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comments2.xml" ContentType="application/vnd.openxmlformats-officedocument.spreadsheetml.comments+xml"/>
  <Override PartName="/xl/threadedComments/threadedComment2.xml" ContentType="application/vnd.ms-excel.threadedcomments+xml"/>
  <Override PartName="/xl/comments3.xml" ContentType="application/vnd.openxmlformats-officedocument.spreadsheetml.comments+xml"/>
  <Override PartName="/xl/threadedComments/threadedComment3.xml" ContentType="application/vnd.ms-excel.threadedcomments+xml"/>
  <Override PartName="/xl/comments4.xml" ContentType="application/vnd.openxmlformats-officedocument.spreadsheetml.comments+xml"/>
  <Override PartName="/xl/threadedComments/threadedComment4.xml" ContentType="application/vnd.ms-excel.threadedcomments+xml"/>
  <Override PartName="/xl/comments5.xml" ContentType="application/vnd.openxmlformats-officedocument.spreadsheetml.comments+xml"/>
  <Override PartName="/xl/threadedComments/threadedComment5.xml" ContentType="application/vnd.ms-excel.threadedcomments+xml"/>
  <Override PartName="/xl/comments6.xml" ContentType="application/vnd.openxmlformats-officedocument.spreadsheetml.comments+xml"/>
  <Override PartName="/xl/threadedComments/threadedComment6.xml" ContentType="application/vnd.ms-excel.threadedcomments+xml"/>
  <Override PartName="/xl/comments7.xml" ContentType="application/vnd.openxmlformats-officedocument.spreadsheetml.comments+xml"/>
  <Override PartName="/xl/threadedComments/threadedComment7.xml" ContentType="application/vnd.ms-excel.threadedcomments+xml"/>
  <Override PartName="/xl/comments8.xml" ContentType="application/vnd.openxmlformats-officedocument.spreadsheetml.comments+xml"/>
  <Override PartName="/xl/threadedComments/threadedComment8.xml" ContentType="application/vnd.ms-excel.threadedcomments+xml"/>
  <Override PartName="/xl/comments9.xml" ContentType="application/vnd.openxmlformats-officedocument.spreadsheetml.comments+xml"/>
  <Override PartName="/xl/threadedComments/threadedComment9.xml" ContentType="application/vnd.ms-excel.threadedcomments+xml"/>
  <Override PartName="/xl/comments10.xml" ContentType="application/vnd.openxmlformats-officedocument.spreadsheetml.comments+xml"/>
  <Override PartName="/xl/threadedComments/threadedComment10.xml" ContentType="application/vnd.ms-excel.threadedcomments+xml"/>
  <Override PartName="/xl/comments11.xml" ContentType="application/vnd.openxmlformats-officedocument.spreadsheetml.comments+xml"/>
  <Override PartName="/xl/threadedComments/threadedComment11.xml" ContentType="application/vnd.ms-excel.threadedcomments+xml"/>
  <Override PartName="/xl/comments12.xml" ContentType="application/vnd.openxmlformats-officedocument.spreadsheetml.comments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529"/>
  <workbookPr/>
  <mc:AlternateContent xmlns:mc="http://schemas.openxmlformats.org/markup-compatibility/2006">
    <mc:Choice Requires="x15">
      <x15ac:absPath xmlns:x15ac="http://schemas.microsoft.com/office/spreadsheetml/2010/11/ac" url="https://kuntaliittofi-my.sharepoint.com/personal/olli_riikonen_kuntaliitto_fi/Documents/VOS-laskelmat 2024/"/>
    </mc:Choice>
  </mc:AlternateContent>
  <xr:revisionPtr revIDLastSave="0" documentId="8_{50402587-5934-4E73-9154-BA68D0890B8F}" xr6:coauthVersionLast="47" xr6:coauthVersionMax="47" xr10:uidLastSave="{00000000-0000-0000-0000-000000000000}"/>
  <bookViews>
    <workbookView xWindow="-120" yWindow="-120" windowWidth="29040" windowHeight="15720" tabRatio="747" activeTab="1" xr2:uid="{00000000-000D-0000-FFFF-FFFF00000000}"/>
  </bookViews>
  <sheets>
    <sheet name="Tietoa aineistosta" sheetId="4" r:id="rId1"/>
    <sheet name="Vos-laskelma" sheetId="3" r:id="rId2"/>
    <sheet name="Kotikuntakorvaukset" sheetId="5" r:id="rId3"/>
    <sheet name="Vos-laskelma, €as" sheetId="13" state="hidden" r:id="rId4"/>
    <sheet name="Vertailu_1" sheetId="15" r:id="rId5"/>
    <sheet name="Vertailu_2" sheetId="16" r:id="rId6"/>
    <sheet name="Vos-laskelma, kunnat maakunnitt" sheetId="18" r:id="rId7"/>
    <sheet name="Vos-laskelma maakunnittain" sheetId="19" r:id="rId8"/>
    <sheet name="Vos-tiivistelmä mk ja hva" sheetId="17" r:id="rId9"/>
    <sheet name="Pp-vos-erittely" sheetId="9" state="hidden" r:id="rId10"/>
    <sheet name="Siirtolaskelmavertailu" sheetId="10" state="hidden" r:id="rId11"/>
    <sheet name="Siirtolaskelmavertailu2" sheetId="12" state="hidden" r:id="rId12"/>
    <sheet name="VMpp-vos-erittely" sheetId="11" state="hidden" r:id="rId13"/>
    <sheet name="Perushinnat" sheetId="14" state="hidden" r:id="rId14"/>
  </sheets>
  <definedNames>
    <definedName name="_xlnm._FilterDatabase" localSheetId="2" hidden="1">Kotikuntakorvaukset!$A$10:$E$10</definedName>
    <definedName name="_xlnm._FilterDatabase" localSheetId="10" hidden="1">Siirtolaskelmavertailu!$A$14:$R$14</definedName>
    <definedName name="_xlnm._FilterDatabase" localSheetId="11" hidden="1">Siirtolaskelmavertailu2!$A$10:$AF$10</definedName>
    <definedName name="_xlnm._FilterDatabase" localSheetId="4" hidden="1">Vertailu_1!$A$10:$Z$10</definedName>
    <definedName name="_xlnm._FilterDatabase" localSheetId="5" hidden="1">Vertailu_2!$A$10:$AH$10</definedName>
    <definedName name="_xlnm._FilterDatabase" localSheetId="12" hidden="1">'VMpp-vos-erittely'!$A$10:$Z$10</definedName>
    <definedName name="_xlnm._FilterDatabase" localSheetId="1" hidden="1">'Vos-laskelma'!$A$10:$AK$10</definedName>
    <definedName name="_xlnm._FilterDatabase" localSheetId="7" hidden="1">'Vos-laskelma maakunnittain'!$A$10:$AH$10</definedName>
    <definedName name="_xlnm._FilterDatabase" localSheetId="3" hidden="1">'Vos-laskelma, €as'!$A$10:$AC$10</definedName>
    <definedName name="_xlnm._FilterDatabase" localSheetId="8" hidden="1">'Vos-tiivistelmä mk ja hva'!$A$4:$M$4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W211" i="15" l="1"/>
  <c r="W147" i="15"/>
  <c r="W108" i="15"/>
  <c r="W303" i="15"/>
  <c r="W190" i="15"/>
  <c r="W186" i="15"/>
  <c r="W165" i="15"/>
  <c r="W273" i="15"/>
  <c r="W298" i="15"/>
  <c r="W293" i="15"/>
  <c r="W69" i="15"/>
  <c r="W11" i="15"/>
  <c r="W14" i="15"/>
  <c r="W109" i="15"/>
  <c r="W27" i="15"/>
  <c r="W155" i="15"/>
  <c r="W167" i="15"/>
  <c r="W29" i="15"/>
  <c r="W160" i="15"/>
  <c r="W230" i="15"/>
  <c r="W110" i="15"/>
  <c r="W33" i="15"/>
  <c r="W280" i="15"/>
  <c r="W134" i="15"/>
  <c r="W219" i="15"/>
  <c r="W249" i="15"/>
  <c r="W180" i="15"/>
  <c r="W53" i="15"/>
  <c r="W123" i="15"/>
  <c r="W207" i="15"/>
  <c r="W36" i="15"/>
  <c r="W139" i="15"/>
  <c r="W98" i="15"/>
  <c r="W174" i="15"/>
  <c r="W193" i="15"/>
  <c r="W121" i="15"/>
  <c r="W119" i="15"/>
  <c r="W285" i="15"/>
  <c r="W56" i="15"/>
  <c r="W271" i="15"/>
  <c r="W129" i="15"/>
  <c r="W195" i="15"/>
  <c r="W117" i="15"/>
  <c r="W284" i="15"/>
  <c r="W130" i="15"/>
  <c r="W259" i="15"/>
  <c r="W105" i="15"/>
  <c r="W142" i="15"/>
  <c r="W64" i="15"/>
  <c r="W30" i="15"/>
  <c r="W82" i="15"/>
  <c r="W16" i="15"/>
  <c r="W35" i="15"/>
  <c r="W153" i="15"/>
  <c r="W21" i="15"/>
  <c r="W256" i="15"/>
  <c r="W267" i="15"/>
  <c r="W67" i="15"/>
  <c r="W197" i="15"/>
  <c r="W237" i="15"/>
  <c r="W191" i="15"/>
  <c r="W72" i="15"/>
  <c r="W189" i="15"/>
  <c r="W182" i="15"/>
  <c r="W209" i="15"/>
  <c r="W268" i="15"/>
  <c r="W58" i="15"/>
  <c r="W41" i="15"/>
  <c r="W120" i="15"/>
  <c r="W103" i="15"/>
  <c r="W31" i="15"/>
  <c r="W250" i="15"/>
  <c r="W17" i="15"/>
  <c r="W144" i="15"/>
  <c r="W151" i="15"/>
  <c r="W13" i="15"/>
  <c r="W90" i="15"/>
  <c r="W128" i="15"/>
  <c r="W44" i="15"/>
  <c r="W60" i="15"/>
  <c r="W91" i="15"/>
  <c r="W241" i="15"/>
  <c r="W248" i="15"/>
  <c r="W276" i="15"/>
  <c r="W96" i="15"/>
  <c r="W236" i="15"/>
  <c r="W80" i="15"/>
  <c r="W270" i="15"/>
  <c r="W52" i="15"/>
  <c r="W95" i="15"/>
  <c r="W26" i="15"/>
  <c r="W25" i="15"/>
  <c r="W224" i="15"/>
  <c r="W59" i="15"/>
  <c r="W62" i="15"/>
  <c r="W74" i="15"/>
  <c r="W162" i="15"/>
  <c r="W157" i="15"/>
  <c r="W51" i="15"/>
  <c r="W177" i="15"/>
  <c r="W198" i="15"/>
  <c r="W70" i="15"/>
  <c r="W76" i="15"/>
  <c r="W168" i="15"/>
  <c r="W232" i="15"/>
  <c r="W239" i="15"/>
  <c r="W102" i="15"/>
  <c r="W77" i="15"/>
  <c r="W39" i="15"/>
  <c r="W205" i="15"/>
  <c r="W242" i="15"/>
  <c r="W23" i="15"/>
  <c r="W47" i="15"/>
  <c r="W286" i="15"/>
  <c r="W124" i="15"/>
  <c r="W203" i="15"/>
  <c r="W261" i="15"/>
  <c r="W260" i="15"/>
  <c r="W66" i="15"/>
  <c r="W24" i="15"/>
  <c r="W48" i="15"/>
  <c r="W170" i="15"/>
  <c r="W133" i="15"/>
  <c r="W188" i="15"/>
  <c r="W127" i="15"/>
  <c r="W201" i="15"/>
  <c r="W158" i="15"/>
  <c r="W277" i="15"/>
  <c r="W19" i="15"/>
  <c r="W93" i="15"/>
  <c r="W295" i="15"/>
  <c r="W278" i="15"/>
  <c r="W122" i="15"/>
  <c r="W185" i="15"/>
  <c r="W79" i="15"/>
  <c r="W106" i="15"/>
  <c r="W111" i="15"/>
  <c r="W299" i="15"/>
  <c r="W42" i="15"/>
  <c r="W272" i="15"/>
  <c r="W233" i="15"/>
  <c r="W126" i="15"/>
  <c r="W49" i="15"/>
  <c r="W135" i="15"/>
  <c r="W18" i="15"/>
  <c r="W125" i="15"/>
  <c r="W208" i="15"/>
  <c r="W283" i="15"/>
  <c r="W94" i="15"/>
  <c r="W296" i="15"/>
  <c r="W86" i="15"/>
  <c r="W152" i="15"/>
  <c r="W199" i="15"/>
  <c r="W215" i="15"/>
  <c r="W114" i="15"/>
  <c r="W100" i="15"/>
  <c r="W78" i="15"/>
  <c r="W32" i="15"/>
  <c r="W171" i="15"/>
  <c r="W22" i="15"/>
  <c r="W131" i="15"/>
  <c r="W222" i="15"/>
  <c r="W149" i="15"/>
  <c r="W302" i="15"/>
  <c r="W288" i="15"/>
  <c r="W159" i="15"/>
  <c r="W240" i="15"/>
  <c r="W57" i="15"/>
  <c r="W231" i="15"/>
  <c r="W156" i="15"/>
  <c r="W115" i="15"/>
  <c r="W217" i="15"/>
  <c r="W262" i="15"/>
  <c r="W212" i="15"/>
  <c r="W206" i="15"/>
  <c r="W202" i="15"/>
  <c r="W75" i="15"/>
  <c r="W85" i="15"/>
  <c r="W132" i="15"/>
  <c r="W101" i="15"/>
  <c r="W145" i="15"/>
  <c r="W297" i="15"/>
  <c r="W269" i="15"/>
  <c r="W279" i="15"/>
  <c r="W225" i="15"/>
  <c r="W192" i="15"/>
  <c r="W84" i="15"/>
  <c r="W15" i="15"/>
  <c r="W65" i="15"/>
  <c r="W294" i="15"/>
  <c r="W61" i="15"/>
  <c r="W38" i="15"/>
  <c r="W258" i="15"/>
  <c r="W228" i="15"/>
  <c r="W255" i="15"/>
  <c r="W143" i="15"/>
  <c r="W266" i="15"/>
  <c r="W223" i="15"/>
  <c r="W104" i="15"/>
  <c r="W136" i="15"/>
  <c r="W40" i="15"/>
  <c r="W63" i="15"/>
  <c r="W183" i="15"/>
  <c r="W274" i="15"/>
  <c r="W287" i="15"/>
  <c r="W227" i="15"/>
  <c r="W178" i="15"/>
  <c r="W116" i="15"/>
  <c r="W150" i="15"/>
  <c r="W204" i="15"/>
  <c r="W226" i="15"/>
  <c r="W43" i="15"/>
  <c r="W235" i="15"/>
  <c r="W172" i="15"/>
  <c r="W89" i="15"/>
  <c r="W243" i="15"/>
  <c r="W300" i="15"/>
  <c r="W213" i="15"/>
  <c r="W164" i="15"/>
  <c r="W166" i="15"/>
  <c r="W154" i="15"/>
  <c r="W214" i="15"/>
  <c r="W45" i="15"/>
  <c r="W12" i="15"/>
  <c r="W200" i="15"/>
  <c r="W46" i="15"/>
  <c r="W234" i="15"/>
  <c r="W194" i="15"/>
  <c r="W179" i="15"/>
  <c r="W184" i="15"/>
  <c r="W216" i="15"/>
  <c r="W253" i="15"/>
  <c r="W173" i="15"/>
  <c r="W281" i="15"/>
  <c r="W282" i="15"/>
  <c r="W181" i="15"/>
  <c r="W291" i="15"/>
  <c r="W113" i="15"/>
  <c r="W88" i="15"/>
  <c r="W83" i="15"/>
  <c r="W107" i="15"/>
  <c r="W163" i="15"/>
  <c r="W265" i="15"/>
  <c r="W34" i="15"/>
  <c r="W148" i="15"/>
  <c r="W50" i="15"/>
  <c r="W169" i="15"/>
  <c r="W28" i="15"/>
  <c r="W252" i="15"/>
  <c r="W196" i="15"/>
  <c r="W254" i="15"/>
  <c r="W68" i="15"/>
  <c r="W257" i="15"/>
  <c r="W73" i="15"/>
  <c r="W220" i="15"/>
  <c r="W81" i="15"/>
  <c r="W118" i="15"/>
  <c r="W289" i="15"/>
  <c r="W292" i="15"/>
  <c r="W218" i="15"/>
  <c r="W37" i="15"/>
  <c r="W244" i="15"/>
  <c r="W210" i="15"/>
  <c r="W97" i="15"/>
  <c r="W140" i="15"/>
  <c r="W176" i="15"/>
  <c r="W275" i="15"/>
  <c r="W290" i="15"/>
  <c r="W175" i="15"/>
  <c r="W112" i="15"/>
  <c r="W55" i="15"/>
  <c r="W263" i="15"/>
  <c r="W245" i="15"/>
  <c r="W141" i="15"/>
  <c r="W161" i="15"/>
  <c r="W264" i="15"/>
  <c r="W221" i="15"/>
  <c r="W229" i="15"/>
  <c r="W54" i="15"/>
  <c r="W71" i="15"/>
  <c r="W251" i="15"/>
  <c r="W301" i="15"/>
  <c r="W92" i="15"/>
  <c r="W238" i="15"/>
  <c r="W146" i="15"/>
  <c r="W247" i="15"/>
  <c r="W99" i="15"/>
  <c r="W20" i="15"/>
  <c r="W187" i="15"/>
  <c r="W137" i="15"/>
  <c r="W246" i="15"/>
  <c r="W87" i="15"/>
  <c r="W138" i="15"/>
  <c r="I5" i="17"/>
  <c r="I6" i="17"/>
  <c r="I7" i="17"/>
  <c r="I8" i="17"/>
  <c r="I9" i="17"/>
  <c r="I10" i="17"/>
  <c r="I11" i="17"/>
  <c r="I12" i="17"/>
  <c r="I13" i="17"/>
  <c r="I14" i="17"/>
  <c r="I15" i="17"/>
  <c r="I16" i="17"/>
  <c r="I17" i="17"/>
  <c r="I18" i="17"/>
  <c r="I19" i="17"/>
  <c r="I20" i="17"/>
  <c r="I21" i="17"/>
  <c r="I22" i="17"/>
  <c r="F5" i="17"/>
  <c r="F6" i="17"/>
  <c r="F7" i="17"/>
  <c r="F8" i="17"/>
  <c r="F9" i="17"/>
  <c r="F10" i="17"/>
  <c r="F11" i="17"/>
  <c r="F12" i="17"/>
  <c r="F13" i="17"/>
  <c r="F14" i="17"/>
  <c r="F15" i="17"/>
  <c r="F16" i="17"/>
  <c r="F17" i="17"/>
  <c r="F18" i="17"/>
  <c r="F19" i="17"/>
  <c r="F20" i="17"/>
  <c r="F21" i="17"/>
  <c r="F22" i="17"/>
  <c r="F25" i="17"/>
  <c r="F26" i="17"/>
  <c r="F27" i="17"/>
  <c r="F28" i="17"/>
  <c r="F29" i="17"/>
  <c r="G5" i="17"/>
  <c r="G6" i="17"/>
  <c r="G7" i="17"/>
  <c r="G8" i="17"/>
  <c r="G9" i="17"/>
  <c r="G10" i="17"/>
  <c r="G11" i="17"/>
  <c r="G12" i="17"/>
  <c r="G13" i="17"/>
  <c r="G14" i="17"/>
  <c r="G15" i="17"/>
  <c r="G16" i="17"/>
  <c r="G17" i="17"/>
  <c r="G18" i="17"/>
  <c r="G19" i="17"/>
  <c r="G20" i="17"/>
  <c r="G21" i="17"/>
  <c r="G22" i="17"/>
  <c r="G25" i="17"/>
  <c r="G26" i="17"/>
  <c r="G27" i="17"/>
  <c r="G28" i="17"/>
  <c r="G29" i="17"/>
  <c r="D5" i="17"/>
  <c r="D6" i="17"/>
  <c r="D7" i="17"/>
  <c r="D8" i="17"/>
  <c r="D9" i="17"/>
  <c r="D10" i="17"/>
  <c r="D11" i="17"/>
  <c r="D12" i="17"/>
  <c r="D13" i="17"/>
  <c r="D14" i="17"/>
  <c r="D15" i="17"/>
  <c r="D16" i="17"/>
  <c r="D17" i="17"/>
  <c r="D18" i="17"/>
  <c r="D19" i="17"/>
  <c r="D20" i="17"/>
  <c r="D21" i="17"/>
  <c r="D22" i="17"/>
  <c r="D4" i="17"/>
  <c r="C4" i="17"/>
  <c r="B4" i="17"/>
  <c r="U31" i="19"/>
  <c r="U32" i="19"/>
  <c r="U33" i="19"/>
  <c r="U34" i="19"/>
  <c r="U35" i="19"/>
  <c r="U13" i="19"/>
  <c r="U14" i="19"/>
  <c r="U15" i="19"/>
  <c r="U16" i="19"/>
  <c r="U17" i="19"/>
  <c r="U18" i="19"/>
  <c r="U19" i="19"/>
  <c r="U20" i="19"/>
  <c r="U21" i="19"/>
  <c r="U22" i="19"/>
  <c r="U23" i="19"/>
  <c r="U24" i="19"/>
  <c r="U25" i="19"/>
  <c r="U26" i="19"/>
  <c r="U27" i="19"/>
  <c r="U28" i="19"/>
  <c r="U11" i="19"/>
  <c r="U12" i="19"/>
  <c r="E358" i="18"/>
  <c r="F358" i="18"/>
  <c r="G358" i="18"/>
  <c r="I358" i="18"/>
  <c r="K358" i="18"/>
  <c r="M358" i="18"/>
  <c r="Z358" i="18"/>
  <c r="AB358" i="18"/>
  <c r="AC358" i="18"/>
  <c r="AD358" i="18"/>
  <c r="AE358" i="18"/>
  <c r="AF358" i="18"/>
  <c r="AH358" i="18"/>
  <c r="E370" i="18"/>
  <c r="F370" i="18"/>
  <c r="G370" i="18"/>
  <c r="I370" i="18"/>
  <c r="K370" i="18"/>
  <c r="M370" i="18"/>
  <c r="Z370" i="18"/>
  <c r="AB370" i="18"/>
  <c r="AC370" i="18"/>
  <c r="AD370" i="18"/>
  <c r="AE370" i="18"/>
  <c r="AF370" i="18"/>
  <c r="AH370" i="18"/>
  <c r="E374" i="18"/>
  <c r="F374" i="18"/>
  <c r="G374" i="18"/>
  <c r="H374" i="18"/>
  <c r="I374" i="18"/>
  <c r="K374" i="18"/>
  <c r="M374" i="18"/>
  <c r="Z374" i="18"/>
  <c r="AB374" i="18"/>
  <c r="AC374" i="18"/>
  <c r="AD374" i="18"/>
  <c r="AE374" i="18"/>
  <c r="AF374" i="18"/>
  <c r="AH374" i="18"/>
  <c r="C374" i="18"/>
  <c r="C370" i="18"/>
  <c r="C358" i="18"/>
  <c r="E350" i="18"/>
  <c r="F350" i="18"/>
  <c r="G350" i="18"/>
  <c r="I350" i="18"/>
  <c r="K350" i="18"/>
  <c r="M350" i="18"/>
  <c r="Z350" i="18"/>
  <c r="AB350" i="18"/>
  <c r="AC350" i="18"/>
  <c r="AD350" i="18"/>
  <c r="AE350" i="18"/>
  <c r="AF350" i="18"/>
  <c r="AH350" i="18"/>
  <c r="C350" i="18"/>
  <c r="AG373" i="18"/>
  <c r="AI373" i="18" s="1"/>
  <c r="AJ373" i="18" s="1"/>
  <c r="AA373" i="18"/>
  <c r="H373" i="18"/>
  <c r="J373" i="18" s="1"/>
  <c r="L373" i="18" s="1"/>
  <c r="D373" i="18"/>
  <c r="AG372" i="18"/>
  <c r="AI372" i="18" s="1"/>
  <c r="AJ372" i="18" s="1"/>
  <c r="AA372" i="18"/>
  <c r="H372" i="18"/>
  <c r="J372" i="18" s="1"/>
  <c r="L372" i="18" s="1"/>
  <c r="D372" i="18"/>
  <c r="AG369" i="18"/>
  <c r="AI369" i="18" s="1"/>
  <c r="AJ369" i="18" s="1"/>
  <c r="AA369" i="18"/>
  <c r="H369" i="18"/>
  <c r="J369" i="18" s="1"/>
  <c r="L369" i="18" s="1"/>
  <c r="D369" i="18"/>
  <c r="AG368" i="18"/>
  <c r="AI368" i="18" s="1"/>
  <c r="AJ368" i="18" s="1"/>
  <c r="AA368" i="18"/>
  <c r="H368" i="18"/>
  <c r="J368" i="18" s="1"/>
  <c r="L368" i="18" s="1"/>
  <c r="D368" i="18"/>
  <c r="AG367" i="18"/>
  <c r="AI367" i="18" s="1"/>
  <c r="AJ367" i="18" s="1"/>
  <c r="AA367" i="18"/>
  <c r="H367" i="18"/>
  <c r="J367" i="18" s="1"/>
  <c r="L367" i="18" s="1"/>
  <c r="D367" i="18"/>
  <c r="AG366" i="18"/>
  <c r="AI366" i="18" s="1"/>
  <c r="AJ366" i="18" s="1"/>
  <c r="AA366" i="18"/>
  <c r="H366" i="18"/>
  <c r="J366" i="18" s="1"/>
  <c r="L366" i="18" s="1"/>
  <c r="D366" i="18"/>
  <c r="AG365" i="18"/>
  <c r="AI365" i="18" s="1"/>
  <c r="AJ365" i="18" s="1"/>
  <c r="AA365" i="18"/>
  <c r="H365" i="18"/>
  <c r="J365" i="18" s="1"/>
  <c r="L365" i="18" s="1"/>
  <c r="D365" i="18"/>
  <c r="AG364" i="18"/>
  <c r="AI364" i="18" s="1"/>
  <c r="AJ364" i="18" s="1"/>
  <c r="AA364" i="18"/>
  <c r="H364" i="18"/>
  <c r="J364" i="18" s="1"/>
  <c r="L364" i="18" s="1"/>
  <c r="D364" i="18"/>
  <c r="AG363" i="18"/>
  <c r="AI363" i="18" s="1"/>
  <c r="AJ363" i="18" s="1"/>
  <c r="AA363" i="18"/>
  <c r="H363" i="18"/>
  <c r="J363" i="18" s="1"/>
  <c r="L363" i="18" s="1"/>
  <c r="D363" i="18"/>
  <c r="AG362" i="18"/>
  <c r="AI362" i="18" s="1"/>
  <c r="AJ362" i="18" s="1"/>
  <c r="AA362" i="18"/>
  <c r="H362" i="18"/>
  <c r="J362" i="18" s="1"/>
  <c r="L362" i="18" s="1"/>
  <c r="D362" i="18"/>
  <c r="AG361" i="18"/>
  <c r="AI361" i="18" s="1"/>
  <c r="AJ361" i="18" s="1"/>
  <c r="AA361" i="18"/>
  <c r="H361" i="18"/>
  <c r="J361" i="18" s="1"/>
  <c r="L361" i="18" s="1"/>
  <c r="D361" i="18"/>
  <c r="AG360" i="18"/>
  <c r="AI360" i="18" s="1"/>
  <c r="AJ360" i="18" s="1"/>
  <c r="AA360" i="18"/>
  <c r="H360" i="18"/>
  <c r="J360" i="18" s="1"/>
  <c r="L360" i="18" s="1"/>
  <c r="L370" i="18" s="1"/>
  <c r="D360" i="18"/>
  <c r="AG357" i="18"/>
  <c r="AI357" i="18" s="1"/>
  <c r="AJ357" i="18" s="1"/>
  <c r="AA357" i="18"/>
  <c r="H357" i="18"/>
  <c r="J357" i="18" s="1"/>
  <c r="L357" i="18" s="1"/>
  <c r="D357" i="18"/>
  <c r="AG356" i="18"/>
  <c r="AI356" i="18" s="1"/>
  <c r="AJ356" i="18" s="1"/>
  <c r="AA356" i="18"/>
  <c r="H356" i="18"/>
  <c r="J356" i="18" s="1"/>
  <c r="L356" i="18" s="1"/>
  <c r="D356" i="18"/>
  <c r="AG355" i="18"/>
  <c r="AI355" i="18" s="1"/>
  <c r="AJ355" i="18" s="1"/>
  <c r="AA355" i="18"/>
  <c r="H355" i="18"/>
  <c r="J355" i="18" s="1"/>
  <c r="L355" i="18" s="1"/>
  <c r="D355" i="18"/>
  <c r="AG354" i="18"/>
  <c r="AI354" i="18" s="1"/>
  <c r="AJ354" i="18" s="1"/>
  <c r="AA354" i="18"/>
  <c r="H354" i="18"/>
  <c r="J354" i="18" s="1"/>
  <c r="L354" i="18" s="1"/>
  <c r="D354" i="18"/>
  <c r="AG353" i="18"/>
  <c r="AI353" i="18" s="1"/>
  <c r="AJ353" i="18" s="1"/>
  <c r="AA353" i="18"/>
  <c r="H353" i="18"/>
  <c r="J353" i="18" s="1"/>
  <c r="L353" i="18" s="1"/>
  <c r="D353" i="18"/>
  <c r="AG352" i="18"/>
  <c r="AI352" i="18" s="1"/>
  <c r="AJ352" i="18" s="1"/>
  <c r="AA352" i="18"/>
  <c r="H352" i="18"/>
  <c r="J352" i="18" s="1"/>
  <c r="L352" i="18" s="1"/>
  <c r="L358" i="18" s="1"/>
  <c r="D352" i="18"/>
  <c r="AG349" i="18"/>
  <c r="AI349" i="18" s="1"/>
  <c r="AJ349" i="18" s="1"/>
  <c r="AA349" i="18"/>
  <c r="H349" i="18"/>
  <c r="J349" i="18" s="1"/>
  <c r="L349" i="18" s="1"/>
  <c r="D349" i="18"/>
  <c r="AG348" i="18"/>
  <c r="AI348" i="18" s="1"/>
  <c r="AJ348" i="18" s="1"/>
  <c r="AA348" i="18"/>
  <c r="H348" i="18"/>
  <c r="J348" i="18" s="1"/>
  <c r="L348" i="18" s="1"/>
  <c r="D348" i="18"/>
  <c r="AG347" i="18"/>
  <c r="AI347" i="18" s="1"/>
  <c r="AJ347" i="18" s="1"/>
  <c r="AA347" i="18"/>
  <c r="H347" i="18"/>
  <c r="J347" i="18" s="1"/>
  <c r="L347" i="18" s="1"/>
  <c r="D347" i="18"/>
  <c r="AG346" i="18"/>
  <c r="AI346" i="18" s="1"/>
  <c r="AJ346" i="18" s="1"/>
  <c r="AA346" i="18"/>
  <c r="H346" i="18"/>
  <c r="J346" i="18" s="1"/>
  <c r="L346" i="18" s="1"/>
  <c r="D346" i="18"/>
  <c r="AG345" i="18"/>
  <c r="AI345" i="18" s="1"/>
  <c r="AJ345" i="18" s="1"/>
  <c r="AA345" i="18"/>
  <c r="H345" i="18"/>
  <c r="J345" i="18" s="1"/>
  <c r="L345" i="18" s="1"/>
  <c r="D345" i="18"/>
  <c r="AG344" i="18"/>
  <c r="AI344" i="18" s="1"/>
  <c r="AJ344" i="18" s="1"/>
  <c r="AA344" i="18"/>
  <c r="H344" i="18"/>
  <c r="J344" i="18" s="1"/>
  <c r="L344" i="18" s="1"/>
  <c r="D344" i="18"/>
  <c r="AG343" i="18"/>
  <c r="AI343" i="18" s="1"/>
  <c r="AJ343" i="18" s="1"/>
  <c r="AA343" i="18"/>
  <c r="H343" i="18"/>
  <c r="J343" i="18" s="1"/>
  <c r="L343" i="18" s="1"/>
  <c r="D343" i="18"/>
  <c r="AG341" i="18"/>
  <c r="AA341" i="18"/>
  <c r="H341" i="18"/>
  <c r="J341" i="18" s="1"/>
  <c r="D341" i="18"/>
  <c r="E338" i="18"/>
  <c r="F338" i="18"/>
  <c r="G338" i="18"/>
  <c r="I338" i="18"/>
  <c r="K338" i="18"/>
  <c r="M338" i="18"/>
  <c r="Z338" i="18"/>
  <c r="AB338" i="18"/>
  <c r="AC338" i="18"/>
  <c r="AD338" i="18"/>
  <c r="AE338" i="18"/>
  <c r="AF338" i="18"/>
  <c r="AH338" i="18"/>
  <c r="C338" i="18"/>
  <c r="E310" i="18"/>
  <c r="F310" i="18"/>
  <c r="G310" i="18"/>
  <c r="I310" i="18"/>
  <c r="K310" i="18"/>
  <c r="M310" i="18"/>
  <c r="Z310" i="18"/>
  <c r="AB310" i="18"/>
  <c r="AC310" i="18"/>
  <c r="AD310" i="18"/>
  <c r="AE310" i="18"/>
  <c r="AF310" i="18"/>
  <c r="AH310" i="18"/>
  <c r="C310" i="18"/>
  <c r="E287" i="18"/>
  <c r="F287" i="18"/>
  <c r="G287" i="18"/>
  <c r="I287" i="18"/>
  <c r="K287" i="18"/>
  <c r="M287" i="18"/>
  <c r="Z287" i="18"/>
  <c r="AB287" i="18"/>
  <c r="AC287" i="18"/>
  <c r="AD287" i="18"/>
  <c r="AE287" i="18"/>
  <c r="AF287" i="18"/>
  <c r="AH287" i="18"/>
  <c r="C287" i="18"/>
  <c r="E277" i="18"/>
  <c r="F277" i="18"/>
  <c r="G277" i="18"/>
  <c r="I277" i="18"/>
  <c r="K277" i="18"/>
  <c r="M277" i="18"/>
  <c r="Z277" i="18"/>
  <c r="AB277" i="18"/>
  <c r="AC277" i="18"/>
  <c r="AD277" i="18"/>
  <c r="AE277" i="18"/>
  <c r="AF277" i="18"/>
  <c r="AH277" i="18"/>
  <c r="C277" i="18"/>
  <c r="E245" i="18"/>
  <c r="F245" i="18"/>
  <c r="G245" i="18"/>
  <c r="I245" i="18"/>
  <c r="K245" i="18"/>
  <c r="M245" i="18"/>
  <c r="Z245" i="18"/>
  <c r="AB245" i="18"/>
  <c r="AC245" i="18"/>
  <c r="AD245" i="18"/>
  <c r="AE245" i="18"/>
  <c r="AF245" i="18"/>
  <c r="AH245" i="18"/>
  <c r="C245" i="18"/>
  <c r="E235" i="18"/>
  <c r="F235" i="18"/>
  <c r="G235" i="18"/>
  <c r="I235" i="18"/>
  <c r="K235" i="18"/>
  <c r="M235" i="18"/>
  <c r="Z235" i="18"/>
  <c r="AB235" i="18"/>
  <c r="AC235" i="18"/>
  <c r="AD235" i="18"/>
  <c r="AE235" i="18"/>
  <c r="AF235" i="18"/>
  <c r="AH235" i="18"/>
  <c r="C235" i="18"/>
  <c r="E219" i="18"/>
  <c r="F219" i="18"/>
  <c r="G219" i="18"/>
  <c r="I219" i="18"/>
  <c r="K219" i="18"/>
  <c r="M219" i="18"/>
  <c r="Z219" i="18"/>
  <c r="AB219" i="18"/>
  <c r="AC219" i="18"/>
  <c r="AD219" i="18"/>
  <c r="AE219" i="18"/>
  <c r="AF219" i="18"/>
  <c r="AH219" i="18"/>
  <c r="C219" i="18"/>
  <c r="E199" i="18"/>
  <c r="F199" i="18"/>
  <c r="G199" i="18"/>
  <c r="I199" i="18"/>
  <c r="K199" i="18"/>
  <c r="M199" i="18"/>
  <c r="Z199" i="18"/>
  <c r="AB199" i="18"/>
  <c r="AC199" i="18"/>
  <c r="AD199" i="18"/>
  <c r="AE199" i="18"/>
  <c r="AF199" i="18"/>
  <c r="AH199" i="18"/>
  <c r="C199" i="18"/>
  <c r="E175" i="18"/>
  <c r="F175" i="18"/>
  <c r="G175" i="18"/>
  <c r="I175" i="18"/>
  <c r="K175" i="18"/>
  <c r="M175" i="18"/>
  <c r="Z175" i="18"/>
  <c r="AB175" i="18"/>
  <c r="AC175" i="18"/>
  <c r="AD175" i="18"/>
  <c r="AE175" i="18"/>
  <c r="AF175" i="18"/>
  <c r="AH175" i="18"/>
  <c r="C175" i="18"/>
  <c r="E160" i="18"/>
  <c r="F160" i="18"/>
  <c r="G160" i="18"/>
  <c r="I160" i="18"/>
  <c r="K160" i="18"/>
  <c r="M160" i="18"/>
  <c r="Z160" i="18"/>
  <c r="AB160" i="18"/>
  <c r="AC160" i="18"/>
  <c r="AD160" i="18"/>
  <c r="AE160" i="18"/>
  <c r="AF160" i="18"/>
  <c r="AH160" i="18"/>
  <c r="C160" i="18"/>
  <c r="E139" i="18"/>
  <c r="F139" i="18"/>
  <c r="G139" i="18"/>
  <c r="I139" i="18"/>
  <c r="K139" i="18"/>
  <c r="M139" i="18"/>
  <c r="Z139" i="18"/>
  <c r="AB139" i="18"/>
  <c r="AC139" i="18"/>
  <c r="AD139" i="18"/>
  <c r="AE139" i="18"/>
  <c r="AF139" i="18"/>
  <c r="AH139" i="18"/>
  <c r="C139" i="18"/>
  <c r="E125" i="18"/>
  <c r="F125" i="18"/>
  <c r="G125" i="18"/>
  <c r="I125" i="18"/>
  <c r="K125" i="18"/>
  <c r="M125" i="18"/>
  <c r="Z125" i="18"/>
  <c r="AB125" i="18"/>
  <c r="AC125" i="18"/>
  <c r="AD125" i="18"/>
  <c r="AE125" i="18"/>
  <c r="AF125" i="18"/>
  <c r="AH125" i="18"/>
  <c r="C125" i="18"/>
  <c r="E114" i="18"/>
  <c r="F114" i="18"/>
  <c r="G114" i="18"/>
  <c r="I114" i="18"/>
  <c r="K114" i="18"/>
  <c r="M114" i="18"/>
  <c r="Z114" i="18"/>
  <c r="AB114" i="18"/>
  <c r="AC114" i="18"/>
  <c r="AD114" i="18"/>
  <c r="AE114" i="18"/>
  <c r="AF114" i="18"/>
  <c r="AH114" i="18"/>
  <c r="C114" i="18"/>
  <c r="E106" i="18"/>
  <c r="F106" i="18"/>
  <c r="G106" i="18"/>
  <c r="I106" i="18"/>
  <c r="K106" i="18"/>
  <c r="M106" i="18"/>
  <c r="Z106" i="18"/>
  <c r="AB106" i="18"/>
  <c r="AC106" i="18"/>
  <c r="AD106" i="18"/>
  <c r="AE106" i="18"/>
  <c r="AF106" i="18"/>
  <c r="AH106" i="18"/>
  <c r="C106" i="18"/>
  <c r="E94" i="18"/>
  <c r="F94" i="18"/>
  <c r="G94" i="18"/>
  <c r="I94" i="18"/>
  <c r="K94" i="18"/>
  <c r="M94" i="18"/>
  <c r="Z94" i="18"/>
  <c r="AB94" i="18"/>
  <c r="AC94" i="18"/>
  <c r="AD94" i="18"/>
  <c r="AE94" i="18"/>
  <c r="AF94" i="18"/>
  <c r="AH94" i="18"/>
  <c r="C94" i="18"/>
  <c r="E69" i="18"/>
  <c r="F69" i="18"/>
  <c r="G69" i="18"/>
  <c r="I69" i="18"/>
  <c r="K69" i="18"/>
  <c r="M69" i="18"/>
  <c r="Z69" i="18"/>
  <c r="AB69" i="18"/>
  <c r="AC69" i="18"/>
  <c r="AD69" i="18"/>
  <c r="AE69" i="18"/>
  <c r="AF69" i="18"/>
  <c r="AH69" i="18"/>
  <c r="C69" i="18"/>
  <c r="E56" i="18"/>
  <c r="F56" i="18"/>
  <c r="G56" i="18"/>
  <c r="I56" i="18"/>
  <c r="K56" i="18"/>
  <c r="M56" i="18"/>
  <c r="Z56" i="18"/>
  <c r="AB56" i="18"/>
  <c r="AC56" i="18"/>
  <c r="AD56" i="18"/>
  <c r="AE56" i="18"/>
  <c r="AF56" i="18"/>
  <c r="AH56" i="18"/>
  <c r="AK56" i="18"/>
  <c r="C56" i="18"/>
  <c r="Z38" i="18"/>
  <c r="AB38" i="18"/>
  <c r="AC38" i="18"/>
  <c r="AD38" i="18"/>
  <c r="AE38" i="18"/>
  <c r="AF38" i="18"/>
  <c r="AH38" i="18"/>
  <c r="E38" i="18"/>
  <c r="F38" i="18"/>
  <c r="G38" i="18"/>
  <c r="I38" i="18"/>
  <c r="K38" i="18"/>
  <c r="M38" i="18"/>
  <c r="C38" i="18"/>
  <c r="AG198" i="18"/>
  <c r="AI198" i="18" s="1"/>
  <c r="AJ198" i="18" s="1"/>
  <c r="AA198" i="18"/>
  <c r="H198" i="18"/>
  <c r="J198" i="18" s="1"/>
  <c r="L198" i="18" s="1"/>
  <c r="D198" i="18"/>
  <c r="AG218" i="18"/>
  <c r="AI218" i="18" s="1"/>
  <c r="AJ218" i="18" s="1"/>
  <c r="AA218" i="18"/>
  <c r="H218" i="18"/>
  <c r="J218" i="18" s="1"/>
  <c r="L218" i="18" s="1"/>
  <c r="O218" i="18" s="1"/>
  <c r="D218" i="18"/>
  <c r="AG68" i="18"/>
  <c r="AI68" i="18" s="1"/>
  <c r="AJ68" i="18" s="1"/>
  <c r="AA68" i="18"/>
  <c r="H68" i="18"/>
  <c r="J68" i="18" s="1"/>
  <c r="L68" i="18" s="1"/>
  <c r="D68" i="18"/>
  <c r="AG93" i="18"/>
  <c r="AI93" i="18" s="1"/>
  <c r="AJ93" i="18" s="1"/>
  <c r="AA93" i="18"/>
  <c r="H93" i="18"/>
  <c r="J93" i="18" s="1"/>
  <c r="L93" i="18" s="1"/>
  <c r="D93" i="18"/>
  <c r="AG276" i="18"/>
  <c r="AI276" i="18" s="1"/>
  <c r="AJ276" i="18" s="1"/>
  <c r="AA276" i="18"/>
  <c r="H276" i="18"/>
  <c r="J276" i="18" s="1"/>
  <c r="L276" i="18" s="1"/>
  <c r="D276" i="18"/>
  <c r="AG309" i="18"/>
  <c r="AI309" i="18" s="1"/>
  <c r="AJ309" i="18" s="1"/>
  <c r="AA309" i="18"/>
  <c r="H309" i="18"/>
  <c r="J309" i="18" s="1"/>
  <c r="L309" i="18" s="1"/>
  <c r="D309" i="18"/>
  <c r="AG234" i="18"/>
  <c r="AI234" i="18" s="1"/>
  <c r="AJ234" i="18" s="1"/>
  <c r="AA234" i="18"/>
  <c r="H234" i="18"/>
  <c r="J234" i="18" s="1"/>
  <c r="L234" i="18" s="1"/>
  <c r="D234" i="18"/>
  <c r="AG92" i="18"/>
  <c r="AI92" i="18" s="1"/>
  <c r="AJ92" i="18" s="1"/>
  <c r="AA92" i="18"/>
  <c r="H92" i="18"/>
  <c r="J92" i="18" s="1"/>
  <c r="L92" i="18" s="1"/>
  <c r="D92" i="18"/>
  <c r="AG113" i="18"/>
  <c r="AI113" i="18" s="1"/>
  <c r="AJ113" i="18" s="1"/>
  <c r="AA113" i="18"/>
  <c r="H113" i="18"/>
  <c r="J113" i="18" s="1"/>
  <c r="L113" i="18" s="1"/>
  <c r="D113" i="18"/>
  <c r="AG217" i="18"/>
  <c r="AI217" i="18" s="1"/>
  <c r="AJ217" i="18" s="1"/>
  <c r="AA217" i="18"/>
  <c r="H217" i="18"/>
  <c r="J217" i="18" s="1"/>
  <c r="L217" i="18" s="1"/>
  <c r="O217" i="18" s="1"/>
  <c r="D217" i="18"/>
  <c r="AG197" i="18"/>
  <c r="AI197" i="18" s="1"/>
  <c r="AJ197" i="18" s="1"/>
  <c r="AA197" i="18"/>
  <c r="H197" i="18"/>
  <c r="J197" i="18" s="1"/>
  <c r="L197" i="18" s="1"/>
  <c r="N197" i="18" s="1"/>
  <c r="P197" i="18" s="1"/>
  <c r="D197" i="18"/>
  <c r="AG337" i="18"/>
  <c r="AI337" i="18" s="1"/>
  <c r="AJ337" i="18" s="1"/>
  <c r="AA337" i="18"/>
  <c r="H337" i="18"/>
  <c r="J337" i="18" s="1"/>
  <c r="L337" i="18" s="1"/>
  <c r="D337" i="18"/>
  <c r="AG159" i="18"/>
  <c r="AI159" i="18" s="1"/>
  <c r="AJ159" i="18" s="1"/>
  <c r="AA159" i="18"/>
  <c r="H159" i="18"/>
  <c r="J159" i="18" s="1"/>
  <c r="L159" i="18" s="1"/>
  <c r="D159" i="18"/>
  <c r="AG244" i="18"/>
  <c r="AI244" i="18" s="1"/>
  <c r="AJ244" i="18" s="1"/>
  <c r="AA244" i="18"/>
  <c r="H244" i="18"/>
  <c r="J244" i="18" s="1"/>
  <c r="L244" i="18" s="1"/>
  <c r="D244" i="18"/>
  <c r="AG91" i="18"/>
  <c r="AI91" i="18" s="1"/>
  <c r="AJ91" i="18" s="1"/>
  <c r="AA91" i="18"/>
  <c r="H91" i="18"/>
  <c r="J91" i="18" s="1"/>
  <c r="L91" i="18" s="1"/>
  <c r="D91" i="18"/>
  <c r="AG158" i="18"/>
  <c r="AI158" i="18" s="1"/>
  <c r="AJ158" i="18" s="1"/>
  <c r="AA158" i="18"/>
  <c r="H158" i="18"/>
  <c r="J158" i="18" s="1"/>
  <c r="L158" i="18" s="1"/>
  <c r="D158" i="18"/>
  <c r="AG37" i="18"/>
  <c r="AI37" i="18" s="1"/>
  <c r="AJ37" i="18" s="1"/>
  <c r="AA37" i="18"/>
  <c r="H37" i="18"/>
  <c r="J37" i="18" s="1"/>
  <c r="L37" i="18" s="1"/>
  <c r="D37" i="18"/>
  <c r="AG157" i="18"/>
  <c r="AI157" i="18" s="1"/>
  <c r="AJ157" i="18" s="1"/>
  <c r="AA157" i="18"/>
  <c r="H157" i="18"/>
  <c r="J157" i="18" s="1"/>
  <c r="L157" i="18" s="1"/>
  <c r="N157" i="18" s="1"/>
  <c r="P157" i="18" s="1"/>
  <c r="D157" i="18"/>
  <c r="AG90" i="18"/>
  <c r="AI90" i="18" s="1"/>
  <c r="AJ90" i="18" s="1"/>
  <c r="AA90" i="18"/>
  <c r="H90" i="18"/>
  <c r="J90" i="18" s="1"/>
  <c r="L90" i="18" s="1"/>
  <c r="D90" i="18"/>
  <c r="AG233" i="18"/>
  <c r="AI233" i="18" s="1"/>
  <c r="AJ233" i="18" s="1"/>
  <c r="AA233" i="18"/>
  <c r="H233" i="18"/>
  <c r="J233" i="18" s="1"/>
  <c r="L233" i="18" s="1"/>
  <c r="D233" i="18"/>
  <c r="AG36" i="18"/>
  <c r="AI36" i="18" s="1"/>
  <c r="AJ36" i="18" s="1"/>
  <c r="AA36" i="18"/>
  <c r="H36" i="18"/>
  <c r="J36" i="18" s="1"/>
  <c r="L36" i="18" s="1"/>
  <c r="D36" i="18"/>
  <c r="AG232" i="18"/>
  <c r="AI232" i="18" s="1"/>
  <c r="AJ232" i="18" s="1"/>
  <c r="AA232" i="18"/>
  <c r="H232" i="18"/>
  <c r="J232" i="18" s="1"/>
  <c r="L232" i="18" s="1"/>
  <c r="D232" i="18"/>
  <c r="AG196" i="18"/>
  <c r="AI196" i="18" s="1"/>
  <c r="AJ196" i="18" s="1"/>
  <c r="AA196" i="18"/>
  <c r="H196" i="18"/>
  <c r="J196" i="18" s="1"/>
  <c r="L196" i="18" s="1"/>
  <c r="D196" i="18"/>
  <c r="AG308" i="18"/>
  <c r="AI308" i="18" s="1"/>
  <c r="AJ308" i="18" s="1"/>
  <c r="AA308" i="18"/>
  <c r="H308" i="18"/>
  <c r="J308" i="18" s="1"/>
  <c r="L308" i="18" s="1"/>
  <c r="D308" i="18"/>
  <c r="AG275" i="18"/>
  <c r="AI275" i="18" s="1"/>
  <c r="AJ275" i="18" s="1"/>
  <c r="AA275" i="18"/>
  <c r="H275" i="18"/>
  <c r="J275" i="18" s="1"/>
  <c r="L275" i="18" s="1"/>
  <c r="D275" i="18"/>
  <c r="AG89" i="18"/>
  <c r="AI89" i="18" s="1"/>
  <c r="AJ89" i="18" s="1"/>
  <c r="AA89" i="18"/>
  <c r="H89" i="18"/>
  <c r="J89" i="18" s="1"/>
  <c r="L89" i="18" s="1"/>
  <c r="N89" i="18" s="1"/>
  <c r="P89" i="18" s="1"/>
  <c r="D89" i="18"/>
  <c r="AG55" i="18"/>
  <c r="AI55" i="18" s="1"/>
  <c r="AJ55" i="18" s="1"/>
  <c r="AA55" i="18"/>
  <c r="H55" i="18"/>
  <c r="J55" i="18" s="1"/>
  <c r="L55" i="18" s="1"/>
  <c r="N55" i="18" s="1"/>
  <c r="P55" i="18" s="1"/>
  <c r="D55" i="18"/>
  <c r="AG274" i="18"/>
  <c r="AI274" i="18" s="1"/>
  <c r="AJ274" i="18" s="1"/>
  <c r="AA274" i="18"/>
  <c r="H274" i="18"/>
  <c r="J274" i="18" s="1"/>
  <c r="L274" i="18" s="1"/>
  <c r="D274" i="18"/>
  <c r="AG336" i="18"/>
  <c r="AI336" i="18" s="1"/>
  <c r="AJ336" i="18" s="1"/>
  <c r="AA336" i="18"/>
  <c r="H336" i="18"/>
  <c r="J336" i="18" s="1"/>
  <c r="L336" i="18" s="1"/>
  <c r="D336" i="18"/>
  <c r="AG156" i="18"/>
  <c r="AI156" i="18" s="1"/>
  <c r="AJ156" i="18" s="1"/>
  <c r="AA156" i="18"/>
  <c r="H156" i="18"/>
  <c r="J156" i="18" s="1"/>
  <c r="L156" i="18" s="1"/>
  <c r="D156" i="18"/>
  <c r="AG307" i="18"/>
  <c r="AI307" i="18" s="1"/>
  <c r="AJ307" i="18" s="1"/>
  <c r="AA307" i="18"/>
  <c r="H307" i="18"/>
  <c r="J307" i="18" s="1"/>
  <c r="L307" i="18" s="1"/>
  <c r="D307" i="18"/>
  <c r="AG35" i="18"/>
  <c r="AI35" i="18" s="1"/>
  <c r="AJ35" i="18" s="1"/>
  <c r="AA35" i="18"/>
  <c r="H35" i="18"/>
  <c r="J35" i="18" s="1"/>
  <c r="L35" i="18" s="1"/>
  <c r="D35" i="18"/>
  <c r="AG306" i="18"/>
  <c r="AI306" i="18" s="1"/>
  <c r="AJ306" i="18" s="1"/>
  <c r="AA306" i="18"/>
  <c r="H306" i="18"/>
  <c r="J306" i="18" s="1"/>
  <c r="L306" i="18" s="1"/>
  <c r="D306" i="18"/>
  <c r="AG195" i="18"/>
  <c r="AI195" i="18" s="1"/>
  <c r="AJ195" i="18" s="1"/>
  <c r="AA195" i="18"/>
  <c r="H195" i="18"/>
  <c r="J195" i="18" s="1"/>
  <c r="L195" i="18" s="1"/>
  <c r="D195" i="18"/>
  <c r="AG243" i="18"/>
  <c r="AI243" i="18" s="1"/>
  <c r="AJ243" i="18" s="1"/>
  <c r="AA243" i="18"/>
  <c r="H243" i="18"/>
  <c r="J243" i="18" s="1"/>
  <c r="L243" i="18" s="1"/>
  <c r="D243" i="18"/>
  <c r="AG174" i="18"/>
  <c r="AI174" i="18" s="1"/>
  <c r="AJ174" i="18" s="1"/>
  <c r="AA174" i="18"/>
  <c r="H174" i="18"/>
  <c r="J174" i="18" s="1"/>
  <c r="L174" i="18" s="1"/>
  <c r="N174" i="18" s="1"/>
  <c r="P174" i="18" s="1"/>
  <c r="D174" i="18"/>
  <c r="AG216" i="18"/>
  <c r="AI216" i="18" s="1"/>
  <c r="AJ216" i="18" s="1"/>
  <c r="AA216" i="18"/>
  <c r="H216" i="18"/>
  <c r="J216" i="18" s="1"/>
  <c r="L216" i="18" s="1"/>
  <c r="D216" i="18"/>
  <c r="AG305" i="18"/>
  <c r="AI305" i="18" s="1"/>
  <c r="AJ305" i="18" s="1"/>
  <c r="AA305" i="18"/>
  <c r="H305" i="18"/>
  <c r="J305" i="18" s="1"/>
  <c r="L305" i="18" s="1"/>
  <c r="D305" i="18"/>
  <c r="AG155" i="18"/>
  <c r="AI155" i="18" s="1"/>
  <c r="AJ155" i="18" s="1"/>
  <c r="AA155" i="18"/>
  <c r="H155" i="18"/>
  <c r="J155" i="18" s="1"/>
  <c r="L155" i="18" s="1"/>
  <c r="D155" i="18"/>
  <c r="AG88" i="18"/>
  <c r="AI88" i="18" s="1"/>
  <c r="AJ88" i="18" s="1"/>
  <c r="AA88" i="18"/>
  <c r="H88" i="18"/>
  <c r="J88" i="18" s="1"/>
  <c r="L88" i="18" s="1"/>
  <c r="D88" i="18"/>
  <c r="AG67" i="18"/>
  <c r="AI67" i="18" s="1"/>
  <c r="AJ67" i="18" s="1"/>
  <c r="AA67" i="18"/>
  <c r="H67" i="18"/>
  <c r="J67" i="18" s="1"/>
  <c r="L67" i="18" s="1"/>
  <c r="D67" i="18"/>
  <c r="AG34" i="18"/>
  <c r="AI34" i="18" s="1"/>
  <c r="AJ34" i="18" s="1"/>
  <c r="AA34" i="18"/>
  <c r="H34" i="18"/>
  <c r="J34" i="18" s="1"/>
  <c r="L34" i="18" s="1"/>
  <c r="D34" i="18"/>
  <c r="AG273" i="18"/>
  <c r="AI273" i="18" s="1"/>
  <c r="AJ273" i="18" s="1"/>
  <c r="AA273" i="18"/>
  <c r="H273" i="18"/>
  <c r="J273" i="18" s="1"/>
  <c r="L273" i="18" s="1"/>
  <c r="D273" i="18"/>
  <c r="AG124" i="18"/>
  <c r="AI124" i="18" s="1"/>
  <c r="AJ124" i="18" s="1"/>
  <c r="AA124" i="18"/>
  <c r="H124" i="18"/>
  <c r="J124" i="18" s="1"/>
  <c r="L124" i="18" s="1"/>
  <c r="D124" i="18"/>
  <c r="AG272" i="18"/>
  <c r="AI272" i="18" s="1"/>
  <c r="AJ272" i="18" s="1"/>
  <c r="AA272" i="18"/>
  <c r="H272" i="18"/>
  <c r="J272" i="18" s="1"/>
  <c r="L272" i="18" s="1"/>
  <c r="O272" i="18" s="1"/>
  <c r="D272" i="18"/>
  <c r="AG87" i="18"/>
  <c r="AI87" i="18" s="1"/>
  <c r="AJ87" i="18" s="1"/>
  <c r="AA87" i="18"/>
  <c r="H87" i="18"/>
  <c r="J87" i="18" s="1"/>
  <c r="L87" i="18" s="1"/>
  <c r="D87" i="18"/>
  <c r="AG271" i="18"/>
  <c r="AI271" i="18" s="1"/>
  <c r="AJ271" i="18" s="1"/>
  <c r="AA271" i="18"/>
  <c r="H271" i="18"/>
  <c r="J271" i="18" s="1"/>
  <c r="L271" i="18" s="1"/>
  <c r="D271" i="18"/>
  <c r="AG54" i="18"/>
  <c r="AI54" i="18" s="1"/>
  <c r="AJ54" i="18" s="1"/>
  <c r="AA54" i="18"/>
  <c r="H54" i="18"/>
  <c r="J54" i="18" s="1"/>
  <c r="L54" i="18" s="1"/>
  <c r="N54" i="18" s="1"/>
  <c r="P54" i="18" s="1"/>
  <c r="D54" i="18"/>
  <c r="AG105" i="18"/>
  <c r="AI105" i="18" s="1"/>
  <c r="AJ105" i="18" s="1"/>
  <c r="AA105" i="18"/>
  <c r="H105" i="18"/>
  <c r="J105" i="18" s="1"/>
  <c r="L105" i="18" s="1"/>
  <c r="D105" i="18"/>
  <c r="AG154" i="18"/>
  <c r="AI154" i="18" s="1"/>
  <c r="AJ154" i="18" s="1"/>
  <c r="AA154" i="18"/>
  <c r="H154" i="18"/>
  <c r="J154" i="18" s="1"/>
  <c r="L154" i="18" s="1"/>
  <c r="D154" i="18"/>
  <c r="AG286" i="18"/>
  <c r="AI286" i="18" s="1"/>
  <c r="AA286" i="18"/>
  <c r="H286" i="18"/>
  <c r="J286" i="18" s="1"/>
  <c r="L286" i="18" s="1"/>
  <c r="D286" i="18"/>
  <c r="AG138" i="18"/>
  <c r="AI138" i="18" s="1"/>
  <c r="AJ138" i="18" s="1"/>
  <c r="AA138" i="18"/>
  <c r="H138" i="18"/>
  <c r="J138" i="18" s="1"/>
  <c r="L138" i="18" s="1"/>
  <c r="D138" i="18"/>
  <c r="AG285" i="18"/>
  <c r="AI285" i="18" s="1"/>
  <c r="AJ285" i="18" s="1"/>
  <c r="AA285" i="18"/>
  <c r="H285" i="18"/>
  <c r="J285" i="18" s="1"/>
  <c r="L285" i="18" s="1"/>
  <c r="O285" i="18" s="1"/>
  <c r="D285" i="18"/>
  <c r="AG153" i="18"/>
  <c r="AI153" i="18" s="1"/>
  <c r="AJ153" i="18" s="1"/>
  <c r="AA153" i="18"/>
  <c r="H153" i="18"/>
  <c r="J153" i="18" s="1"/>
  <c r="L153" i="18" s="1"/>
  <c r="D153" i="18"/>
  <c r="AG33" i="18"/>
  <c r="AI33" i="18" s="1"/>
  <c r="AJ33" i="18" s="1"/>
  <c r="AA33" i="18"/>
  <c r="H33" i="18"/>
  <c r="J33" i="18" s="1"/>
  <c r="L33" i="18" s="1"/>
  <c r="D33" i="18"/>
  <c r="AG215" i="18"/>
  <c r="AI215" i="18" s="1"/>
  <c r="AJ215" i="18" s="1"/>
  <c r="AA215" i="18"/>
  <c r="H215" i="18"/>
  <c r="J215" i="18" s="1"/>
  <c r="L215" i="18" s="1"/>
  <c r="D215" i="18"/>
  <c r="AG304" i="18"/>
  <c r="AI304" i="18" s="1"/>
  <c r="AJ304" i="18" s="1"/>
  <c r="AA304" i="18"/>
  <c r="H304" i="18"/>
  <c r="J304" i="18" s="1"/>
  <c r="L304" i="18" s="1"/>
  <c r="D304" i="18"/>
  <c r="AG335" i="18"/>
  <c r="AI335" i="18" s="1"/>
  <c r="AJ335" i="18" s="1"/>
  <c r="AA335" i="18"/>
  <c r="H335" i="18"/>
  <c r="J335" i="18" s="1"/>
  <c r="L335" i="18" s="1"/>
  <c r="O335" i="18" s="1"/>
  <c r="D335" i="18"/>
  <c r="AG334" i="18"/>
  <c r="AI334" i="18" s="1"/>
  <c r="AJ334" i="18" s="1"/>
  <c r="AA334" i="18"/>
  <c r="H334" i="18"/>
  <c r="J334" i="18" s="1"/>
  <c r="L334" i="18" s="1"/>
  <c r="D334" i="18"/>
  <c r="AG303" i="18"/>
  <c r="AI303" i="18" s="1"/>
  <c r="AJ303" i="18" s="1"/>
  <c r="AA303" i="18"/>
  <c r="H303" i="18"/>
  <c r="J303" i="18" s="1"/>
  <c r="L303" i="18" s="1"/>
  <c r="D303" i="18"/>
  <c r="AG152" i="18"/>
  <c r="AI152" i="18" s="1"/>
  <c r="AJ152" i="18" s="1"/>
  <c r="AA152" i="18"/>
  <c r="H152" i="18"/>
  <c r="J152" i="18" s="1"/>
  <c r="L152" i="18" s="1"/>
  <c r="D152" i="18"/>
  <c r="AG270" i="18"/>
  <c r="AI270" i="18" s="1"/>
  <c r="AJ270" i="18" s="1"/>
  <c r="AA270" i="18"/>
  <c r="H270" i="18"/>
  <c r="J270" i="18" s="1"/>
  <c r="L270" i="18" s="1"/>
  <c r="D270" i="18"/>
  <c r="AG53" i="18"/>
  <c r="AI53" i="18" s="1"/>
  <c r="AJ53" i="18" s="1"/>
  <c r="AA53" i="18"/>
  <c r="H53" i="18"/>
  <c r="J53" i="18" s="1"/>
  <c r="L53" i="18" s="1"/>
  <c r="D53" i="18"/>
  <c r="AG269" i="18"/>
  <c r="AI269" i="18" s="1"/>
  <c r="AJ269" i="18" s="1"/>
  <c r="AA269" i="18"/>
  <c r="H269" i="18"/>
  <c r="J269" i="18" s="1"/>
  <c r="L269" i="18" s="1"/>
  <c r="D269" i="18"/>
  <c r="AG214" i="18"/>
  <c r="AI214" i="18" s="1"/>
  <c r="AJ214" i="18" s="1"/>
  <c r="AA214" i="18"/>
  <c r="H214" i="18"/>
  <c r="J214" i="18" s="1"/>
  <c r="L214" i="18" s="1"/>
  <c r="D214" i="18"/>
  <c r="AG302" i="18"/>
  <c r="AI302" i="18" s="1"/>
  <c r="AJ302" i="18" s="1"/>
  <c r="AA302" i="18"/>
  <c r="H302" i="18"/>
  <c r="J302" i="18" s="1"/>
  <c r="L302" i="18" s="1"/>
  <c r="D302" i="18"/>
  <c r="AG137" i="18"/>
  <c r="AI137" i="18" s="1"/>
  <c r="AJ137" i="18" s="1"/>
  <c r="AA137" i="18"/>
  <c r="H137" i="18"/>
  <c r="J137" i="18" s="1"/>
  <c r="L137" i="18" s="1"/>
  <c r="D137" i="18"/>
  <c r="AG123" i="18"/>
  <c r="AI123" i="18" s="1"/>
  <c r="AJ123" i="18" s="1"/>
  <c r="AA123" i="18"/>
  <c r="H123" i="18"/>
  <c r="J123" i="18" s="1"/>
  <c r="L123" i="18" s="1"/>
  <c r="D123" i="18"/>
  <c r="AG32" i="18"/>
  <c r="AI32" i="18" s="1"/>
  <c r="AJ32" i="18" s="1"/>
  <c r="AA32" i="18"/>
  <c r="H32" i="18"/>
  <c r="J32" i="18" s="1"/>
  <c r="L32" i="18" s="1"/>
  <c r="D32" i="18"/>
  <c r="AG31" i="18"/>
  <c r="AI31" i="18" s="1"/>
  <c r="AJ31" i="18" s="1"/>
  <c r="AA31" i="18"/>
  <c r="H31" i="18"/>
  <c r="J31" i="18" s="1"/>
  <c r="L31" i="18" s="1"/>
  <c r="D31" i="18"/>
  <c r="AG301" i="18"/>
  <c r="AI301" i="18" s="1"/>
  <c r="AJ301" i="18" s="1"/>
  <c r="AA301" i="18"/>
  <c r="H301" i="18"/>
  <c r="J301" i="18" s="1"/>
  <c r="L301" i="18" s="1"/>
  <c r="D301" i="18"/>
  <c r="AG194" i="18"/>
  <c r="AI194" i="18" s="1"/>
  <c r="AJ194" i="18" s="1"/>
  <c r="AA194" i="18"/>
  <c r="H194" i="18"/>
  <c r="J194" i="18" s="1"/>
  <c r="L194" i="18" s="1"/>
  <c r="D194" i="18"/>
  <c r="AG333" i="18"/>
  <c r="AI333" i="18" s="1"/>
  <c r="AJ333" i="18" s="1"/>
  <c r="AA333" i="18"/>
  <c r="H333" i="18"/>
  <c r="J333" i="18" s="1"/>
  <c r="L333" i="18" s="1"/>
  <c r="O333" i="18" s="1"/>
  <c r="D333" i="18"/>
  <c r="AG173" i="18"/>
  <c r="AI173" i="18" s="1"/>
  <c r="AJ173" i="18" s="1"/>
  <c r="AA173" i="18"/>
  <c r="H173" i="18"/>
  <c r="J173" i="18" s="1"/>
  <c r="L173" i="18" s="1"/>
  <c r="D173" i="18"/>
  <c r="AG30" i="18"/>
  <c r="AI30" i="18" s="1"/>
  <c r="AJ30" i="18" s="1"/>
  <c r="AA30" i="18"/>
  <c r="H30" i="18"/>
  <c r="J30" i="18" s="1"/>
  <c r="L30" i="18" s="1"/>
  <c r="D30" i="18"/>
  <c r="AG86" i="18"/>
  <c r="AI86" i="18" s="1"/>
  <c r="AJ86" i="18" s="1"/>
  <c r="AA86" i="18"/>
  <c r="H86" i="18"/>
  <c r="J86" i="18" s="1"/>
  <c r="L86" i="18" s="1"/>
  <c r="D86" i="18"/>
  <c r="AG122" i="18"/>
  <c r="AI122" i="18" s="1"/>
  <c r="AJ122" i="18" s="1"/>
  <c r="AA122" i="18"/>
  <c r="H122" i="18"/>
  <c r="J122" i="18" s="1"/>
  <c r="L122" i="18" s="1"/>
  <c r="D122" i="18"/>
  <c r="AG300" i="18"/>
  <c r="AI300" i="18" s="1"/>
  <c r="AJ300" i="18" s="1"/>
  <c r="AA300" i="18"/>
  <c r="H300" i="18"/>
  <c r="J300" i="18" s="1"/>
  <c r="L300" i="18" s="1"/>
  <c r="D300" i="18"/>
  <c r="AG284" i="18"/>
  <c r="AI284" i="18" s="1"/>
  <c r="AJ284" i="18" s="1"/>
  <c r="AA284" i="18"/>
  <c r="H284" i="18"/>
  <c r="J284" i="18" s="1"/>
  <c r="L284" i="18" s="1"/>
  <c r="D284" i="18"/>
  <c r="AG66" i="18"/>
  <c r="AI66" i="18" s="1"/>
  <c r="AJ66" i="18" s="1"/>
  <c r="AA66" i="18"/>
  <c r="H66" i="18"/>
  <c r="J66" i="18" s="1"/>
  <c r="L66" i="18" s="1"/>
  <c r="D66" i="18"/>
  <c r="AG268" i="18"/>
  <c r="AI268" i="18" s="1"/>
  <c r="AJ268" i="18" s="1"/>
  <c r="AA268" i="18"/>
  <c r="H268" i="18"/>
  <c r="J268" i="18" s="1"/>
  <c r="L268" i="18" s="1"/>
  <c r="D268" i="18"/>
  <c r="AG121" i="18"/>
  <c r="AI121" i="18" s="1"/>
  <c r="AJ121" i="18" s="1"/>
  <c r="AA121" i="18"/>
  <c r="H121" i="18"/>
  <c r="J121" i="18" s="1"/>
  <c r="L121" i="18" s="1"/>
  <c r="D121" i="18"/>
  <c r="AG151" i="18"/>
  <c r="AI151" i="18" s="1"/>
  <c r="AJ151" i="18" s="1"/>
  <c r="AA151" i="18"/>
  <c r="H151" i="18"/>
  <c r="J151" i="18" s="1"/>
  <c r="L151" i="18" s="1"/>
  <c r="D151" i="18"/>
  <c r="AG150" i="18"/>
  <c r="AI150" i="18" s="1"/>
  <c r="AJ150" i="18" s="1"/>
  <c r="AA150" i="18"/>
  <c r="H150" i="18"/>
  <c r="J150" i="18" s="1"/>
  <c r="L150" i="18" s="1"/>
  <c r="D150" i="18"/>
  <c r="AG52" i="18"/>
  <c r="AI52" i="18" s="1"/>
  <c r="AA52" i="18"/>
  <c r="H52" i="18"/>
  <c r="J52" i="18" s="1"/>
  <c r="L52" i="18" s="1"/>
  <c r="N52" i="18" s="1"/>
  <c r="P52" i="18" s="1"/>
  <c r="D52" i="18"/>
  <c r="AG299" i="18"/>
  <c r="AI299" i="18" s="1"/>
  <c r="AA299" i="18"/>
  <c r="H299" i="18"/>
  <c r="J299" i="18" s="1"/>
  <c r="L299" i="18" s="1"/>
  <c r="O299" i="18" s="1"/>
  <c r="D299" i="18"/>
  <c r="AG136" i="18"/>
  <c r="AI136" i="18" s="1"/>
  <c r="AJ136" i="18" s="1"/>
  <c r="AA136" i="18"/>
  <c r="H136" i="18"/>
  <c r="J136" i="18" s="1"/>
  <c r="L136" i="18" s="1"/>
  <c r="D136" i="18"/>
  <c r="AG29" i="18"/>
  <c r="AI29" i="18" s="1"/>
  <c r="AJ29" i="18" s="1"/>
  <c r="AA29" i="18"/>
  <c r="H29" i="18"/>
  <c r="J29" i="18" s="1"/>
  <c r="L29" i="18" s="1"/>
  <c r="D29" i="18"/>
  <c r="AG267" i="18"/>
  <c r="AI267" i="18" s="1"/>
  <c r="AA267" i="18"/>
  <c r="H267" i="18"/>
  <c r="J267" i="18" s="1"/>
  <c r="L267" i="18" s="1"/>
  <c r="N267" i="18" s="1"/>
  <c r="P267" i="18" s="1"/>
  <c r="D267" i="18"/>
  <c r="AG332" i="18"/>
  <c r="AI332" i="18" s="1"/>
  <c r="AJ332" i="18" s="1"/>
  <c r="AA332" i="18"/>
  <c r="H332" i="18"/>
  <c r="J332" i="18" s="1"/>
  <c r="L332" i="18" s="1"/>
  <c r="D332" i="18"/>
  <c r="AG28" i="18"/>
  <c r="AI28" i="18" s="1"/>
  <c r="AJ28" i="18" s="1"/>
  <c r="AA28" i="18"/>
  <c r="H28" i="18"/>
  <c r="J28" i="18" s="1"/>
  <c r="L28" i="18" s="1"/>
  <c r="D28" i="18"/>
  <c r="AG85" i="18"/>
  <c r="AI85" i="18" s="1"/>
  <c r="AJ85" i="18" s="1"/>
  <c r="AA85" i="18"/>
  <c r="H85" i="18"/>
  <c r="J85" i="18" s="1"/>
  <c r="L85" i="18" s="1"/>
  <c r="D85" i="18"/>
  <c r="AG27" i="18"/>
  <c r="AI27" i="18" s="1"/>
  <c r="AJ27" i="18" s="1"/>
  <c r="AA27" i="18"/>
  <c r="H27" i="18"/>
  <c r="J27" i="18" s="1"/>
  <c r="L27" i="18" s="1"/>
  <c r="O27" i="18" s="1"/>
  <c r="D27" i="18"/>
  <c r="AG266" i="18"/>
  <c r="AI266" i="18" s="1"/>
  <c r="AJ266" i="18" s="1"/>
  <c r="AA266" i="18"/>
  <c r="H266" i="18"/>
  <c r="J266" i="18" s="1"/>
  <c r="L266" i="18" s="1"/>
  <c r="D266" i="18"/>
  <c r="AG265" i="18"/>
  <c r="AI265" i="18" s="1"/>
  <c r="AJ265" i="18" s="1"/>
  <c r="AA265" i="18"/>
  <c r="H265" i="18"/>
  <c r="J265" i="18" s="1"/>
  <c r="L265" i="18" s="1"/>
  <c r="O265" i="18" s="1"/>
  <c r="D265" i="18"/>
  <c r="AG264" i="18"/>
  <c r="AI264" i="18" s="1"/>
  <c r="AJ264" i="18" s="1"/>
  <c r="AA264" i="18"/>
  <c r="H264" i="18"/>
  <c r="J264" i="18" s="1"/>
  <c r="L264" i="18" s="1"/>
  <c r="D264" i="18"/>
  <c r="AG112" i="18"/>
  <c r="AI112" i="18" s="1"/>
  <c r="AJ112" i="18" s="1"/>
  <c r="AA112" i="18"/>
  <c r="H112" i="18"/>
  <c r="J112" i="18" s="1"/>
  <c r="L112" i="18" s="1"/>
  <c r="O112" i="18" s="1"/>
  <c r="D112" i="18"/>
  <c r="AG135" i="18"/>
  <c r="AI135" i="18" s="1"/>
  <c r="AJ135" i="18" s="1"/>
  <c r="AA135" i="18"/>
  <c r="H135" i="18"/>
  <c r="J135" i="18" s="1"/>
  <c r="L135" i="18" s="1"/>
  <c r="D135" i="18"/>
  <c r="AG283" i="18"/>
  <c r="AI283" i="18" s="1"/>
  <c r="AJ283" i="18" s="1"/>
  <c r="AA283" i="18"/>
  <c r="H283" i="18"/>
  <c r="J283" i="18" s="1"/>
  <c r="L283" i="18" s="1"/>
  <c r="D283" i="18"/>
  <c r="AG84" i="18"/>
  <c r="AI84" i="18" s="1"/>
  <c r="AJ84" i="18" s="1"/>
  <c r="AA84" i="18"/>
  <c r="H84" i="18"/>
  <c r="J84" i="18" s="1"/>
  <c r="L84" i="18" s="1"/>
  <c r="D84" i="18"/>
  <c r="AG331" i="18"/>
  <c r="AI331" i="18" s="1"/>
  <c r="AJ331" i="18" s="1"/>
  <c r="AA331" i="18"/>
  <c r="H331" i="18"/>
  <c r="J331" i="18" s="1"/>
  <c r="L331" i="18" s="1"/>
  <c r="O331" i="18" s="1"/>
  <c r="D331" i="18"/>
  <c r="AG263" i="18"/>
  <c r="AI263" i="18" s="1"/>
  <c r="AJ263" i="18" s="1"/>
  <c r="AA263" i="18"/>
  <c r="H263" i="18"/>
  <c r="J263" i="18" s="1"/>
  <c r="L263" i="18" s="1"/>
  <c r="D263" i="18"/>
  <c r="AG298" i="18"/>
  <c r="AI298" i="18" s="1"/>
  <c r="AJ298" i="18" s="1"/>
  <c r="AA298" i="18"/>
  <c r="H298" i="18"/>
  <c r="J298" i="18" s="1"/>
  <c r="L298" i="18" s="1"/>
  <c r="D298" i="18"/>
  <c r="AG330" i="18"/>
  <c r="AI330" i="18" s="1"/>
  <c r="AJ330" i="18" s="1"/>
  <c r="AA330" i="18"/>
  <c r="H330" i="18"/>
  <c r="J330" i="18" s="1"/>
  <c r="L330" i="18" s="1"/>
  <c r="D330" i="18"/>
  <c r="AG51" i="18"/>
  <c r="AI51" i="18" s="1"/>
  <c r="AJ51" i="18" s="1"/>
  <c r="AA51" i="18"/>
  <c r="H51" i="18"/>
  <c r="J51" i="18" s="1"/>
  <c r="L51" i="18" s="1"/>
  <c r="D51" i="18"/>
  <c r="AG50" i="18"/>
  <c r="AI50" i="18" s="1"/>
  <c r="AJ50" i="18" s="1"/>
  <c r="AA50" i="18"/>
  <c r="H50" i="18"/>
  <c r="J50" i="18" s="1"/>
  <c r="L50" i="18" s="1"/>
  <c r="D50" i="18"/>
  <c r="AG172" i="18"/>
  <c r="AI172" i="18" s="1"/>
  <c r="AJ172" i="18" s="1"/>
  <c r="AA172" i="18"/>
  <c r="H172" i="18"/>
  <c r="J172" i="18" s="1"/>
  <c r="L172" i="18" s="1"/>
  <c r="D172" i="18"/>
  <c r="AG83" i="18"/>
  <c r="AI83" i="18" s="1"/>
  <c r="AJ83" i="18" s="1"/>
  <c r="AA83" i="18"/>
  <c r="H83" i="18"/>
  <c r="J83" i="18" s="1"/>
  <c r="L83" i="18" s="1"/>
  <c r="D83" i="18"/>
  <c r="AG193" i="18"/>
  <c r="AI193" i="18" s="1"/>
  <c r="AJ193" i="18" s="1"/>
  <c r="AA193" i="18"/>
  <c r="H193" i="18"/>
  <c r="J193" i="18" s="1"/>
  <c r="L193" i="18" s="1"/>
  <c r="D193" i="18"/>
  <c r="AG231" i="18"/>
  <c r="AI231" i="18" s="1"/>
  <c r="AA231" i="18"/>
  <c r="H231" i="18"/>
  <c r="J231" i="18" s="1"/>
  <c r="L231" i="18" s="1"/>
  <c r="D231" i="18"/>
  <c r="AG230" i="18"/>
  <c r="AI230" i="18" s="1"/>
  <c r="AJ230" i="18" s="1"/>
  <c r="AA230" i="18"/>
  <c r="H230" i="18"/>
  <c r="J230" i="18" s="1"/>
  <c r="L230" i="18" s="1"/>
  <c r="D230" i="18"/>
  <c r="AG149" i="18"/>
  <c r="AI149" i="18" s="1"/>
  <c r="AJ149" i="18" s="1"/>
  <c r="AA149" i="18"/>
  <c r="H149" i="18"/>
  <c r="J149" i="18" s="1"/>
  <c r="L149" i="18" s="1"/>
  <c r="D149" i="18"/>
  <c r="AG134" i="18"/>
  <c r="AI134" i="18" s="1"/>
  <c r="AJ134" i="18" s="1"/>
  <c r="AA134" i="18"/>
  <c r="H134" i="18"/>
  <c r="J134" i="18" s="1"/>
  <c r="L134" i="18" s="1"/>
  <c r="O134" i="18" s="1"/>
  <c r="D134" i="18"/>
  <c r="AG192" i="18"/>
  <c r="AI192" i="18" s="1"/>
  <c r="AJ192" i="18" s="1"/>
  <c r="AA192" i="18"/>
  <c r="H192" i="18"/>
  <c r="J192" i="18" s="1"/>
  <c r="L192" i="18" s="1"/>
  <c r="D192" i="18"/>
  <c r="AG133" i="18"/>
  <c r="AI133" i="18" s="1"/>
  <c r="AJ133" i="18" s="1"/>
  <c r="AA133" i="18"/>
  <c r="H133" i="18"/>
  <c r="J133" i="18" s="1"/>
  <c r="L133" i="18" s="1"/>
  <c r="D133" i="18"/>
  <c r="AG242" i="18"/>
  <c r="AI242" i="18" s="1"/>
  <c r="AA242" i="18"/>
  <c r="H242" i="18"/>
  <c r="J242" i="18" s="1"/>
  <c r="L242" i="18" s="1"/>
  <c r="O242" i="18" s="1"/>
  <c r="D242" i="18"/>
  <c r="AG297" i="18"/>
  <c r="AI297" i="18" s="1"/>
  <c r="AJ297" i="18" s="1"/>
  <c r="AA297" i="18"/>
  <c r="H297" i="18"/>
  <c r="J297" i="18" s="1"/>
  <c r="L297" i="18" s="1"/>
  <c r="D297" i="18"/>
  <c r="AG82" i="18"/>
  <c r="AI82" i="18" s="1"/>
  <c r="AJ82" i="18" s="1"/>
  <c r="AA82" i="18"/>
  <c r="H82" i="18"/>
  <c r="J82" i="18" s="1"/>
  <c r="L82" i="18" s="1"/>
  <c r="D82" i="18"/>
  <c r="AG120" i="18"/>
  <c r="AI120" i="18" s="1"/>
  <c r="AJ120" i="18" s="1"/>
  <c r="AA120" i="18"/>
  <c r="H120" i="18"/>
  <c r="J120" i="18" s="1"/>
  <c r="L120" i="18" s="1"/>
  <c r="D120" i="18"/>
  <c r="AG282" i="18"/>
  <c r="AI282" i="18" s="1"/>
  <c r="AJ282" i="18" s="1"/>
  <c r="AA282" i="18"/>
  <c r="H282" i="18"/>
  <c r="J282" i="18" s="1"/>
  <c r="L282" i="18" s="1"/>
  <c r="D282" i="18"/>
  <c r="AG26" i="18"/>
  <c r="AI26" i="18" s="1"/>
  <c r="AJ26" i="18" s="1"/>
  <c r="AA26" i="18"/>
  <c r="H26" i="18"/>
  <c r="J26" i="18" s="1"/>
  <c r="L26" i="18" s="1"/>
  <c r="O26" i="18" s="1"/>
  <c r="D26" i="18"/>
  <c r="AG104" i="18"/>
  <c r="AI104" i="18" s="1"/>
  <c r="AJ104" i="18" s="1"/>
  <c r="AA104" i="18"/>
  <c r="H104" i="18"/>
  <c r="J104" i="18" s="1"/>
  <c r="L104" i="18" s="1"/>
  <c r="D104" i="18"/>
  <c r="AG262" i="18"/>
  <c r="AI262" i="18" s="1"/>
  <c r="AJ262" i="18" s="1"/>
  <c r="AA262" i="18"/>
  <c r="H262" i="18"/>
  <c r="J262" i="18" s="1"/>
  <c r="L262" i="18" s="1"/>
  <c r="D262" i="18"/>
  <c r="AG261" i="18"/>
  <c r="AI261" i="18" s="1"/>
  <c r="AJ261" i="18" s="1"/>
  <c r="AA261" i="18"/>
  <c r="H261" i="18"/>
  <c r="J261" i="18" s="1"/>
  <c r="L261" i="18" s="1"/>
  <c r="D261" i="18"/>
  <c r="AG81" i="18"/>
  <c r="AI81" i="18" s="1"/>
  <c r="AJ81" i="18" s="1"/>
  <c r="AA81" i="18"/>
  <c r="H81" i="18"/>
  <c r="J81" i="18" s="1"/>
  <c r="L81" i="18" s="1"/>
  <c r="D81" i="18"/>
  <c r="AG25" i="18"/>
  <c r="AI25" i="18" s="1"/>
  <c r="AJ25" i="18" s="1"/>
  <c r="AA25" i="18"/>
  <c r="H25" i="18"/>
  <c r="J25" i="18" s="1"/>
  <c r="L25" i="18" s="1"/>
  <c r="D25" i="18"/>
  <c r="AG103" i="18"/>
  <c r="AI103" i="18" s="1"/>
  <c r="AJ103" i="18" s="1"/>
  <c r="AA103" i="18"/>
  <c r="H103" i="18"/>
  <c r="J103" i="18" s="1"/>
  <c r="L103" i="18" s="1"/>
  <c r="D103" i="18"/>
  <c r="AG229" i="18"/>
  <c r="AI229" i="18" s="1"/>
  <c r="AJ229" i="18" s="1"/>
  <c r="AA229" i="18"/>
  <c r="H229" i="18"/>
  <c r="J229" i="18" s="1"/>
  <c r="L229" i="18" s="1"/>
  <c r="D229" i="18"/>
  <c r="AG329" i="18"/>
  <c r="AI329" i="18" s="1"/>
  <c r="AJ329" i="18" s="1"/>
  <c r="AA329" i="18"/>
  <c r="H329" i="18"/>
  <c r="J329" i="18" s="1"/>
  <c r="L329" i="18" s="1"/>
  <c r="O329" i="18" s="1"/>
  <c r="D329" i="18"/>
  <c r="AG171" i="18"/>
  <c r="AI171" i="18" s="1"/>
  <c r="AJ171" i="18" s="1"/>
  <c r="AA171" i="18"/>
  <c r="H171" i="18"/>
  <c r="J171" i="18" s="1"/>
  <c r="L171" i="18" s="1"/>
  <c r="D171" i="18"/>
  <c r="AG24" i="18"/>
  <c r="AI24" i="18" s="1"/>
  <c r="AJ24" i="18" s="1"/>
  <c r="AA24" i="18"/>
  <c r="H24" i="18"/>
  <c r="J24" i="18" s="1"/>
  <c r="L24" i="18" s="1"/>
  <c r="D24" i="18"/>
  <c r="AG80" i="18"/>
  <c r="AI80" i="18" s="1"/>
  <c r="AJ80" i="18" s="1"/>
  <c r="AA80" i="18"/>
  <c r="H80" i="18"/>
  <c r="J80" i="18" s="1"/>
  <c r="L80" i="18" s="1"/>
  <c r="D80" i="18"/>
  <c r="AG260" i="18"/>
  <c r="AI260" i="18" s="1"/>
  <c r="AJ260" i="18" s="1"/>
  <c r="AA260" i="18"/>
  <c r="H260" i="18"/>
  <c r="J260" i="18" s="1"/>
  <c r="L260" i="18" s="1"/>
  <c r="D260" i="18"/>
  <c r="AG49" i="18"/>
  <c r="AI49" i="18" s="1"/>
  <c r="AJ49" i="18" s="1"/>
  <c r="AA49" i="18"/>
  <c r="H49" i="18"/>
  <c r="J49" i="18" s="1"/>
  <c r="L49" i="18" s="1"/>
  <c r="D49" i="18"/>
  <c r="AG23" i="18"/>
  <c r="AI23" i="18" s="1"/>
  <c r="AJ23" i="18" s="1"/>
  <c r="AA23" i="18"/>
  <c r="H23" i="18"/>
  <c r="J23" i="18" s="1"/>
  <c r="L23" i="18" s="1"/>
  <c r="D23" i="18"/>
  <c r="AG79" i="18"/>
  <c r="AI79" i="18" s="1"/>
  <c r="AJ79" i="18" s="1"/>
  <c r="AA79" i="18"/>
  <c r="H79" i="18"/>
  <c r="J79" i="18" s="1"/>
  <c r="L79" i="18" s="1"/>
  <c r="D79" i="18"/>
  <c r="AG132" i="18"/>
  <c r="AI132" i="18" s="1"/>
  <c r="AJ132" i="18" s="1"/>
  <c r="AA132" i="18"/>
  <c r="H132" i="18"/>
  <c r="J132" i="18" s="1"/>
  <c r="L132" i="18" s="1"/>
  <c r="D132" i="18"/>
  <c r="AG328" i="18"/>
  <c r="AI328" i="18" s="1"/>
  <c r="AJ328" i="18" s="1"/>
  <c r="AA328" i="18"/>
  <c r="H328" i="18"/>
  <c r="J328" i="18" s="1"/>
  <c r="L328" i="18" s="1"/>
  <c r="D328" i="18"/>
  <c r="AG327" i="18"/>
  <c r="AI327" i="18" s="1"/>
  <c r="AJ327" i="18" s="1"/>
  <c r="AA327" i="18"/>
  <c r="H327" i="18"/>
  <c r="J327" i="18" s="1"/>
  <c r="L327" i="18" s="1"/>
  <c r="D327" i="18"/>
  <c r="AG22" i="18"/>
  <c r="AI22" i="18" s="1"/>
  <c r="AJ22" i="18" s="1"/>
  <c r="AA22" i="18"/>
  <c r="H22" i="18"/>
  <c r="J22" i="18" s="1"/>
  <c r="L22" i="18" s="1"/>
  <c r="D22" i="18"/>
  <c r="AG191" i="18"/>
  <c r="AI191" i="18" s="1"/>
  <c r="AJ191" i="18" s="1"/>
  <c r="AA191" i="18"/>
  <c r="H191" i="18"/>
  <c r="J191" i="18" s="1"/>
  <c r="L191" i="18" s="1"/>
  <c r="D191" i="18"/>
  <c r="AG228" i="18"/>
  <c r="AI228" i="18" s="1"/>
  <c r="AJ228" i="18" s="1"/>
  <c r="AA228" i="18"/>
  <c r="H228" i="18"/>
  <c r="J228" i="18" s="1"/>
  <c r="L228" i="18" s="1"/>
  <c r="D228" i="18"/>
  <c r="AG296" i="18"/>
  <c r="AI296" i="18" s="1"/>
  <c r="AA296" i="18"/>
  <c r="H296" i="18"/>
  <c r="J296" i="18" s="1"/>
  <c r="L296" i="18" s="1"/>
  <c r="N296" i="18" s="1"/>
  <c r="P296" i="18" s="1"/>
  <c r="D296" i="18"/>
  <c r="AG190" i="18"/>
  <c r="AI190" i="18" s="1"/>
  <c r="AA190" i="18"/>
  <c r="H190" i="18"/>
  <c r="J190" i="18" s="1"/>
  <c r="L190" i="18" s="1"/>
  <c r="O190" i="18" s="1"/>
  <c r="D190" i="18"/>
  <c r="AG259" i="18"/>
  <c r="AI259" i="18" s="1"/>
  <c r="AJ259" i="18" s="1"/>
  <c r="AA259" i="18"/>
  <c r="H259" i="18"/>
  <c r="J259" i="18" s="1"/>
  <c r="L259" i="18" s="1"/>
  <c r="D259" i="18"/>
  <c r="AG131" i="18"/>
  <c r="AI131" i="18" s="1"/>
  <c r="AJ131" i="18" s="1"/>
  <c r="AA131" i="18"/>
  <c r="H131" i="18"/>
  <c r="J131" i="18" s="1"/>
  <c r="L131" i="18" s="1"/>
  <c r="D131" i="18"/>
  <c r="AG111" i="18"/>
  <c r="AI111" i="18" s="1"/>
  <c r="AJ111" i="18" s="1"/>
  <c r="AA111" i="18"/>
  <c r="H111" i="18"/>
  <c r="J111" i="18" s="1"/>
  <c r="L111" i="18" s="1"/>
  <c r="O111" i="18" s="1"/>
  <c r="D111" i="18"/>
  <c r="AG48" i="18"/>
  <c r="AI48" i="18" s="1"/>
  <c r="AJ48" i="18" s="1"/>
  <c r="AA48" i="18"/>
  <c r="H48" i="18"/>
  <c r="J48" i="18" s="1"/>
  <c r="L48" i="18" s="1"/>
  <c r="D48" i="18"/>
  <c r="AG258" i="18"/>
  <c r="AI258" i="18" s="1"/>
  <c r="AJ258" i="18" s="1"/>
  <c r="AA258" i="18"/>
  <c r="H258" i="18"/>
  <c r="J258" i="18" s="1"/>
  <c r="L258" i="18" s="1"/>
  <c r="D258" i="18"/>
  <c r="AG21" i="18"/>
  <c r="AI21" i="18" s="1"/>
  <c r="AJ21" i="18" s="1"/>
  <c r="AA21" i="18"/>
  <c r="H21" i="18"/>
  <c r="J21" i="18" s="1"/>
  <c r="L21" i="18" s="1"/>
  <c r="D21" i="18"/>
  <c r="AG20" i="18"/>
  <c r="AI20" i="18" s="1"/>
  <c r="AJ20" i="18" s="1"/>
  <c r="AA20" i="18"/>
  <c r="H20" i="18"/>
  <c r="J20" i="18" s="1"/>
  <c r="L20" i="18" s="1"/>
  <c r="D20" i="18"/>
  <c r="AG227" i="18"/>
  <c r="AI227" i="18" s="1"/>
  <c r="AJ227" i="18" s="1"/>
  <c r="AA227" i="18"/>
  <c r="H227" i="18"/>
  <c r="J227" i="18" s="1"/>
  <c r="L227" i="18" s="1"/>
  <c r="D227" i="18"/>
  <c r="AG19" i="18"/>
  <c r="AI19" i="18" s="1"/>
  <c r="AJ19" i="18" s="1"/>
  <c r="AA19" i="18"/>
  <c r="H19" i="18"/>
  <c r="J19" i="18" s="1"/>
  <c r="L19" i="18" s="1"/>
  <c r="O19" i="18" s="1"/>
  <c r="D19" i="18"/>
  <c r="AG326" i="18"/>
  <c r="AI326" i="18" s="1"/>
  <c r="AJ326" i="18" s="1"/>
  <c r="AA326" i="18"/>
  <c r="H326" i="18"/>
  <c r="J326" i="18" s="1"/>
  <c r="L326" i="18" s="1"/>
  <c r="N326" i="18" s="1"/>
  <c r="P326" i="18" s="1"/>
  <c r="D326" i="18"/>
  <c r="AG119" i="18"/>
  <c r="AI119" i="18" s="1"/>
  <c r="AJ119" i="18" s="1"/>
  <c r="AA119" i="18"/>
  <c r="H119" i="18"/>
  <c r="J119" i="18" s="1"/>
  <c r="L119" i="18" s="1"/>
  <c r="D119" i="18"/>
  <c r="AG226" i="18"/>
  <c r="AI226" i="18" s="1"/>
  <c r="AJ226" i="18" s="1"/>
  <c r="AA226" i="18"/>
  <c r="H226" i="18"/>
  <c r="J226" i="18" s="1"/>
  <c r="L226" i="18" s="1"/>
  <c r="D226" i="18"/>
  <c r="AG257" i="18"/>
  <c r="AI257" i="18" s="1"/>
  <c r="AJ257" i="18" s="1"/>
  <c r="AA257" i="18"/>
  <c r="H257" i="18"/>
  <c r="J257" i="18" s="1"/>
  <c r="L257" i="18" s="1"/>
  <c r="D257" i="18"/>
  <c r="AG189" i="18"/>
  <c r="AI189" i="18" s="1"/>
  <c r="AJ189" i="18" s="1"/>
  <c r="AA189" i="18"/>
  <c r="H189" i="18"/>
  <c r="J189" i="18" s="1"/>
  <c r="L189" i="18" s="1"/>
  <c r="D189" i="18"/>
  <c r="AG325" i="18"/>
  <c r="AI325" i="18" s="1"/>
  <c r="AJ325" i="18" s="1"/>
  <c r="AA325" i="18"/>
  <c r="H325" i="18"/>
  <c r="J325" i="18" s="1"/>
  <c r="L325" i="18" s="1"/>
  <c r="O325" i="18" s="1"/>
  <c r="D325" i="18"/>
  <c r="AG65" i="18"/>
  <c r="AI65" i="18" s="1"/>
  <c r="AJ65" i="18" s="1"/>
  <c r="AA65" i="18"/>
  <c r="H65" i="18"/>
  <c r="J65" i="18" s="1"/>
  <c r="L65" i="18" s="1"/>
  <c r="D65" i="18"/>
  <c r="AG18" i="18"/>
  <c r="AI18" i="18" s="1"/>
  <c r="AJ18" i="18" s="1"/>
  <c r="AA18" i="18"/>
  <c r="H18" i="18"/>
  <c r="J18" i="18" s="1"/>
  <c r="L18" i="18" s="1"/>
  <c r="D18" i="18"/>
  <c r="AG170" i="18"/>
  <c r="AI170" i="18" s="1"/>
  <c r="AJ170" i="18" s="1"/>
  <c r="AA170" i="18"/>
  <c r="H170" i="18"/>
  <c r="J170" i="18" s="1"/>
  <c r="L170" i="18" s="1"/>
  <c r="D170" i="18"/>
  <c r="AG256" i="18"/>
  <c r="AI256" i="18" s="1"/>
  <c r="AJ256" i="18" s="1"/>
  <c r="AA256" i="18"/>
  <c r="H256" i="18"/>
  <c r="J256" i="18" s="1"/>
  <c r="L256" i="18" s="1"/>
  <c r="D256" i="18"/>
  <c r="AG17" i="18"/>
  <c r="AI17" i="18" s="1"/>
  <c r="AJ17" i="18" s="1"/>
  <c r="AA17" i="18"/>
  <c r="H17" i="18"/>
  <c r="J17" i="18" s="1"/>
  <c r="L17" i="18" s="1"/>
  <c r="D17" i="18"/>
  <c r="AG169" i="18"/>
  <c r="AI169" i="18" s="1"/>
  <c r="AJ169" i="18" s="1"/>
  <c r="AA169" i="18"/>
  <c r="H169" i="18"/>
  <c r="J169" i="18" s="1"/>
  <c r="L169" i="18" s="1"/>
  <c r="D169" i="18"/>
  <c r="AG241" i="18"/>
  <c r="AI241" i="18" s="1"/>
  <c r="AJ241" i="18" s="1"/>
  <c r="AA241" i="18"/>
  <c r="H241" i="18"/>
  <c r="J241" i="18" s="1"/>
  <c r="L241" i="18" s="1"/>
  <c r="D241" i="18"/>
  <c r="AG148" i="18"/>
  <c r="AI148" i="18" s="1"/>
  <c r="AJ148" i="18" s="1"/>
  <c r="AA148" i="18"/>
  <c r="H148" i="18"/>
  <c r="J148" i="18" s="1"/>
  <c r="L148" i="18" s="1"/>
  <c r="D148" i="18"/>
  <c r="AG78" i="18"/>
  <c r="AI78" i="18" s="1"/>
  <c r="AJ78" i="18" s="1"/>
  <c r="AA78" i="18"/>
  <c r="H78" i="18"/>
  <c r="J78" i="18" s="1"/>
  <c r="L78" i="18" s="1"/>
  <c r="D78" i="18"/>
  <c r="AG118" i="18"/>
  <c r="AI118" i="18" s="1"/>
  <c r="AJ118" i="18" s="1"/>
  <c r="AA118" i="18"/>
  <c r="H118" i="18"/>
  <c r="J118" i="18" s="1"/>
  <c r="L118" i="18" s="1"/>
  <c r="D118" i="18"/>
  <c r="AG188" i="18"/>
  <c r="AI188" i="18" s="1"/>
  <c r="AJ188" i="18" s="1"/>
  <c r="AA188" i="18"/>
  <c r="H188" i="18"/>
  <c r="J188" i="18" s="1"/>
  <c r="L188" i="18" s="1"/>
  <c r="D188" i="18"/>
  <c r="AG213" i="18"/>
  <c r="AI213" i="18" s="1"/>
  <c r="AJ213" i="18" s="1"/>
  <c r="AA213" i="18"/>
  <c r="H213" i="18"/>
  <c r="J213" i="18" s="1"/>
  <c r="L213" i="18" s="1"/>
  <c r="O213" i="18" s="1"/>
  <c r="D213" i="18"/>
  <c r="AG324" i="18"/>
  <c r="AI324" i="18" s="1"/>
  <c r="AJ324" i="18" s="1"/>
  <c r="AA324" i="18"/>
  <c r="H324" i="18"/>
  <c r="J324" i="18" s="1"/>
  <c r="L324" i="18" s="1"/>
  <c r="D324" i="18"/>
  <c r="AG117" i="18"/>
  <c r="AI117" i="18" s="1"/>
  <c r="AJ117" i="18" s="1"/>
  <c r="AA117" i="18"/>
  <c r="H117" i="18"/>
  <c r="J117" i="18" s="1"/>
  <c r="L117" i="18" s="1"/>
  <c r="D117" i="18"/>
  <c r="AG212" i="18"/>
  <c r="AI212" i="18" s="1"/>
  <c r="AJ212" i="18" s="1"/>
  <c r="AA212" i="18"/>
  <c r="H212" i="18"/>
  <c r="J212" i="18" s="1"/>
  <c r="L212" i="18" s="1"/>
  <c r="D212" i="18"/>
  <c r="AG147" i="18"/>
  <c r="AI147" i="18" s="1"/>
  <c r="AJ147" i="18" s="1"/>
  <c r="AA147" i="18"/>
  <c r="H147" i="18"/>
  <c r="J147" i="18" s="1"/>
  <c r="L147" i="18" s="1"/>
  <c r="O147" i="18" s="1"/>
  <c r="D147" i="18"/>
  <c r="AG16" i="18"/>
  <c r="AI16" i="18" s="1"/>
  <c r="AJ16" i="18" s="1"/>
  <c r="AA16" i="18"/>
  <c r="H16" i="18"/>
  <c r="J16" i="18" s="1"/>
  <c r="L16" i="18" s="1"/>
  <c r="D16" i="18"/>
  <c r="AG225" i="18"/>
  <c r="AI225" i="18" s="1"/>
  <c r="AJ225" i="18" s="1"/>
  <c r="AA225" i="18"/>
  <c r="H225" i="18"/>
  <c r="J225" i="18" s="1"/>
  <c r="L225" i="18" s="1"/>
  <c r="D225" i="18"/>
  <c r="AG102" i="18"/>
  <c r="AI102" i="18" s="1"/>
  <c r="AJ102" i="18" s="1"/>
  <c r="AA102" i="18"/>
  <c r="H102" i="18"/>
  <c r="J102" i="18" s="1"/>
  <c r="L102" i="18" s="1"/>
  <c r="D102" i="18"/>
  <c r="AG15" i="18"/>
  <c r="AI15" i="18" s="1"/>
  <c r="AJ15" i="18" s="1"/>
  <c r="AA15" i="18"/>
  <c r="H15" i="18"/>
  <c r="J15" i="18" s="1"/>
  <c r="L15" i="18" s="1"/>
  <c r="D15" i="18"/>
  <c r="AG295" i="18"/>
  <c r="AI295" i="18" s="1"/>
  <c r="AJ295" i="18" s="1"/>
  <c r="AA295" i="18"/>
  <c r="H295" i="18"/>
  <c r="J295" i="18" s="1"/>
  <c r="L295" i="18" s="1"/>
  <c r="D295" i="18"/>
  <c r="AG255" i="18"/>
  <c r="AI255" i="18" s="1"/>
  <c r="AJ255" i="18" s="1"/>
  <c r="AA255" i="18"/>
  <c r="H255" i="18"/>
  <c r="J255" i="18" s="1"/>
  <c r="L255" i="18" s="1"/>
  <c r="D255" i="18"/>
  <c r="AG101" i="18"/>
  <c r="AI101" i="18" s="1"/>
  <c r="AJ101" i="18" s="1"/>
  <c r="AA101" i="18"/>
  <c r="H101" i="18"/>
  <c r="J101" i="18" s="1"/>
  <c r="L101" i="18" s="1"/>
  <c r="D101" i="18"/>
  <c r="AG187" i="18"/>
  <c r="AI187" i="18" s="1"/>
  <c r="AJ187" i="18" s="1"/>
  <c r="AA187" i="18"/>
  <c r="H187" i="18"/>
  <c r="J187" i="18" s="1"/>
  <c r="L187" i="18" s="1"/>
  <c r="D187" i="18"/>
  <c r="AG168" i="18"/>
  <c r="AI168" i="18" s="1"/>
  <c r="AJ168" i="18" s="1"/>
  <c r="AA168" i="18"/>
  <c r="H168" i="18"/>
  <c r="J168" i="18" s="1"/>
  <c r="L168" i="18" s="1"/>
  <c r="D168" i="18"/>
  <c r="AG254" i="18"/>
  <c r="AI254" i="18" s="1"/>
  <c r="AJ254" i="18" s="1"/>
  <c r="AA254" i="18"/>
  <c r="H254" i="18"/>
  <c r="J254" i="18" s="1"/>
  <c r="L254" i="18" s="1"/>
  <c r="D254" i="18"/>
  <c r="AG14" i="18"/>
  <c r="AI14" i="18" s="1"/>
  <c r="AJ14" i="18" s="1"/>
  <c r="AA14" i="18"/>
  <c r="H14" i="18"/>
  <c r="J14" i="18" s="1"/>
  <c r="L14" i="18" s="1"/>
  <c r="D14" i="18"/>
  <c r="AG211" i="18"/>
  <c r="AI211" i="18" s="1"/>
  <c r="AJ211" i="18" s="1"/>
  <c r="AA211" i="18"/>
  <c r="H211" i="18"/>
  <c r="J211" i="18" s="1"/>
  <c r="L211" i="18" s="1"/>
  <c r="O211" i="18" s="1"/>
  <c r="D211" i="18"/>
  <c r="AG210" i="18"/>
  <c r="AI210" i="18" s="1"/>
  <c r="AJ210" i="18" s="1"/>
  <c r="AA210" i="18"/>
  <c r="H210" i="18"/>
  <c r="J210" i="18" s="1"/>
  <c r="L210" i="18" s="1"/>
  <c r="D210" i="18"/>
  <c r="AG146" i="18"/>
  <c r="AI146" i="18" s="1"/>
  <c r="AJ146" i="18" s="1"/>
  <c r="AA146" i="18"/>
  <c r="H146" i="18"/>
  <c r="J146" i="18" s="1"/>
  <c r="L146" i="18" s="1"/>
  <c r="D146" i="18"/>
  <c r="AG77" i="18"/>
  <c r="AI77" i="18" s="1"/>
  <c r="AJ77" i="18" s="1"/>
  <c r="AA77" i="18"/>
  <c r="H77" i="18"/>
  <c r="J77" i="18" s="1"/>
  <c r="L77" i="18" s="1"/>
  <c r="D77" i="18"/>
  <c r="AG281" i="18"/>
  <c r="AI281" i="18" s="1"/>
  <c r="AJ281" i="18" s="1"/>
  <c r="AA281" i="18"/>
  <c r="H281" i="18"/>
  <c r="J281" i="18" s="1"/>
  <c r="L281" i="18" s="1"/>
  <c r="O281" i="18" s="1"/>
  <c r="D281" i="18"/>
  <c r="AG224" i="18"/>
  <c r="AI224" i="18" s="1"/>
  <c r="AJ224" i="18" s="1"/>
  <c r="AA224" i="18"/>
  <c r="H224" i="18"/>
  <c r="J224" i="18" s="1"/>
  <c r="L224" i="18" s="1"/>
  <c r="D224" i="18"/>
  <c r="AG223" i="18"/>
  <c r="AI223" i="18" s="1"/>
  <c r="AJ223" i="18" s="1"/>
  <c r="AA223" i="18"/>
  <c r="H223" i="18"/>
  <c r="J223" i="18" s="1"/>
  <c r="L223" i="18" s="1"/>
  <c r="D223" i="18"/>
  <c r="AG110" i="18"/>
  <c r="AI110" i="18" s="1"/>
  <c r="AJ110" i="18" s="1"/>
  <c r="AA110" i="18"/>
  <c r="H110" i="18"/>
  <c r="J110" i="18" s="1"/>
  <c r="L110" i="18" s="1"/>
  <c r="D110" i="18"/>
  <c r="AG109" i="18"/>
  <c r="AI109" i="18" s="1"/>
  <c r="AJ109" i="18" s="1"/>
  <c r="AA109" i="18"/>
  <c r="H109" i="18"/>
  <c r="J109" i="18" s="1"/>
  <c r="L109" i="18" s="1"/>
  <c r="O109" i="18" s="1"/>
  <c r="D109" i="18"/>
  <c r="AG13" i="18"/>
  <c r="AI13" i="18" s="1"/>
  <c r="AJ13" i="18" s="1"/>
  <c r="AA13" i="18"/>
  <c r="H13" i="18"/>
  <c r="J13" i="18" s="1"/>
  <c r="L13" i="18" s="1"/>
  <c r="D13" i="18"/>
  <c r="AG222" i="18"/>
  <c r="AI222" i="18" s="1"/>
  <c r="AJ222" i="18" s="1"/>
  <c r="AA222" i="18"/>
  <c r="H222" i="18"/>
  <c r="J222" i="18" s="1"/>
  <c r="L222" i="18" s="1"/>
  <c r="D222" i="18"/>
  <c r="AG167" i="18"/>
  <c r="AI167" i="18" s="1"/>
  <c r="AJ167" i="18" s="1"/>
  <c r="AA167" i="18"/>
  <c r="H167" i="18"/>
  <c r="J167" i="18" s="1"/>
  <c r="L167" i="18" s="1"/>
  <c r="D167" i="18"/>
  <c r="AG186" i="18"/>
  <c r="AI186" i="18" s="1"/>
  <c r="AA186" i="18"/>
  <c r="H186" i="18"/>
  <c r="J186" i="18" s="1"/>
  <c r="L186" i="18" s="1"/>
  <c r="N186" i="18" s="1"/>
  <c r="P186" i="18" s="1"/>
  <c r="D186" i="18"/>
  <c r="AG294" i="18"/>
  <c r="AI294" i="18" s="1"/>
  <c r="AJ294" i="18" s="1"/>
  <c r="AA294" i="18"/>
  <c r="H294" i="18"/>
  <c r="J294" i="18" s="1"/>
  <c r="L294" i="18" s="1"/>
  <c r="D294" i="18"/>
  <c r="AG240" i="18"/>
  <c r="AI240" i="18" s="1"/>
  <c r="AJ240" i="18" s="1"/>
  <c r="AA240" i="18"/>
  <c r="H240" i="18"/>
  <c r="J240" i="18" s="1"/>
  <c r="L240" i="18" s="1"/>
  <c r="D240" i="18"/>
  <c r="AG47" i="18"/>
  <c r="AI47" i="18" s="1"/>
  <c r="AJ47" i="18" s="1"/>
  <c r="AA47" i="18"/>
  <c r="H47" i="18"/>
  <c r="J47" i="18" s="1"/>
  <c r="L47" i="18" s="1"/>
  <c r="D47" i="18"/>
  <c r="AG185" i="18"/>
  <c r="AI185" i="18" s="1"/>
  <c r="AJ185" i="18" s="1"/>
  <c r="AA185" i="18"/>
  <c r="H185" i="18"/>
  <c r="J185" i="18" s="1"/>
  <c r="L185" i="18" s="1"/>
  <c r="D185" i="18"/>
  <c r="AG145" i="18"/>
  <c r="AI145" i="18" s="1"/>
  <c r="AJ145" i="18" s="1"/>
  <c r="AA145" i="18"/>
  <c r="H145" i="18"/>
  <c r="J145" i="18" s="1"/>
  <c r="L145" i="18" s="1"/>
  <c r="D145" i="18"/>
  <c r="AG293" i="18"/>
  <c r="AI293" i="18" s="1"/>
  <c r="AJ293" i="18" s="1"/>
  <c r="AA293" i="18"/>
  <c r="H293" i="18"/>
  <c r="J293" i="18" s="1"/>
  <c r="L293" i="18" s="1"/>
  <c r="D293" i="18"/>
  <c r="AG166" i="18"/>
  <c r="AI166" i="18" s="1"/>
  <c r="AJ166" i="18" s="1"/>
  <c r="AA166" i="18"/>
  <c r="H166" i="18"/>
  <c r="J166" i="18" s="1"/>
  <c r="L166" i="18" s="1"/>
  <c r="D166" i="18"/>
  <c r="AG323" i="18"/>
  <c r="AI323" i="18" s="1"/>
  <c r="AJ323" i="18" s="1"/>
  <c r="AA323" i="18"/>
  <c r="H323" i="18"/>
  <c r="J323" i="18" s="1"/>
  <c r="L323" i="18" s="1"/>
  <c r="D323" i="18"/>
  <c r="AG184" i="18"/>
  <c r="AI184" i="18" s="1"/>
  <c r="AJ184" i="18" s="1"/>
  <c r="AA184" i="18"/>
  <c r="H184" i="18"/>
  <c r="J184" i="18" s="1"/>
  <c r="L184" i="18" s="1"/>
  <c r="O184" i="18" s="1"/>
  <c r="D184" i="18"/>
  <c r="AG76" i="18"/>
  <c r="AI76" i="18" s="1"/>
  <c r="AJ76" i="18" s="1"/>
  <c r="AA76" i="18"/>
  <c r="H76" i="18"/>
  <c r="J76" i="18" s="1"/>
  <c r="L76" i="18" s="1"/>
  <c r="D76" i="18"/>
  <c r="AG183" i="18"/>
  <c r="AI183" i="18" s="1"/>
  <c r="AJ183" i="18" s="1"/>
  <c r="AA183" i="18"/>
  <c r="H183" i="18"/>
  <c r="J183" i="18" s="1"/>
  <c r="L183" i="18" s="1"/>
  <c r="D183" i="18"/>
  <c r="AG322" i="18"/>
  <c r="AI322" i="18" s="1"/>
  <c r="AA322" i="18"/>
  <c r="H322" i="18"/>
  <c r="J322" i="18" s="1"/>
  <c r="L322" i="18" s="1"/>
  <c r="D322" i="18"/>
  <c r="AG253" i="18"/>
  <c r="AI253" i="18" s="1"/>
  <c r="AJ253" i="18" s="1"/>
  <c r="AA253" i="18"/>
  <c r="H253" i="18"/>
  <c r="J253" i="18" s="1"/>
  <c r="L253" i="18" s="1"/>
  <c r="D253" i="18"/>
  <c r="AG292" i="18"/>
  <c r="AI292" i="18" s="1"/>
  <c r="AJ292" i="18" s="1"/>
  <c r="AA292" i="18"/>
  <c r="H292" i="18"/>
  <c r="J292" i="18" s="1"/>
  <c r="L292" i="18" s="1"/>
  <c r="D292" i="18"/>
  <c r="AG291" i="18"/>
  <c r="AI291" i="18" s="1"/>
  <c r="AJ291" i="18" s="1"/>
  <c r="AA291" i="18"/>
  <c r="H291" i="18"/>
  <c r="J291" i="18" s="1"/>
  <c r="L291" i="18" s="1"/>
  <c r="D291" i="18"/>
  <c r="AG144" i="18"/>
  <c r="AI144" i="18" s="1"/>
  <c r="AJ144" i="18" s="1"/>
  <c r="AA144" i="18"/>
  <c r="H144" i="18"/>
  <c r="J144" i="18" s="1"/>
  <c r="L144" i="18" s="1"/>
  <c r="D144" i="18"/>
  <c r="AG239" i="18"/>
  <c r="AI239" i="18" s="1"/>
  <c r="AJ239" i="18" s="1"/>
  <c r="AA239" i="18"/>
  <c r="H239" i="18"/>
  <c r="J239" i="18" s="1"/>
  <c r="L239" i="18" s="1"/>
  <c r="D239" i="18"/>
  <c r="AG321" i="18"/>
  <c r="AI321" i="18" s="1"/>
  <c r="AJ321" i="18" s="1"/>
  <c r="AA321" i="18"/>
  <c r="H321" i="18"/>
  <c r="J321" i="18" s="1"/>
  <c r="L321" i="18" s="1"/>
  <c r="D321" i="18"/>
  <c r="AG209" i="18"/>
  <c r="AI209" i="18" s="1"/>
  <c r="AJ209" i="18" s="1"/>
  <c r="AA209" i="18"/>
  <c r="H209" i="18"/>
  <c r="J209" i="18" s="1"/>
  <c r="L209" i="18" s="1"/>
  <c r="D209" i="18"/>
  <c r="AG208" i="18"/>
  <c r="AI208" i="18" s="1"/>
  <c r="AJ208" i="18" s="1"/>
  <c r="AA208" i="18"/>
  <c r="H208" i="18"/>
  <c r="J208" i="18" s="1"/>
  <c r="L208" i="18" s="1"/>
  <c r="D208" i="18"/>
  <c r="AG221" i="18"/>
  <c r="AI221" i="18" s="1"/>
  <c r="AJ221" i="18" s="1"/>
  <c r="AA221" i="18"/>
  <c r="H221" i="18"/>
  <c r="J221" i="18" s="1"/>
  <c r="L221" i="18" s="1"/>
  <c r="D221" i="18"/>
  <c r="AG46" i="18"/>
  <c r="AI46" i="18" s="1"/>
  <c r="AJ46" i="18" s="1"/>
  <c r="AA46" i="18"/>
  <c r="H46" i="18"/>
  <c r="J46" i="18" s="1"/>
  <c r="L46" i="18" s="1"/>
  <c r="D46" i="18"/>
  <c r="AG182" i="18"/>
  <c r="AI182" i="18" s="1"/>
  <c r="AJ182" i="18" s="1"/>
  <c r="AA182" i="18"/>
  <c r="H182" i="18"/>
  <c r="J182" i="18" s="1"/>
  <c r="L182" i="18" s="1"/>
  <c r="D182" i="18"/>
  <c r="AG320" i="18"/>
  <c r="AI320" i="18" s="1"/>
  <c r="AJ320" i="18" s="1"/>
  <c r="AA320" i="18"/>
  <c r="H320" i="18"/>
  <c r="J320" i="18" s="1"/>
  <c r="L320" i="18" s="1"/>
  <c r="D320" i="18"/>
  <c r="AG207" i="18"/>
  <c r="AI207" i="18" s="1"/>
  <c r="AJ207" i="18" s="1"/>
  <c r="AA207" i="18"/>
  <c r="H207" i="18"/>
  <c r="J207" i="18" s="1"/>
  <c r="L207" i="18" s="1"/>
  <c r="D207" i="18"/>
  <c r="AG238" i="18"/>
  <c r="AI238" i="18" s="1"/>
  <c r="AJ238" i="18" s="1"/>
  <c r="AA238" i="18"/>
  <c r="H238" i="18"/>
  <c r="J238" i="18" s="1"/>
  <c r="L238" i="18" s="1"/>
  <c r="D238" i="18"/>
  <c r="AG181" i="18"/>
  <c r="AI181" i="18" s="1"/>
  <c r="AJ181" i="18" s="1"/>
  <c r="AA181" i="18"/>
  <c r="H181" i="18"/>
  <c r="J181" i="18" s="1"/>
  <c r="L181" i="18" s="1"/>
  <c r="D181" i="18"/>
  <c r="AG45" i="18"/>
  <c r="AI45" i="18" s="1"/>
  <c r="AJ45" i="18" s="1"/>
  <c r="AA45" i="18"/>
  <c r="H45" i="18"/>
  <c r="J45" i="18" s="1"/>
  <c r="L45" i="18" s="1"/>
  <c r="D45" i="18"/>
  <c r="AG130" i="18"/>
  <c r="AI130" i="18" s="1"/>
  <c r="AJ130" i="18" s="1"/>
  <c r="AA130" i="18"/>
  <c r="H130" i="18"/>
  <c r="J130" i="18" s="1"/>
  <c r="L130" i="18" s="1"/>
  <c r="N130" i="18" s="1"/>
  <c r="P130" i="18" s="1"/>
  <c r="D130" i="18"/>
  <c r="AG75" i="18"/>
  <c r="AI75" i="18" s="1"/>
  <c r="AJ75" i="18" s="1"/>
  <c r="AA75" i="18"/>
  <c r="H75" i="18"/>
  <c r="J75" i="18" s="1"/>
  <c r="L75" i="18" s="1"/>
  <c r="D75" i="18"/>
  <c r="AG252" i="18"/>
  <c r="AI252" i="18" s="1"/>
  <c r="AJ252" i="18" s="1"/>
  <c r="AA252" i="18"/>
  <c r="H252" i="18"/>
  <c r="J252" i="18" s="1"/>
  <c r="L252" i="18" s="1"/>
  <c r="D252" i="18"/>
  <c r="AG280" i="18"/>
  <c r="AI280" i="18" s="1"/>
  <c r="AJ280" i="18" s="1"/>
  <c r="AA280" i="18"/>
  <c r="H280" i="18"/>
  <c r="J280" i="18" s="1"/>
  <c r="L280" i="18" s="1"/>
  <c r="D280" i="18"/>
  <c r="AG143" i="18"/>
  <c r="AI143" i="18" s="1"/>
  <c r="AJ143" i="18" s="1"/>
  <c r="AA143" i="18"/>
  <c r="H143" i="18"/>
  <c r="J143" i="18" s="1"/>
  <c r="L143" i="18" s="1"/>
  <c r="D143" i="18"/>
  <c r="AG12" i="18"/>
  <c r="AI12" i="18" s="1"/>
  <c r="AJ12" i="18" s="1"/>
  <c r="AA12" i="18"/>
  <c r="H12" i="18"/>
  <c r="J12" i="18" s="1"/>
  <c r="L12" i="18" s="1"/>
  <c r="D12" i="18"/>
  <c r="AG319" i="18"/>
  <c r="AI319" i="18" s="1"/>
  <c r="AJ319" i="18" s="1"/>
  <c r="AA319" i="18"/>
  <c r="H319" i="18"/>
  <c r="J319" i="18" s="1"/>
  <c r="L319" i="18" s="1"/>
  <c r="D319" i="18"/>
  <c r="AG180" i="18"/>
  <c r="AI180" i="18" s="1"/>
  <c r="AJ180" i="18" s="1"/>
  <c r="AA180" i="18"/>
  <c r="H180" i="18"/>
  <c r="J180" i="18" s="1"/>
  <c r="L180" i="18" s="1"/>
  <c r="D180" i="18"/>
  <c r="AG44" i="18"/>
  <c r="AI44" i="18" s="1"/>
  <c r="AJ44" i="18" s="1"/>
  <c r="AA44" i="18"/>
  <c r="H44" i="18"/>
  <c r="J44" i="18" s="1"/>
  <c r="L44" i="18" s="1"/>
  <c r="D44" i="18"/>
  <c r="AG179" i="18"/>
  <c r="AI179" i="18" s="1"/>
  <c r="AJ179" i="18" s="1"/>
  <c r="AA179" i="18"/>
  <c r="H179" i="18"/>
  <c r="J179" i="18" s="1"/>
  <c r="L179" i="18" s="1"/>
  <c r="O179" i="18" s="1"/>
  <c r="D179" i="18"/>
  <c r="AG129" i="18"/>
  <c r="AI129" i="18" s="1"/>
  <c r="AJ129" i="18" s="1"/>
  <c r="AA129" i="18"/>
  <c r="H129" i="18"/>
  <c r="J129" i="18" s="1"/>
  <c r="L129" i="18" s="1"/>
  <c r="D129" i="18"/>
  <c r="AG74" i="18"/>
  <c r="AI74" i="18" s="1"/>
  <c r="AJ74" i="18" s="1"/>
  <c r="AA74" i="18"/>
  <c r="H74" i="18"/>
  <c r="J74" i="18" s="1"/>
  <c r="L74" i="18" s="1"/>
  <c r="N74" i="18" s="1"/>
  <c r="P74" i="18" s="1"/>
  <c r="D74" i="18"/>
  <c r="AG165" i="18"/>
  <c r="AI165" i="18" s="1"/>
  <c r="AJ165" i="18" s="1"/>
  <c r="AA165" i="18"/>
  <c r="H165" i="18"/>
  <c r="J165" i="18" s="1"/>
  <c r="L165" i="18" s="1"/>
  <c r="D165" i="18"/>
  <c r="AG178" i="18"/>
  <c r="AI178" i="18" s="1"/>
  <c r="AJ178" i="18" s="1"/>
  <c r="AA178" i="18"/>
  <c r="H178" i="18"/>
  <c r="J178" i="18" s="1"/>
  <c r="L178" i="18" s="1"/>
  <c r="D178" i="18"/>
  <c r="AG142" i="18"/>
  <c r="AI142" i="18" s="1"/>
  <c r="AJ142" i="18" s="1"/>
  <c r="AA142" i="18"/>
  <c r="H142" i="18"/>
  <c r="J142" i="18" s="1"/>
  <c r="L142" i="18" s="1"/>
  <c r="D142" i="18"/>
  <c r="AG64" i="18"/>
  <c r="AI64" i="18" s="1"/>
  <c r="AJ64" i="18" s="1"/>
  <c r="AA64" i="18"/>
  <c r="H64" i="18"/>
  <c r="J64" i="18" s="1"/>
  <c r="L64" i="18" s="1"/>
  <c r="D64" i="18"/>
  <c r="AG164" i="18"/>
  <c r="AI164" i="18" s="1"/>
  <c r="AJ164" i="18" s="1"/>
  <c r="AA164" i="18"/>
  <c r="H164" i="18"/>
  <c r="J164" i="18" s="1"/>
  <c r="L164" i="18" s="1"/>
  <c r="N164" i="18" s="1"/>
  <c r="P164" i="18" s="1"/>
  <c r="D164" i="18"/>
  <c r="AG63" i="18"/>
  <c r="AI63" i="18" s="1"/>
  <c r="AJ63" i="18" s="1"/>
  <c r="AA63" i="18"/>
  <c r="H63" i="18"/>
  <c r="J63" i="18" s="1"/>
  <c r="L63" i="18" s="1"/>
  <c r="D63" i="18"/>
  <c r="AG116" i="18"/>
  <c r="AI116" i="18" s="1"/>
  <c r="AJ116" i="18" s="1"/>
  <c r="AA116" i="18"/>
  <c r="H116" i="18"/>
  <c r="J116" i="18" s="1"/>
  <c r="L116" i="18" s="1"/>
  <c r="O116" i="18" s="1"/>
  <c r="D116" i="18"/>
  <c r="AG206" i="18"/>
  <c r="AI206" i="18" s="1"/>
  <c r="AJ206" i="18" s="1"/>
  <c r="AA206" i="18"/>
  <c r="H206" i="18"/>
  <c r="J206" i="18" s="1"/>
  <c r="L206" i="18" s="1"/>
  <c r="D206" i="18"/>
  <c r="AG205" i="18"/>
  <c r="AI205" i="18" s="1"/>
  <c r="AJ205" i="18" s="1"/>
  <c r="AA205" i="18"/>
  <c r="H205" i="18"/>
  <c r="J205" i="18" s="1"/>
  <c r="L205" i="18" s="1"/>
  <c r="D205" i="18"/>
  <c r="AG318" i="18"/>
  <c r="AI318" i="18" s="1"/>
  <c r="AJ318" i="18" s="1"/>
  <c r="AA318" i="18"/>
  <c r="H318" i="18"/>
  <c r="J318" i="18" s="1"/>
  <c r="L318" i="18" s="1"/>
  <c r="D318" i="18"/>
  <c r="AG290" i="18"/>
  <c r="AI290" i="18" s="1"/>
  <c r="AJ290" i="18" s="1"/>
  <c r="AA290" i="18"/>
  <c r="H290" i="18"/>
  <c r="J290" i="18" s="1"/>
  <c r="L290" i="18" s="1"/>
  <c r="D290" i="18"/>
  <c r="AG163" i="18"/>
  <c r="AI163" i="18" s="1"/>
  <c r="AJ163" i="18" s="1"/>
  <c r="AA163" i="18"/>
  <c r="H163" i="18"/>
  <c r="J163" i="18" s="1"/>
  <c r="L163" i="18" s="1"/>
  <c r="D163" i="18"/>
  <c r="AG204" i="18"/>
  <c r="AI204" i="18" s="1"/>
  <c r="AJ204" i="18" s="1"/>
  <c r="AA204" i="18"/>
  <c r="H204" i="18"/>
  <c r="J204" i="18" s="1"/>
  <c r="L204" i="18" s="1"/>
  <c r="D204" i="18"/>
  <c r="AG73" i="18"/>
  <c r="AI73" i="18" s="1"/>
  <c r="AJ73" i="18" s="1"/>
  <c r="AA73" i="18"/>
  <c r="H73" i="18"/>
  <c r="J73" i="18" s="1"/>
  <c r="L73" i="18" s="1"/>
  <c r="D73" i="18"/>
  <c r="AG100" i="18"/>
  <c r="AI100" i="18" s="1"/>
  <c r="AJ100" i="18" s="1"/>
  <c r="AA100" i="18"/>
  <c r="H100" i="18"/>
  <c r="J100" i="18" s="1"/>
  <c r="L100" i="18" s="1"/>
  <c r="D100" i="18"/>
  <c r="AG141" i="18"/>
  <c r="AI141" i="18" s="1"/>
  <c r="AJ141" i="18" s="1"/>
  <c r="AA141" i="18"/>
  <c r="H141" i="18"/>
  <c r="J141" i="18" s="1"/>
  <c r="L141" i="18" s="1"/>
  <c r="D141" i="18"/>
  <c r="AG251" i="18"/>
  <c r="AI251" i="18" s="1"/>
  <c r="AJ251" i="18" s="1"/>
  <c r="AA251" i="18"/>
  <c r="H251" i="18"/>
  <c r="J251" i="18" s="1"/>
  <c r="L251" i="18" s="1"/>
  <c r="D251" i="18"/>
  <c r="AG99" i="18"/>
  <c r="AI99" i="18" s="1"/>
  <c r="AJ99" i="18" s="1"/>
  <c r="AA99" i="18"/>
  <c r="H99" i="18"/>
  <c r="J99" i="18" s="1"/>
  <c r="L99" i="18" s="1"/>
  <c r="O99" i="18" s="1"/>
  <c r="D99" i="18"/>
  <c r="AG62" i="18"/>
  <c r="AI62" i="18" s="1"/>
  <c r="AJ62" i="18" s="1"/>
  <c r="AA62" i="18"/>
  <c r="H62" i="18"/>
  <c r="J62" i="18" s="1"/>
  <c r="L62" i="18" s="1"/>
  <c r="D62" i="18"/>
  <c r="AG72" i="18"/>
  <c r="AI72" i="18" s="1"/>
  <c r="AJ72" i="18" s="1"/>
  <c r="AA72" i="18"/>
  <c r="H72" i="18"/>
  <c r="J72" i="18" s="1"/>
  <c r="L72" i="18" s="1"/>
  <c r="D72" i="18"/>
  <c r="AG317" i="18"/>
  <c r="AI317" i="18" s="1"/>
  <c r="AJ317" i="18" s="1"/>
  <c r="AA317" i="18"/>
  <c r="H317" i="18"/>
  <c r="J317" i="18" s="1"/>
  <c r="L317" i="18" s="1"/>
  <c r="D317" i="18"/>
  <c r="AG279" i="18"/>
  <c r="AI279" i="18" s="1"/>
  <c r="AJ279" i="18" s="1"/>
  <c r="AA279" i="18"/>
  <c r="H279" i="18"/>
  <c r="J279" i="18" s="1"/>
  <c r="L279" i="18" s="1"/>
  <c r="D279" i="18"/>
  <c r="AG61" i="18"/>
  <c r="AI61" i="18" s="1"/>
  <c r="AJ61" i="18" s="1"/>
  <c r="AA61" i="18"/>
  <c r="H61" i="18"/>
  <c r="J61" i="18" s="1"/>
  <c r="L61" i="18" s="1"/>
  <c r="D61" i="18"/>
  <c r="AG43" i="18"/>
  <c r="AI43" i="18" s="1"/>
  <c r="AJ43" i="18" s="1"/>
  <c r="AA43" i="18"/>
  <c r="H43" i="18"/>
  <c r="J43" i="18" s="1"/>
  <c r="L43" i="18" s="1"/>
  <c r="D43" i="18"/>
  <c r="AG98" i="18"/>
  <c r="AI98" i="18" s="1"/>
  <c r="AJ98" i="18" s="1"/>
  <c r="AA98" i="18"/>
  <c r="H98" i="18"/>
  <c r="J98" i="18" s="1"/>
  <c r="L98" i="18" s="1"/>
  <c r="D98" i="18"/>
  <c r="AG128" i="18"/>
  <c r="AI128" i="18" s="1"/>
  <c r="AJ128" i="18" s="1"/>
  <c r="AA128" i="18"/>
  <c r="H128" i="18"/>
  <c r="J128" i="18" s="1"/>
  <c r="L128" i="18" s="1"/>
  <c r="D128" i="18"/>
  <c r="AG316" i="18"/>
  <c r="AI316" i="18" s="1"/>
  <c r="AJ316" i="18" s="1"/>
  <c r="AA316" i="18"/>
  <c r="H316" i="18"/>
  <c r="J316" i="18" s="1"/>
  <c r="L316" i="18" s="1"/>
  <c r="O316" i="18" s="1"/>
  <c r="D316" i="18"/>
  <c r="AG315" i="18"/>
  <c r="AI315" i="18" s="1"/>
  <c r="AJ315" i="18" s="1"/>
  <c r="AA315" i="18"/>
  <c r="H315" i="18"/>
  <c r="J315" i="18" s="1"/>
  <c r="L315" i="18" s="1"/>
  <c r="D315" i="18"/>
  <c r="AG162" i="18"/>
  <c r="AI162" i="18" s="1"/>
  <c r="AJ162" i="18" s="1"/>
  <c r="AA162" i="18"/>
  <c r="H162" i="18"/>
  <c r="J162" i="18" s="1"/>
  <c r="L162" i="18" s="1"/>
  <c r="D162" i="18"/>
  <c r="AG60" i="18"/>
  <c r="AI60" i="18" s="1"/>
  <c r="AJ60" i="18" s="1"/>
  <c r="AA60" i="18"/>
  <c r="H60" i="18"/>
  <c r="J60" i="18" s="1"/>
  <c r="L60" i="18" s="1"/>
  <c r="D60" i="18"/>
  <c r="AG59" i="18"/>
  <c r="AI59" i="18" s="1"/>
  <c r="AJ59" i="18" s="1"/>
  <c r="AA59" i="18"/>
  <c r="H59" i="18"/>
  <c r="J59" i="18" s="1"/>
  <c r="L59" i="18" s="1"/>
  <c r="O59" i="18" s="1"/>
  <c r="D59" i="18"/>
  <c r="AG97" i="18"/>
  <c r="AI97" i="18" s="1"/>
  <c r="AJ97" i="18" s="1"/>
  <c r="AA97" i="18"/>
  <c r="H97" i="18"/>
  <c r="J97" i="18" s="1"/>
  <c r="L97" i="18" s="1"/>
  <c r="D97" i="18"/>
  <c r="AG42" i="18"/>
  <c r="AI42" i="18" s="1"/>
  <c r="AJ42" i="18" s="1"/>
  <c r="AA42" i="18"/>
  <c r="H42" i="18"/>
  <c r="J42" i="18" s="1"/>
  <c r="L42" i="18" s="1"/>
  <c r="D42" i="18"/>
  <c r="AG314" i="18"/>
  <c r="AI314" i="18" s="1"/>
  <c r="AJ314" i="18" s="1"/>
  <c r="AA314" i="18"/>
  <c r="H314" i="18"/>
  <c r="J314" i="18" s="1"/>
  <c r="L314" i="18" s="1"/>
  <c r="D314" i="18"/>
  <c r="AG177" i="18"/>
  <c r="AI177" i="18" s="1"/>
  <c r="AJ177" i="18" s="1"/>
  <c r="AA177" i="18"/>
  <c r="H177" i="18"/>
  <c r="J177" i="18" s="1"/>
  <c r="L177" i="18" s="1"/>
  <c r="D177" i="18"/>
  <c r="AG108" i="18"/>
  <c r="AI108" i="18" s="1"/>
  <c r="AJ108" i="18" s="1"/>
  <c r="AA108" i="18"/>
  <c r="H108" i="18"/>
  <c r="J108" i="18" s="1"/>
  <c r="L108" i="18" s="1"/>
  <c r="D108" i="18"/>
  <c r="AG237" i="18"/>
  <c r="AI237" i="18" s="1"/>
  <c r="AJ237" i="18" s="1"/>
  <c r="AA237" i="18"/>
  <c r="H237" i="18"/>
  <c r="J237" i="18" s="1"/>
  <c r="L237" i="18" s="1"/>
  <c r="D237" i="18"/>
  <c r="AG250" i="18"/>
  <c r="AI250" i="18" s="1"/>
  <c r="AJ250" i="18" s="1"/>
  <c r="AA250" i="18"/>
  <c r="H250" i="18"/>
  <c r="J250" i="18" s="1"/>
  <c r="L250" i="18" s="1"/>
  <c r="D250" i="18"/>
  <c r="AG249" i="18"/>
  <c r="AI249" i="18" s="1"/>
  <c r="AJ249" i="18" s="1"/>
  <c r="AA249" i="18"/>
  <c r="H249" i="18"/>
  <c r="J249" i="18" s="1"/>
  <c r="L249" i="18" s="1"/>
  <c r="D249" i="18"/>
  <c r="AG248" i="18"/>
  <c r="AI248" i="18" s="1"/>
  <c r="AJ248" i="18" s="1"/>
  <c r="AA248" i="18"/>
  <c r="H248" i="18"/>
  <c r="J248" i="18" s="1"/>
  <c r="L248" i="18" s="1"/>
  <c r="N248" i="18" s="1"/>
  <c r="P248" i="18" s="1"/>
  <c r="D248" i="18"/>
  <c r="AG58" i="18"/>
  <c r="AI58" i="18" s="1"/>
  <c r="AJ58" i="18" s="1"/>
  <c r="AA58" i="18"/>
  <c r="H58" i="18"/>
  <c r="J58" i="18" s="1"/>
  <c r="L58" i="18" s="1"/>
  <c r="D58" i="18"/>
  <c r="AG203" i="18"/>
  <c r="AI203" i="18" s="1"/>
  <c r="AJ203" i="18" s="1"/>
  <c r="AA203" i="18"/>
  <c r="H203" i="18"/>
  <c r="J203" i="18" s="1"/>
  <c r="L203" i="18" s="1"/>
  <c r="D203" i="18"/>
  <c r="AG41" i="18"/>
  <c r="AI41" i="18" s="1"/>
  <c r="AJ41" i="18" s="1"/>
  <c r="AA41" i="18"/>
  <c r="H41" i="18"/>
  <c r="J41" i="18" s="1"/>
  <c r="L41" i="18" s="1"/>
  <c r="D41" i="18"/>
  <c r="AG40" i="18"/>
  <c r="AI40" i="18" s="1"/>
  <c r="AJ40" i="18" s="1"/>
  <c r="AA40" i="18"/>
  <c r="H40" i="18"/>
  <c r="J40" i="18" s="1"/>
  <c r="L40" i="18" s="1"/>
  <c r="D40" i="18"/>
  <c r="AG313" i="18"/>
  <c r="AI313" i="18" s="1"/>
  <c r="AJ313" i="18" s="1"/>
  <c r="AA313" i="18"/>
  <c r="H313" i="18"/>
  <c r="J313" i="18" s="1"/>
  <c r="L313" i="18" s="1"/>
  <c r="N313" i="18" s="1"/>
  <c r="P313" i="18" s="1"/>
  <c r="D313" i="18"/>
  <c r="AG289" i="18"/>
  <c r="AI289" i="18" s="1"/>
  <c r="AJ289" i="18" s="1"/>
  <c r="AA289" i="18"/>
  <c r="H289" i="18"/>
  <c r="J289" i="18" s="1"/>
  <c r="L289" i="18" s="1"/>
  <c r="D289" i="18"/>
  <c r="AG127" i="18"/>
  <c r="AI127" i="18" s="1"/>
  <c r="AJ127" i="18" s="1"/>
  <c r="AA127" i="18"/>
  <c r="H127" i="18"/>
  <c r="J127" i="18" s="1"/>
  <c r="L127" i="18" s="1"/>
  <c r="O127" i="18" s="1"/>
  <c r="D127" i="18"/>
  <c r="AG71" i="18"/>
  <c r="AI71" i="18" s="1"/>
  <c r="AJ71" i="18" s="1"/>
  <c r="AA71" i="18"/>
  <c r="H71" i="18"/>
  <c r="J71" i="18" s="1"/>
  <c r="L71" i="18" s="1"/>
  <c r="D71" i="18"/>
  <c r="AG11" i="18"/>
  <c r="AI11" i="18" s="1"/>
  <c r="AJ11" i="18" s="1"/>
  <c r="AA11" i="18"/>
  <c r="H11" i="18"/>
  <c r="J11" i="18" s="1"/>
  <c r="L11" i="18" s="1"/>
  <c r="N11" i="18" s="1"/>
  <c r="P11" i="18" s="1"/>
  <c r="D11" i="18"/>
  <c r="AG312" i="18"/>
  <c r="AI312" i="18" s="1"/>
  <c r="AJ312" i="18" s="1"/>
  <c r="AA312" i="18"/>
  <c r="H312" i="18"/>
  <c r="J312" i="18" s="1"/>
  <c r="L312" i="18" s="1"/>
  <c r="D312" i="18"/>
  <c r="AG96" i="18"/>
  <c r="AI96" i="18" s="1"/>
  <c r="AJ96" i="18" s="1"/>
  <c r="AA96" i="18"/>
  <c r="H96" i="18"/>
  <c r="D96" i="18"/>
  <c r="AG202" i="18"/>
  <c r="AI202" i="18" s="1"/>
  <c r="AJ202" i="18" s="1"/>
  <c r="AA202" i="18"/>
  <c r="H202" i="18"/>
  <c r="J202" i="18" s="1"/>
  <c r="L202" i="18" s="1"/>
  <c r="D202" i="18"/>
  <c r="AG247" i="18"/>
  <c r="AI247" i="18" s="1"/>
  <c r="AJ247" i="18" s="1"/>
  <c r="AA247" i="18"/>
  <c r="H247" i="18"/>
  <c r="J247" i="18" s="1"/>
  <c r="L247" i="18" s="1"/>
  <c r="D247" i="18"/>
  <c r="AG201" i="18"/>
  <c r="AI201" i="18" s="1"/>
  <c r="AJ201" i="18" s="1"/>
  <c r="AA201" i="18"/>
  <c r="H201" i="18"/>
  <c r="J201" i="18" s="1"/>
  <c r="L201" i="18" s="1"/>
  <c r="O201" i="18" s="1"/>
  <c r="D201" i="18"/>
  <c r="AE10" i="16"/>
  <c r="AE12" i="16"/>
  <c r="AE13" i="16"/>
  <c r="AE14" i="16"/>
  <c r="AE15" i="16"/>
  <c r="AE16" i="16"/>
  <c r="AE17" i="16"/>
  <c r="AE18" i="16"/>
  <c r="AE19" i="16"/>
  <c r="AE20" i="16"/>
  <c r="AE21" i="16"/>
  <c r="AE22" i="16"/>
  <c r="AE23" i="16"/>
  <c r="AE24" i="16"/>
  <c r="AE25" i="16"/>
  <c r="AE26" i="16"/>
  <c r="AE27" i="16"/>
  <c r="AE28" i="16"/>
  <c r="AE29" i="16"/>
  <c r="AE30" i="16"/>
  <c r="AE31" i="16"/>
  <c r="AE32" i="16"/>
  <c r="AE33" i="16"/>
  <c r="AE34" i="16"/>
  <c r="AE35" i="16"/>
  <c r="AE36" i="16"/>
  <c r="AE37" i="16"/>
  <c r="AE38" i="16"/>
  <c r="AE39" i="16"/>
  <c r="AE40" i="16"/>
  <c r="AE41" i="16"/>
  <c r="AE42" i="16"/>
  <c r="AE43" i="16"/>
  <c r="AE44" i="16"/>
  <c r="AE45" i="16"/>
  <c r="AE46" i="16"/>
  <c r="AE47" i="16"/>
  <c r="AE48" i="16"/>
  <c r="AE49" i="16"/>
  <c r="AE50" i="16"/>
  <c r="AE51" i="16"/>
  <c r="AE52" i="16"/>
  <c r="AE53" i="16"/>
  <c r="AE54" i="16"/>
  <c r="AE55" i="16"/>
  <c r="AE56" i="16"/>
  <c r="AE57" i="16"/>
  <c r="AE58" i="16"/>
  <c r="AE59" i="16"/>
  <c r="AE60" i="16"/>
  <c r="AE61" i="16"/>
  <c r="AE62" i="16"/>
  <c r="AE63" i="16"/>
  <c r="AE64" i="16"/>
  <c r="AE65" i="16"/>
  <c r="AE66" i="16"/>
  <c r="AE67" i="16"/>
  <c r="AE68" i="16"/>
  <c r="AE69" i="16"/>
  <c r="AE70" i="16"/>
  <c r="AE71" i="16"/>
  <c r="AE72" i="16"/>
  <c r="AE73" i="16"/>
  <c r="AE74" i="16"/>
  <c r="AE75" i="16"/>
  <c r="AE76" i="16"/>
  <c r="AE77" i="16"/>
  <c r="AE78" i="16"/>
  <c r="AE79" i="16"/>
  <c r="AE80" i="16"/>
  <c r="AE81" i="16"/>
  <c r="AE82" i="16"/>
  <c r="AE83" i="16"/>
  <c r="AE84" i="16"/>
  <c r="AE85" i="16"/>
  <c r="AE86" i="16"/>
  <c r="AE87" i="16"/>
  <c r="AE88" i="16"/>
  <c r="AE89" i="16"/>
  <c r="AE90" i="16"/>
  <c r="AE91" i="16"/>
  <c r="AE92" i="16"/>
  <c r="AE93" i="16"/>
  <c r="AE94" i="16"/>
  <c r="AE95" i="16"/>
  <c r="AE96" i="16"/>
  <c r="AE97" i="16"/>
  <c r="AE98" i="16"/>
  <c r="AE99" i="16"/>
  <c r="AE100" i="16"/>
  <c r="AE101" i="16"/>
  <c r="AE102" i="16"/>
  <c r="AE103" i="16"/>
  <c r="AE104" i="16"/>
  <c r="AE105" i="16"/>
  <c r="AE106" i="16"/>
  <c r="AE107" i="16"/>
  <c r="AE108" i="16"/>
  <c r="AE109" i="16"/>
  <c r="AE110" i="16"/>
  <c r="AE111" i="16"/>
  <c r="AE112" i="16"/>
  <c r="AE113" i="16"/>
  <c r="AE114" i="16"/>
  <c r="AE115" i="16"/>
  <c r="AE116" i="16"/>
  <c r="AE117" i="16"/>
  <c r="AE118" i="16"/>
  <c r="AE119" i="16"/>
  <c r="AE120" i="16"/>
  <c r="AE121" i="16"/>
  <c r="AE122" i="16"/>
  <c r="AE123" i="16"/>
  <c r="AE124" i="16"/>
  <c r="AE125" i="16"/>
  <c r="AE126" i="16"/>
  <c r="AE127" i="16"/>
  <c r="AE128" i="16"/>
  <c r="AE129" i="16"/>
  <c r="AE130" i="16"/>
  <c r="AE131" i="16"/>
  <c r="AE132" i="16"/>
  <c r="AE133" i="16"/>
  <c r="AE134" i="16"/>
  <c r="AE135" i="16"/>
  <c r="AE136" i="16"/>
  <c r="AE137" i="16"/>
  <c r="AE138" i="16"/>
  <c r="AE139" i="16"/>
  <c r="AE140" i="16"/>
  <c r="AE141" i="16"/>
  <c r="AE142" i="16"/>
  <c r="AE143" i="16"/>
  <c r="AE144" i="16"/>
  <c r="AE145" i="16"/>
  <c r="AE146" i="16"/>
  <c r="AE147" i="16"/>
  <c r="AE148" i="16"/>
  <c r="AE149" i="16"/>
  <c r="AE150" i="16"/>
  <c r="AE151" i="16"/>
  <c r="AE152" i="16"/>
  <c r="AE153" i="16"/>
  <c r="AE154" i="16"/>
  <c r="AE155" i="16"/>
  <c r="AE156" i="16"/>
  <c r="AE157" i="16"/>
  <c r="AE158" i="16"/>
  <c r="AE159" i="16"/>
  <c r="AE160" i="16"/>
  <c r="AE161" i="16"/>
  <c r="AE162" i="16"/>
  <c r="AE163" i="16"/>
  <c r="AE164" i="16"/>
  <c r="AE165" i="16"/>
  <c r="AE166" i="16"/>
  <c r="AE167" i="16"/>
  <c r="AE168" i="16"/>
  <c r="AE169" i="16"/>
  <c r="AE170" i="16"/>
  <c r="AE171" i="16"/>
  <c r="AE172" i="16"/>
  <c r="AE173" i="16"/>
  <c r="AE174" i="16"/>
  <c r="AE175" i="16"/>
  <c r="AE176" i="16"/>
  <c r="AE177" i="16"/>
  <c r="AE178" i="16"/>
  <c r="AE179" i="16"/>
  <c r="AE180" i="16"/>
  <c r="AE181" i="16"/>
  <c r="AE182" i="16"/>
  <c r="AE183" i="16"/>
  <c r="AE184" i="16"/>
  <c r="AE185" i="16"/>
  <c r="AE186" i="16"/>
  <c r="AE187" i="16"/>
  <c r="AE188" i="16"/>
  <c r="AE189" i="16"/>
  <c r="AE190" i="16"/>
  <c r="AE191" i="16"/>
  <c r="AE192" i="16"/>
  <c r="AE193" i="16"/>
  <c r="AE194" i="16"/>
  <c r="AE195" i="16"/>
  <c r="AE196" i="16"/>
  <c r="AE197" i="16"/>
  <c r="AE198" i="16"/>
  <c r="AE199" i="16"/>
  <c r="AE200" i="16"/>
  <c r="AE201" i="16"/>
  <c r="AE202" i="16"/>
  <c r="AE203" i="16"/>
  <c r="AE204" i="16"/>
  <c r="AE205" i="16"/>
  <c r="AE206" i="16"/>
  <c r="AE207" i="16"/>
  <c r="AE208" i="16"/>
  <c r="AE209" i="16"/>
  <c r="AE210" i="16"/>
  <c r="AE211" i="16"/>
  <c r="AE212" i="16"/>
  <c r="AE213" i="16"/>
  <c r="AE214" i="16"/>
  <c r="AE215" i="16"/>
  <c r="AE216" i="16"/>
  <c r="AE217" i="16"/>
  <c r="AE218" i="16"/>
  <c r="AE219" i="16"/>
  <c r="AE220" i="16"/>
  <c r="AE221" i="16"/>
  <c r="AE222" i="16"/>
  <c r="AE223" i="16"/>
  <c r="AE224" i="16"/>
  <c r="AE225" i="16"/>
  <c r="AE226" i="16"/>
  <c r="AE227" i="16"/>
  <c r="AE228" i="16"/>
  <c r="AE229" i="16"/>
  <c r="AE230" i="16"/>
  <c r="AE231" i="16"/>
  <c r="AE232" i="16"/>
  <c r="AE233" i="16"/>
  <c r="AE234" i="16"/>
  <c r="AE235" i="16"/>
  <c r="AE236" i="16"/>
  <c r="AE237" i="16"/>
  <c r="AE238" i="16"/>
  <c r="AE239" i="16"/>
  <c r="AE240" i="16"/>
  <c r="AE241" i="16"/>
  <c r="AE242" i="16"/>
  <c r="AE243" i="16"/>
  <c r="AE244" i="16"/>
  <c r="AE245" i="16"/>
  <c r="AE246" i="16"/>
  <c r="AE247" i="16"/>
  <c r="AE248" i="16"/>
  <c r="AE249" i="16"/>
  <c r="AE250" i="16"/>
  <c r="AE251" i="16"/>
  <c r="AE252" i="16"/>
  <c r="AE253" i="16"/>
  <c r="AE254" i="16"/>
  <c r="AE255" i="16"/>
  <c r="AE256" i="16"/>
  <c r="AE257" i="16"/>
  <c r="AE258" i="16"/>
  <c r="AE259" i="16"/>
  <c r="AE260" i="16"/>
  <c r="AE261" i="16"/>
  <c r="AE262" i="16"/>
  <c r="AE263" i="16"/>
  <c r="AE264" i="16"/>
  <c r="AE265" i="16"/>
  <c r="AE266" i="16"/>
  <c r="AE267" i="16"/>
  <c r="AE268" i="16"/>
  <c r="AE269" i="16"/>
  <c r="AE270" i="16"/>
  <c r="AE271" i="16"/>
  <c r="AE272" i="16"/>
  <c r="AE273" i="16"/>
  <c r="AE274" i="16"/>
  <c r="AE275" i="16"/>
  <c r="AE276" i="16"/>
  <c r="AE277" i="16"/>
  <c r="AE278" i="16"/>
  <c r="AE279" i="16"/>
  <c r="AE280" i="16"/>
  <c r="AE281" i="16"/>
  <c r="AE282" i="16"/>
  <c r="AE283" i="16"/>
  <c r="AE284" i="16"/>
  <c r="AE285" i="16"/>
  <c r="AE286" i="16"/>
  <c r="AE287" i="16"/>
  <c r="AE288" i="16"/>
  <c r="AE289" i="16"/>
  <c r="AE290" i="16"/>
  <c r="AE291" i="16"/>
  <c r="AE292" i="16"/>
  <c r="AE293" i="16"/>
  <c r="AE294" i="16"/>
  <c r="AE295" i="16"/>
  <c r="AE296" i="16"/>
  <c r="AE297" i="16"/>
  <c r="AE298" i="16"/>
  <c r="AE299" i="16"/>
  <c r="AE300" i="16"/>
  <c r="AE301" i="16"/>
  <c r="AE302" i="16"/>
  <c r="AE303" i="16"/>
  <c r="AE11" i="16"/>
  <c r="P11" i="16"/>
  <c r="P12" i="16"/>
  <c r="P13" i="16"/>
  <c r="P14" i="16"/>
  <c r="P15" i="16"/>
  <c r="P16" i="16"/>
  <c r="P17" i="16"/>
  <c r="P18" i="16"/>
  <c r="P19" i="16"/>
  <c r="P20" i="16"/>
  <c r="P21" i="16"/>
  <c r="P22" i="16"/>
  <c r="P23" i="16"/>
  <c r="P24" i="16"/>
  <c r="P25" i="16"/>
  <c r="P26" i="16"/>
  <c r="P27" i="16"/>
  <c r="P28" i="16"/>
  <c r="P29" i="16"/>
  <c r="P30" i="16"/>
  <c r="P31" i="16"/>
  <c r="P32" i="16"/>
  <c r="P33" i="16"/>
  <c r="P34" i="16"/>
  <c r="P35" i="16"/>
  <c r="P36" i="16"/>
  <c r="P37" i="16"/>
  <c r="P38" i="16"/>
  <c r="P39" i="16"/>
  <c r="P40" i="16"/>
  <c r="P41" i="16"/>
  <c r="P42" i="16"/>
  <c r="P43" i="16"/>
  <c r="P44" i="16"/>
  <c r="P45" i="16"/>
  <c r="P46" i="16"/>
  <c r="P47" i="16"/>
  <c r="P48" i="16"/>
  <c r="P49" i="16"/>
  <c r="P50" i="16"/>
  <c r="P51" i="16"/>
  <c r="P52" i="16"/>
  <c r="P53" i="16"/>
  <c r="P54" i="16"/>
  <c r="P55" i="16"/>
  <c r="P56" i="16"/>
  <c r="P57" i="16"/>
  <c r="P58" i="16"/>
  <c r="P59" i="16"/>
  <c r="P60" i="16"/>
  <c r="P61" i="16"/>
  <c r="P62" i="16"/>
  <c r="P63" i="16"/>
  <c r="P64" i="16"/>
  <c r="P65" i="16"/>
  <c r="P66" i="16"/>
  <c r="P67" i="16"/>
  <c r="P68" i="16"/>
  <c r="P69" i="16"/>
  <c r="P70" i="16"/>
  <c r="P71" i="16"/>
  <c r="P72" i="16"/>
  <c r="P73" i="16"/>
  <c r="P74" i="16"/>
  <c r="P75" i="16"/>
  <c r="P76" i="16"/>
  <c r="P77" i="16"/>
  <c r="P78" i="16"/>
  <c r="P79" i="16"/>
  <c r="P80" i="16"/>
  <c r="P81" i="16"/>
  <c r="P82" i="16"/>
  <c r="P83" i="16"/>
  <c r="P84" i="16"/>
  <c r="P85" i="16"/>
  <c r="P86" i="16"/>
  <c r="P87" i="16"/>
  <c r="P88" i="16"/>
  <c r="P89" i="16"/>
  <c r="P90" i="16"/>
  <c r="P91" i="16"/>
  <c r="P92" i="16"/>
  <c r="P93" i="16"/>
  <c r="P94" i="16"/>
  <c r="P95" i="16"/>
  <c r="P96" i="16"/>
  <c r="P97" i="16"/>
  <c r="P98" i="16"/>
  <c r="P99" i="16"/>
  <c r="P100" i="16"/>
  <c r="P101" i="16"/>
  <c r="P102" i="16"/>
  <c r="P103" i="16"/>
  <c r="P104" i="16"/>
  <c r="P105" i="16"/>
  <c r="P106" i="16"/>
  <c r="P107" i="16"/>
  <c r="P108" i="16"/>
  <c r="P109" i="16"/>
  <c r="P110" i="16"/>
  <c r="P111" i="16"/>
  <c r="P112" i="16"/>
  <c r="P113" i="16"/>
  <c r="P114" i="16"/>
  <c r="P115" i="16"/>
  <c r="P116" i="16"/>
  <c r="P117" i="16"/>
  <c r="P118" i="16"/>
  <c r="P119" i="16"/>
  <c r="P120" i="16"/>
  <c r="P121" i="16"/>
  <c r="P122" i="16"/>
  <c r="P123" i="16"/>
  <c r="P124" i="16"/>
  <c r="P125" i="16"/>
  <c r="P126" i="16"/>
  <c r="P127" i="16"/>
  <c r="P128" i="16"/>
  <c r="P129" i="16"/>
  <c r="P130" i="16"/>
  <c r="P131" i="16"/>
  <c r="P132" i="16"/>
  <c r="P133" i="16"/>
  <c r="P134" i="16"/>
  <c r="P135" i="16"/>
  <c r="P136" i="16"/>
  <c r="P137" i="16"/>
  <c r="P138" i="16"/>
  <c r="P139" i="16"/>
  <c r="P140" i="16"/>
  <c r="P141" i="16"/>
  <c r="P142" i="16"/>
  <c r="P143" i="16"/>
  <c r="P144" i="16"/>
  <c r="P145" i="16"/>
  <c r="P146" i="16"/>
  <c r="P147" i="16"/>
  <c r="P148" i="16"/>
  <c r="P149" i="16"/>
  <c r="P150" i="16"/>
  <c r="P151" i="16"/>
  <c r="P152" i="16"/>
  <c r="P153" i="16"/>
  <c r="P154" i="16"/>
  <c r="P155" i="16"/>
  <c r="P156" i="16"/>
  <c r="P157" i="16"/>
  <c r="P158" i="16"/>
  <c r="P159" i="16"/>
  <c r="P160" i="16"/>
  <c r="P161" i="16"/>
  <c r="P162" i="16"/>
  <c r="P163" i="16"/>
  <c r="P164" i="16"/>
  <c r="P165" i="16"/>
  <c r="P166" i="16"/>
  <c r="P167" i="16"/>
  <c r="P168" i="16"/>
  <c r="P169" i="16"/>
  <c r="P170" i="16"/>
  <c r="P171" i="16"/>
  <c r="P172" i="16"/>
  <c r="P173" i="16"/>
  <c r="P174" i="16"/>
  <c r="P175" i="16"/>
  <c r="P176" i="16"/>
  <c r="P177" i="16"/>
  <c r="P178" i="16"/>
  <c r="P179" i="16"/>
  <c r="P180" i="16"/>
  <c r="P181" i="16"/>
  <c r="P182" i="16"/>
  <c r="P183" i="16"/>
  <c r="P184" i="16"/>
  <c r="P185" i="16"/>
  <c r="P186" i="16"/>
  <c r="P187" i="16"/>
  <c r="P188" i="16"/>
  <c r="P189" i="16"/>
  <c r="P190" i="16"/>
  <c r="P191" i="16"/>
  <c r="P192" i="16"/>
  <c r="P193" i="16"/>
  <c r="P194" i="16"/>
  <c r="P195" i="16"/>
  <c r="P196" i="16"/>
  <c r="P197" i="16"/>
  <c r="P198" i="16"/>
  <c r="P199" i="16"/>
  <c r="P200" i="16"/>
  <c r="P201" i="16"/>
  <c r="P202" i="16"/>
  <c r="P203" i="16"/>
  <c r="P204" i="16"/>
  <c r="P205" i="16"/>
  <c r="P206" i="16"/>
  <c r="P207" i="16"/>
  <c r="P208" i="16"/>
  <c r="P209" i="16"/>
  <c r="P210" i="16"/>
  <c r="P211" i="16"/>
  <c r="P212" i="16"/>
  <c r="P213" i="16"/>
  <c r="P214" i="16"/>
  <c r="P215" i="16"/>
  <c r="P216" i="16"/>
  <c r="P217" i="16"/>
  <c r="P218" i="16"/>
  <c r="P219" i="16"/>
  <c r="P220" i="16"/>
  <c r="P221" i="16"/>
  <c r="P222" i="16"/>
  <c r="P223" i="16"/>
  <c r="P224" i="16"/>
  <c r="P225" i="16"/>
  <c r="P226" i="16"/>
  <c r="P227" i="16"/>
  <c r="P228" i="16"/>
  <c r="P229" i="16"/>
  <c r="P230" i="16"/>
  <c r="P231" i="16"/>
  <c r="P232" i="16"/>
  <c r="P233" i="16"/>
  <c r="P234" i="16"/>
  <c r="P235" i="16"/>
  <c r="P236" i="16"/>
  <c r="P237" i="16"/>
  <c r="P238" i="16"/>
  <c r="P239" i="16"/>
  <c r="P240" i="16"/>
  <c r="P241" i="16"/>
  <c r="P242" i="16"/>
  <c r="P243" i="16"/>
  <c r="P244" i="16"/>
  <c r="P245" i="16"/>
  <c r="P246" i="16"/>
  <c r="P247" i="16"/>
  <c r="P248" i="16"/>
  <c r="P249" i="16"/>
  <c r="P250" i="16"/>
  <c r="P251" i="16"/>
  <c r="P252" i="16"/>
  <c r="P253" i="16"/>
  <c r="P254" i="16"/>
  <c r="P255" i="16"/>
  <c r="P256" i="16"/>
  <c r="P257" i="16"/>
  <c r="P258" i="16"/>
  <c r="P259" i="16"/>
  <c r="P260" i="16"/>
  <c r="P261" i="16"/>
  <c r="P262" i="16"/>
  <c r="P263" i="16"/>
  <c r="P264" i="16"/>
  <c r="P265" i="16"/>
  <c r="P266" i="16"/>
  <c r="P267" i="16"/>
  <c r="P268" i="16"/>
  <c r="P269" i="16"/>
  <c r="P270" i="16"/>
  <c r="P271" i="16"/>
  <c r="P272" i="16"/>
  <c r="P273" i="16"/>
  <c r="P274" i="16"/>
  <c r="P275" i="16"/>
  <c r="P276" i="16"/>
  <c r="P277" i="16"/>
  <c r="P278" i="16"/>
  <c r="P279" i="16"/>
  <c r="P280" i="16"/>
  <c r="P281" i="16"/>
  <c r="P282" i="16"/>
  <c r="P283" i="16"/>
  <c r="P284" i="16"/>
  <c r="P285" i="16"/>
  <c r="P286" i="16"/>
  <c r="P287" i="16"/>
  <c r="P288" i="16"/>
  <c r="P289" i="16"/>
  <c r="P290" i="16"/>
  <c r="P291" i="16"/>
  <c r="P292" i="16"/>
  <c r="P293" i="16"/>
  <c r="P294" i="16"/>
  <c r="P295" i="16"/>
  <c r="P296" i="16"/>
  <c r="P297" i="16"/>
  <c r="P298" i="16"/>
  <c r="P299" i="16"/>
  <c r="P300" i="16"/>
  <c r="P301" i="16"/>
  <c r="P302" i="16"/>
  <c r="P303" i="16"/>
  <c r="P10" i="16"/>
  <c r="L10" i="16"/>
  <c r="M10" i="16"/>
  <c r="N10" i="16"/>
  <c r="K10" i="16"/>
  <c r="X10" i="15"/>
  <c r="P11" i="15"/>
  <c r="Q11" i="15" s="1"/>
  <c r="P12" i="15"/>
  <c r="Q12" i="15" s="1"/>
  <c r="P13" i="15"/>
  <c r="Q13" i="15" s="1"/>
  <c r="P14" i="15"/>
  <c r="Q14" i="15" s="1"/>
  <c r="P15" i="15"/>
  <c r="Q15" i="15" s="1"/>
  <c r="P16" i="15"/>
  <c r="Q16" i="15" s="1"/>
  <c r="P17" i="15"/>
  <c r="Q17" i="15" s="1"/>
  <c r="P18" i="15"/>
  <c r="Q18" i="15" s="1"/>
  <c r="P19" i="15"/>
  <c r="Q19" i="15" s="1"/>
  <c r="P20" i="15"/>
  <c r="Q20" i="15" s="1"/>
  <c r="P21" i="15"/>
  <c r="Q21" i="15" s="1"/>
  <c r="P22" i="15"/>
  <c r="Q22" i="15" s="1"/>
  <c r="P23" i="15"/>
  <c r="Q23" i="15" s="1"/>
  <c r="P24" i="15"/>
  <c r="Q24" i="15" s="1"/>
  <c r="P25" i="15"/>
  <c r="Q25" i="15" s="1"/>
  <c r="P26" i="15"/>
  <c r="Q26" i="15" s="1"/>
  <c r="P27" i="15"/>
  <c r="R27" i="15" s="1"/>
  <c r="P28" i="15"/>
  <c r="Q28" i="15" s="1"/>
  <c r="P29" i="15"/>
  <c r="Q29" i="15" s="1"/>
  <c r="P30" i="15"/>
  <c r="Q30" i="15" s="1"/>
  <c r="P31" i="15"/>
  <c r="Q31" i="15" s="1"/>
  <c r="P32" i="15"/>
  <c r="Q32" i="15" s="1"/>
  <c r="P33" i="15"/>
  <c r="Q33" i="15" s="1"/>
  <c r="P34" i="15"/>
  <c r="Q34" i="15" s="1"/>
  <c r="P35" i="15"/>
  <c r="Q35" i="15" s="1"/>
  <c r="P36" i="15"/>
  <c r="Q36" i="15" s="1"/>
  <c r="P37" i="15"/>
  <c r="Q37" i="15" s="1"/>
  <c r="P38" i="15"/>
  <c r="Q38" i="15" s="1"/>
  <c r="P39" i="15"/>
  <c r="Q39" i="15" s="1"/>
  <c r="P40" i="15"/>
  <c r="Q40" i="15" s="1"/>
  <c r="P41" i="15"/>
  <c r="Q41" i="15" s="1"/>
  <c r="P42" i="15"/>
  <c r="Q42" i="15" s="1"/>
  <c r="P43" i="15"/>
  <c r="Q43" i="15" s="1"/>
  <c r="P44" i="15"/>
  <c r="Q44" i="15" s="1"/>
  <c r="P45" i="15"/>
  <c r="R45" i="15" s="1"/>
  <c r="P46" i="15"/>
  <c r="Q46" i="15" s="1"/>
  <c r="P47" i="15"/>
  <c r="Q47" i="15" s="1"/>
  <c r="P48" i="15"/>
  <c r="Q48" i="15" s="1"/>
  <c r="P49" i="15"/>
  <c r="Q49" i="15" s="1"/>
  <c r="P50" i="15"/>
  <c r="Q50" i="15" s="1"/>
  <c r="P51" i="15"/>
  <c r="Q51" i="15" s="1"/>
  <c r="P52" i="15"/>
  <c r="Q52" i="15" s="1"/>
  <c r="P53" i="15"/>
  <c r="Q53" i="15" s="1"/>
  <c r="P54" i="15"/>
  <c r="Q54" i="15" s="1"/>
  <c r="P55" i="15"/>
  <c r="Q55" i="15" s="1"/>
  <c r="P56" i="15"/>
  <c r="Q56" i="15" s="1"/>
  <c r="P57" i="15"/>
  <c r="Q57" i="15" s="1"/>
  <c r="P58" i="15"/>
  <c r="Q58" i="15" s="1"/>
  <c r="P59" i="15"/>
  <c r="Q59" i="15" s="1"/>
  <c r="P60" i="15"/>
  <c r="Q60" i="15" s="1"/>
  <c r="P61" i="15"/>
  <c r="Q61" i="15" s="1"/>
  <c r="P62" i="15"/>
  <c r="R62" i="15" s="1"/>
  <c r="P63" i="15"/>
  <c r="Q63" i="15" s="1"/>
  <c r="P64" i="15"/>
  <c r="Q64" i="15" s="1"/>
  <c r="P65" i="15"/>
  <c r="Q65" i="15" s="1"/>
  <c r="P66" i="15"/>
  <c r="Q66" i="15" s="1"/>
  <c r="P67" i="15"/>
  <c r="Q67" i="15" s="1"/>
  <c r="P68" i="15"/>
  <c r="Q68" i="15" s="1"/>
  <c r="P69" i="15"/>
  <c r="Q69" i="15" s="1"/>
  <c r="P70" i="15"/>
  <c r="Q70" i="15" s="1"/>
  <c r="P71" i="15"/>
  <c r="Q71" i="15" s="1"/>
  <c r="P72" i="15"/>
  <c r="Q72" i="15" s="1"/>
  <c r="P73" i="15"/>
  <c r="Q73" i="15" s="1"/>
  <c r="P74" i="15"/>
  <c r="Q74" i="15" s="1"/>
  <c r="P75" i="15"/>
  <c r="Q75" i="15" s="1"/>
  <c r="P76" i="15"/>
  <c r="Q76" i="15" s="1"/>
  <c r="P77" i="15"/>
  <c r="Q77" i="15" s="1"/>
  <c r="P78" i="15"/>
  <c r="Q78" i="15" s="1"/>
  <c r="P79" i="15"/>
  <c r="Q79" i="15" s="1"/>
  <c r="P80" i="15"/>
  <c r="Q80" i="15" s="1"/>
  <c r="P81" i="15"/>
  <c r="Q81" i="15" s="1"/>
  <c r="P82" i="15"/>
  <c r="Q82" i="15" s="1"/>
  <c r="P83" i="15"/>
  <c r="Q83" i="15" s="1"/>
  <c r="P84" i="15"/>
  <c r="Q84" i="15" s="1"/>
  <c r="P85" i="15"/>
  <c r="Q85" i="15" s="1"/>
  <c r="P86" i="15"/>
  <c r="R86" i="15" s="1"/>
  <c r="P87" i="15"/>
  <c r="Q87" i="15" s="1"/>
  <c r="P88" i="15"/>
  <c r="Q88" i="15" s="1"/>
  <c r="P89" i="15"/>
  <c r="Q89" i="15" s="1"/>
  <c r="P90" i="15"/>
  <c r="Q90" i="15" s="1"/>
  <c r="P91" i="15"/>
  <c r="Q91" i="15" s="1"/>
  <c r="P92" i="15"/>
  <c r="Q92" i="15" s="1"/>
  <c r="P93" i="15"/>
  <c r="Q93" i="15" s="1"/>
  <c r="P94" i="15"/>
  <c r="Q94" i="15" s="1"/>
  <c r="P95" i="15"/>
  <c r="Q95" i="15" s="1"/>
  <c r="P96" i="15"/>
  <c r="Q96" i="15" s="1"/>
  <c r="P97" i="15"/>
  <c r="Q97" i="15" s="1"/>
  <c r="P98" i="15"/>
  <c r="Q98" i="15" s="1"/>
  <c r="P99" i="15"/>
  <c r="Q99" i="15" s="1"/>
  <c r="P100" i="15"/>
  <c r="Q100" i="15" s="1"/>
  <c r="P101" i="15"/>
  <c r="Q101" i="15" s="1"/>
  <c r="P102" i="15"/>
  <c r="Q102" i="15" s="1"/>
  <c r="P103" i="15"/>
  <c r="Q103" i="15" s="1"/>
  <c r="P104" i="15"/>
  <c r="Q104" i="15" s="1"/>
  <c r="P105" i="15"/>
  <c r="Q105" i="15" s="1"/>
  <c r="P106" i="15"/>
  <c r="Q106" i="15" s="1"/>
  <c r="P107" i="15"/>
  <c r="Q107" i="15" s="1"/>
  <c r="P108" i="15"/>
  <c r="Q108" i="15" s="1"/>
  <c r="P109" i="15"/>
  <c r="Q109" i="15" s="1"/>
  <c r="P110" i="15"/>
  <c r="Q110" i="15" s="1"/>
  <c r="P111" i="15"/>
  <c r="Q111" i="15" s="1"/>
  <c r="P112" i="15"/>
  <c r="Q112" i="15" s="1"/>
  <c r="P113" i="15"/>
  <c r="Q113" i="15" s="1"/>
  <c r="P114" i="15"/>
  <c r="Q114" i="15" s="1"/>
  <c r="P115" i="15"/>
  <c r="Q115" i="15" s="1"/>
  <c r="P116" i="15"/>
  <c r="Q116" i="15" s="1"/>
  <c r="P117" i="15"/>
  <c r="Q117" i="15" s="1"/>
  <c r="P118" i="15"/>
  <c r="Q118" i="15" s="1"/>
  <c r="P119" i="15"/>
  <c r="Q119" i="15" s="1"/>
  <c r="P120" i="15"/>
  <c r="Q120" i="15" s="1"/>
  <c r="P121" i="15"/>
  <c r="Q121" i="15" s="1"/>
  <c r="P122" i="15"/>
  <c r="Q122" i="15" s="1"/>
  <c r="P123" i="15"/>
  <c r="Q123" i="15" s="1"/>
  <c r="P124" i="15"/>
  <c r="Q124" i="15" s="1"/>
  <c r="P125" i="15"/>
  <c r="Q125" i="15" s="1"/>
  <c r="P126" i="15"/>
  <c r="Q126" i="15" s="1"/>
  <c r="P127" i="15"/>
  <c r="Q127" i="15" s="1"/>
  <c r="P128" i="15"/>
  <c r="Q128" i="15" s="1"/>
  <c r="P129" i="15"/>
  <c r="Q129" i="15" s="1"/>
  <c r="P130" i="15"/>
  <c r="Q130" i="15" s="1"/>
  <c r="P131" i="15"/>
  <c r="Q131" i="15" s="1"/>
  <c r="P132" i="15"/>
  <c r="Q132" i="15" s="1"/>
  <c r="P133" i="15"/>
  <c r="Q133" i="15" s="1"/>
  <c r="P134" i="15"/>
  <c r="Q134" i="15" s="1"/>
  <c r="P135" i="15"/>
  <c r="Q135" i="15" s="1"/>
  <c r="P136" i="15"/>
  <c r="Q136" i="15" s="1"/>
  <c r="P137" i="15"/>
  <c r="Q137" i="15" s="1"/>
  <c r="P138" i="15"/>
  <c r="Q138" i="15" s="1"/>
  <c r="P139" i="15"/>
  <c r="Q139" i="15" s="1"/>
  <c r="P140" i="15"/>
  <c r="Q140" i="15" s="1"/>
  <c r="P141" i="15"/>
  <c r="Q141" i="15" s="1"/>
  <c r="P142" i="15"/>
  <c r="Q142" i="15" s="1"/>
  <c r="P143" i="15"/>
  <c r="Q143" i="15" s="1"/>
  <c r="P144" i="15"/>
  <c r="Q144" i="15" s="1"/>
  <c r="P145" i="15"/>
  <c r="Q145" i="15" s="1"/>
  <c r="P146" i="15"/>
  <c r="Q146" i="15" s="1"/>
  <c r="P147" i="15"/>
  <c r="Q147" i="15" s="1"/>
  <c r="P148" i="15"/>
  <c r="Q148" i="15" s="1"/>
  <c r="P149" i="15"/>
  <c r="Q149" i="15" s="1"/>
  <c r="P150" i="15"/>
  <c r="Q150" i="15" s="1"/>
  <c r="P151" i="15"/>
  <c r="Q151" i="15" s="1"/>
  <c r="P152" i="15"/>
  <c r="Q152" i="15" s="1"/>
  <c r="P153" i="15"/>
  <c r="Q153" i="15" s="1"/>
  <c r="P154" i="15"/>
  <c r="Q154" i="15" s="1"/>
  <c r="P155" i="15"/>
  <c r="Q155" i="15" s="1"/>
  <c r="P156" i="15"/>
  <c r="Q156" i="15" s="1"/>
  <c r="P157" i="15"/>
  <c r="Q157" i="15" s="1"/>
  <c r="P158" i="15"/>
  <c r="Q158" i="15" s="1"/>
  <c r="P159" i="15"/>
  <c r="Q159" i="15" s="1"/>
  <c r="P160" i="15"/>
  <c r="Q160" i="15" s="1"/>
  <c r="P161" i="15"/>
  <c r="Q161" i="15" s="1"/>
  <c r="P162" i="15"/>
  <c r="Q162" i="15" s="1"/>
  <c r="P163" i="15"/>
  <c r="Q163" i="15" s="1"/>
  <c r="P164" i="15"/>
  <c r="Q164" i="15" s="1"/>
  <c r="P165" i="15"/>
  <c r="Q165" i="15" s="1"/>
  <c r="P166" i="15"/>
  <c r="Q166" i="15" s="1"/>
  <c r="P167" i="15"/>
  <c r="Q167" i="15" s="1"/>
  <c r="P168" i="15"/>
  <c r="Q168" i="15" s="1"/>
  <c r="P169" i="15"/>
  <c r="Q169" i="15" s="1"/>
  <c r="P170" i="15"/>
  <c r="Q170" i="15" s="1"/>
  <c r="P171" i="15"/>
  <c r="R171" i="15" s="1"/>
  <c r="P172" i="15"/>
  <c r="Q172" i="15" s="1"/>
  <c r="P173" i="15"/>
  <c r="Q173" i="15" s="1"/>
  <c r="P174" i="15"/>
  <c r="Q174" i="15" s="1"/>
  <c r="P175" i="15"/>
  <c r="Q175" i="15" s="1"/>
  <c r="P176" i="15"/>
  <c r="Q176" i="15" s="1"/>
  <c r="P177" i="15"/>
  <c r="Q177" i="15" s="1"/>
  <c r="P178" i="15"/>
  <c r="Q178" i="15" s="1"/>
  <c r="P179" i="15"/>
  <c r="Q179" i="15" s="1"/>
  <c r="P180" i="15"/>
  <c r="Q180" i="15" s="1"/>
  <c r="P181" i="15"/>
  <c r="Q181" i="15" s="1"/>
  <c r="P182" i="15"/>
  <c r="Q182" i="15" s="1"/>
  <c r="P183" i="15"/>
  <c r="Q183" i="15" s="1"/>
  <c r="P184" i="15"/>
  <c r="Q184" i="15" s="1"/>
  <c r="P185" i="15"/>
  <c r="Q185" i="15" s="1"/>
  <c r="P186" i="15"/>
  <c r="Q186" i="15" s="1"/>
  <c r="P187" i="15"/>
  <c r="Q187" i="15" s="1"/>
  <c r="P188" i="15"/>
  <c r="Q188" i="15" s="1"/>
  <c r="P189" i="15"/>
  <c r="Q189" i="15" s="1"/>
  <c r="P190" i="15"/>
  <c r="Q190" i="15" s="1"/>
  <c r="P191" i="15"/>
  <c r="Q191" i="15" s="1"/>
  <c r="P192" i="15"/>
  <c r="Q192" i="15" s="1"/>
  <c r="P193" i="15"/>
  <c r="Q193" i="15" s="1"/>
  <c r="P194" i="15"/>
  <c r="Q194" i="15" s="1"/>
  <c r="P195" i="15"/>
  <c r="Q195" i="15" s="1"/>
  <c r="P196" i="15"/>
  <c r="Q196" i="15" s="1"/>
  <c r="P197" i="15"/>
  <c r="Q197" i="15" s="1"/>
  <c r="P198" i="15"/>
  <c r="Q198" i="15" s="1"/>
  <c r="P199" i="15"/>
  <c r="Q199" i="15" s="1"/>
  <c r="P200" i="15"/>
  <c r="Q200" i="15" s="1"/>
  <c r="P201" i="15"/>
  <c r="Q201" i="15" s="1"/>
  <c r="P202" i="15"/>
  <c r="Q202" i="15" s="1"/>
  <c r="P203" i="15"/>
  <c r="Q203" i="15" s="1"/>
  <c r="P204" i="15"/>
  <c r="Q204" i="15" s="1"/>
  <c r="P205" i="15"/>
  <c r="Q205" i="15" s="1"/>
  <c r="P206" i="15"/>
  <c r="R206" i="15" s="1"/>
  <c r="P207" i="15"/>
  <c r="Q207" i="15" s="1"/>
  <c r="P208" i="15"/>
  <c r="Q208" i="15" s="1"/>
  <c r="P209" i="15"/>
  <c r="Q209" i="15" s="1"/>
  <c r="P210" i="15"/>
  <c r="Q210" i="15" s="1"/>
  <c r="P211" i="15"/>
  <c r="Q211" i="15" s="1"/>
  <c r="P212" i="15"/>
  <c r="Q212" i="15" s="1"/>
  <c r="P213" i="15"/>
  <c r="Q213" i="15" s="1"/>
  <c r="P214" i="15"/>
  <c r="Q214" i="15" s="1"/>
  <c r="P215" i="15"/>
  <c r="Q215" i="15" s="1"/>
  <c r="P216" i="15"/>
  <c r="Q216" i="15" s="1"/>
  <c r="P217" i="15"/>
  <c r="Q217" i="15" s="1"/>
  <c r="P218" i="15"/>
  <c r="Q218" i="15" s="1"/>
  <c r="P219" i="15"/>
  <c r="Q219" i="15" s="1"/>
  <c r="P220" i="15"/>
  <c r="Q220" i="15" s="1"/>
  <c r="P221" i="15"/>
  <c r="Q221" i="15" s="1"/>
  <c r="P222" i="15"/>
  <c r="Q222" i="15" s="1"/>
  <c r="P223" i="15"/>
  <c r="Q223" i="15" s="1"/>
  <c r="P224" i="15"/>
  <c r="Q224" i="15" s="1"/>
  <c r="P225" i="15"/>
  <c r="Q225" i="15" s="1"/>
  <c r="P226" i="15"/>
  <c r="Q226" i="15" s="1"/>
  <c r="P227" i="15"/>
  <c r="Q227" i="15" s="1"/>
  <c r="P228" i="15"/>
  <c r="Q228" i="15" s="1"/>
  <c r="P229" i="15"/>
  <c r="Q229" i="15" s="1"/>
  <c r="P230" i="15"/>
  <c r="Q230" i="15" s="1"/>
  <c r="P231" i="15"/>
  <c r="Q231" i="15" s="1"/>
  <c r="P232" i="15"/>
  <c r="Q232" i="15" s="1"/>
  <c r="P233" i="15"/>
  <c r="Q233" i="15" s="1"/>
  <c r="P234" i="15"/>
  <c r="Q234" i="15" s="1"/>
  <c r="P235" i="15"/>
  <c r="Q235" i="15" s="1"/>
  <c r="P236" i="15"/>
  <c r="Q236" i="15" s="1"/>
  <c r="P237" i="15"/>
  <c r="Q237" i="15" s="1"/>
  <c r="P238" i="15"/>
  <c r="Q238" i="15" s="1"/>
  <c r="P239" i="15"/>
  <c r="Q239" i="15" s="1"/>
  <c r="P240" i="15"/>
  <c r="Q240" i="15" s="1"/>
  <c r="P241" i="15"/>
  <c r="Q241" i="15" s="1"/>
  <c r="P242" i="15"/>
  <c r="Q242" i="15" s="1"/>
  <c r="P243" i="15"/>
  <c r="Q243" i="15" s="1"/>
  <c r="P244" i="15"/>
  <c r="Q244" i="15" s="1"/>
  <c r="P245" i="15"/>
  <c r="Q245" i="15" s="1"/>
  <c r="P246" i="15"/>
  <c r="Q246" i="15" s="1"/>
  <c r="P247" i="15"/>
  <c r="Q247" i="15" s="1"/>
  <c r="P248" i="15"/>
  <c r="Q248" i="15" s="1"/>
  <c r="P249" i="15"/>
  <c r="Q249" i="15" s="1"/>
  <c r="P250" i="15"/>
  <c r="Q250" i="15" s="1"/>
  <c r="P251" i="15"/>
  <c r="Q251" i="15" s="1"/>
  <c r="P252" i="15"/>
  <c r="Q252" i="15" s="1"/>
  <c r="P253" i="15"/>
  <c r="Q253" i="15" s="1"/>
  <c r="P254" i="15"/>
  <c r="Q254" i="15" s="1"/>
  <c r="P255" i="15"/>
  <c r="Q255" i="15" s="1"/>
  <c r="P256" i="15"/>
  <c r="Q256" i="15" s="1"/>
  <c r="P257" i="15"/>
  <c r="Q257" i="15" s="1"/>
  <c r="P258" i="15"/>
  <c r="Q258" i="15" s="1"/>
  <c r="P259" i="15"/>
  <c r="Q259" i="15" s="1"/>
  <c r="P260" i="15"/>
  <c r="Q260" i="15" s="1"/>
  <c r="P261" i="15"/>
  <c r="Q261" i="15" s="1"/>
  <c r="P262" i="15"/>
  <c r="Q262" i="15" s="1"/>
  <c r="P263" i="15"/>
  <c r="Q263" i="15" s="1"/>
  <c r="P264" i="15"/>
  <c r="Q264" i="15" s="1"/>
  <c r="P265" i="15"/>
  <c r="Q265" i="15" s="1"/>
  <c r="P266" i="15"/>
  <c r="Q266" i="15" s="1"/>
  <c r="P267" i="15"/>
  <c r="Q267" i="15" s="1"/>
  <c r="P268" i="15"/>
  <c r="Q268" i="15" s="1"/>
  <c r="P269" i="15"/>
  <c r="Q269" i="15" s="1"/>
  <c r="P270" i="15"/>
  <c r="Q270" i="15" s="1"/>
  <c r="P271" i="15"/>
  <c r="Q271" i="15" s="1"/>
  <c r="P272" i="15"/>
  <c r="Q272" i="15" s="1"/>
  <c r="P273" i="15"/>
  <c r="Q273" i="15" s="1"/>
  <c r="P274" i="15"/>
  <c r="Q274" i="15" s="1"/>
  <c r="P275" i="15"/>
  <c r="Q275" i="15" s="1"/>
  <c r="P276" i="15"/>
  <c r="Q276" i="15" s="1"/>
  <c r="P277" i="15"/>
  <c r="Q277" i="15" s="1"/>
  <c r="P278" i="15"/>
  <c r="Q278" i="15" s="1"/>
  <c r="P279" i="15"/>
  <c r="Q279" i="15" s="1"/>
  <c r="P280" i="15"/>
  <c r="Q280" i="15" s="1"/>
  <c r="P281" i="15"/>
  <c r="Q281" i="15" s="1"/>
  <c r="P282" i="15"/>
  <c r="Q282" i="15" s="1"/>
  <c r="P283" i="15"/>
  <c r="Q283" i="15" s="1"/>
  <c r="P284" i="15"/>
  <c r="Q284" i="15" s="1"/>
  <c r="P285" i="15"/>
  <c r="Q285" i="15" s="1"/>
  <c r="P286" i="15"/>
  <c r="Q286" i="15" s="1"/>
  <c r="P287" i="15"/>
  <c r="Q287" i="15" s="1"/>
  <c r="P288" i="15"/>
  <c r="Q288" i="15" s="1"/>
  <c r="P289" i="15"/>
  <c r="Q289" i="15" s="1"/>
  <c r="P290" i="15"/>
  <c r="Q290" i="15" s="1"/>
  <c r="P291" i="15"/>
  <c r="Q291" i="15" s="1"/>
  <c r="P292" i="15"/>
  <c r="Q292" i="15" s="1"/>
  <c r="P293" i="15"/>
  <c r="Q293" i="15" s="1"/>
  <c r="P294" i="15"/>
  <c r="Q294" i="15" s="1"/>
  <c r="P295" i="15"/>
  <c r="Q295" i="15" s="1"/>
  <c r="P296" i="15"/>
  <c r="Q296" i="15" s="1"/>
  <c r="P297" i="15"/>
  <c r="Q297" i="15" s="1"/>
  <c r="P298" i="15"/>
  <c r="Q298" i="15" s="1"/>
  <c r="P299" i="15"/>
  <c r="Q299" i="15" s="1"/>
  <c r="P300" i="15"/>
  <c r="Q300" i="15" s="1"/>
  <c r="P301" i="15"/>
  <c r="Q301" i="15" s="1"/>
  <c r="P302" i="15"/>
  <c r="Q302" i="15" s="1"/>
  <c r="P303" i="15"/>
  <c r="Q303" i="15" s="1"/>
  <c r="H11" i="15"/>
  <c r="I11" i="15" s="1"/>
  <c r="H12" i="15"/>
  <c r="I12" i="15" s="1"/>
  <c r="H13" i="15"/>
  <c r="I13" i="15" s="1"/>
  <c r="H14" i="15"/>
  <c r="I14" i="15" s="1"/>
  <c r="H15" i="15"/>
  <c r="J15" i="15" s="1"/>
  <c r="H16" i="15"/>
  <c r="I16" i="15" s="1"/>
  <c r="H17" i="15"/>
  <c r="I17" i="15" s="1"/>
  <c r="H18" i="15"/>
  <c r="I18" i="15" s="1"/>
  <c r="H19" i="15"/>
  <c r="I19" i="15" s="1"/>
  <c r="H20" i="15"/>
  <c r="I20" i="15" s="1"/>
  <c r="H21" i="15"/>
  <c r="I21" i="15" s="1"/>
  <c r="H22" i="15"/>
  <c r="I22" i="15" s="1"/>
  <c r="H23" i="15"/>
  <c r="J23" i="15" s="1"/>
  <c r="H24" i="15"/>
  <c r="I24" i="15" s="1"/>
  <c r="H25" i="15"/>
  <c r="I25" i="15" s="1"/>
  <c r="H26" i="15"/>
  <c r="I26" i="15" s="1"/>
  <c r="H27" i="15"/>
  <c r="I27" i="15" s="1"/>
  <c r="H28" i="15"/>
  <c r="I28" i="15" s="1"/>
  <c r="H29" i="15"/>
  <c r="I29" i="15" s="1"/>
  <c r="H30" i="15"/>
  <c r="I30" i="15" s="1"/>
  <c r="H31" i="15"/>
  <c r="J31" i="15" s="1"/>
  <c r="H32" i="15"/>
  <c r="I32" i="15" s="1"/>
  <c r="H33" i="15"/>
  <c r="I33" i="15" s="1"/>
  <c r="H34" i="15"/>
  <c r="I34" i="15" s="1"/>
  <c r="H35" i="15"/>
  <c r="I35" i="15" s="1"/>
  <c r="H36" i="15"/>
  <c r="I36" i="15" s="1"/>
  <c r="H37" i="15"/>
  <c r="I37" i="15" s="1"/>
  <c r="H38" i="15"/>
  <c r="I38" i="15" s="1"/>
  <c r="H39" i="15"/>
  <c r="J39" i="15" s="1"/>
  <c r="H40" i="15"/>
  <c r="I40" i="15" s="1"/>
  <c r="H41" i="15"/>
  <c r="I41" i="15" s="1"/>
  <c r="H42" i="15"/>
  <c r="I42" i="15" s="1"/>
  <c r="H43" i="15"/>
  <c r="I43" i="15" s="1"/>
  <c r="H44" i="15"/>
  <c r="I44" i="15" s="1"/>
  <c r="H45" i="15"/>
  <c r="I45" i="15" s="1"/>
  <c r="H46" i="15"/>
  <c r="I46" i="15" s="1"/>
  <c r="H47" i="15"/>
  <c r="J47" i="15" s="1"/>
  <c r="H48" i="15"/>
  <c r="I48" i="15" s="1"/>
  <c r="H49" i="15"/>
  <c r="I49" i="15" s="1"/>
  <c r="H50" i="15"/>
  <c r="I50" i="15" s="1"/>
  <c r="H51" i="15"/>
  <c r="I51" i="15" s="1"/>
  <c r="H52" i="15"/>
  <c r="I52" i="15" s="1"/>
  <c r="H53" i="15"/>
  <c r="I53" i="15" s="1"/>
  <c r="H54" i="15"/>
  <c r="I54" i="15" s="1"/>
  <c r="H55" i="15"/>
  <c r="J55" i="15" s="1"/>
  <c r="H56" i="15"/>
  <c r="I56" i="15" s="1"/>
  <c r="H57" i="15"/>
  <c r="I57" i="15" s="1"/>
  <c r="H58" i="15"/>
  <c r="I58" i="15" s="1"/>
  <c r="H59" i="15"/>
  <c r="I59" i="15" s="1"/>
  <c r="H60" i="15"/>
  <c r="I60" i="15" s="1"/>
  <c r="H61" i="15"/>
  <c r="I61" i="15" s="1"/>
  <c r="H62" i="15"/>
  <c r="I62" i="15" s="1"/>
  <c r="H63" i="15"/>
  <c r="J63" i="15" s="1"/>
  <c r="H64" i="15"/>
  <c r="I64" i="15" s="1"/>
  <c r="H65" i="15"/>
  <c r="I65" i="15" s="1"/>
  <c r="H66" i="15"/>
  <c r="I66" i="15" s="1"/>
  <c r="H67" i="15"/>
  <c r="I67" i="15" s="1"/>
  <c r="H68" i="15"/>
  <c r="I68" i="15" s="1"/>
  <c r="H69" i="15"/>
  <c r="I69" i="15" s="1"/>
  <c r="H70" i="15"/>
  <c r="I70" i="15" s="1"/>
  <c r="H71" i="15"/>
  <c r="J71" i="15" s="1"/>
  <c r="H72" i="15"/>
  <c r="I72" i="15" s="1"/>
  <c r="H73" i="15"/>
  <c r="I73" i="15" s="1"/>
  <c r="H74" i="15"/>
  <c r="I74" i="15" s="1"/>
  <c r="H75" i="15"/>
  <c r="I75" i="15" s="1"/>
  <c r="H76" i="15"/>
  <c r="I76" i="15" s="1"/>
  <c r="H77" i="15"/>
  <c r="I77" i="15" s="1"/>
  <c r="H78" i="15"/>
  <c r="I78" i="15" s="1"/>
  <c r="H79" i="15"/>
  <c r="J79" i="15" s="1"/>
  <c r="H80" i="15"/>
  <c r="I80" i="15" s="1"/>
  <c r="H81" i="15"/>
  <c r="I81" i="15" s="1"/>
  <c r="H82" i="15"/>
  <c r="I82" i="15" s="1"/>
  <c r="H83" i="15"/>
  <c r="I83" i="15" s="1"/>
  <c r="H84" i="15"/>
  <c r="I84" i="15" s="1"/>
  <c r="H85" i="15"/>
  <c r="I85" i="15" s="1"/>
  <c r="H86" i="15"/>
  <c r="I86" i="15" s="1"/>
  <c r="H87" i="15"/>
  <c r="J87" i="15" s="1"/>
  <c r="H88" i="15"/>
  <c r="I88" i="15" s="1"/>
  <c r="H89" i="15"/>
  <c r="I89" i="15" s="1"/>
  <c r="H90" i="15"/>
  <c r="I90" i="15" s="1"/>
  <c r="H91" i="15"/>
  <c r="I91" i="15" s="1"/>
  <c r="H92" i="15"/>
  <c r="I92" i="15" s="1"/>
  <c r="H93" i="15"/>
  <c r="I93" i="15" s="1"/>
  <c r="H94" i="15"/>
  <c r="I94" i="15" s="1"/>
  <c r="H95" i="15"/>
  <c r="J95" i="15" s="1"/>
  <c r="H96" i="15"/>
  <c r="I96" i="15" s="1"/>
  <c r="H97" i="15"/>
  <c r="I97" i="15" s="1"/>
  <c r="H98" i="15"/>
  <c r="I98" i="15" s="1"/>
  <c r="H99" i="15"/>
  <c r="I99" i="15" s="1"/>
  <c r="H100" i="15"/>
  <c r="I100" i="15" s="1"/>
  <c r="H101" i="15"/>
  <c r="I101" i="15" s="1"/>
  <c r="H102" i="15"/>
  <c r="I102" i="15" s="1"/>
  <c r="H103" i="15"/>
  <c r="J103" i="15" s="1"/>
  <c r="H104" i="15"/>
  <c r="I104" i="15" s="1"/>
  <c r="H105" i="15"/>
  <c r="I105" i="15" s="1"/>
  <c r="H106" i="15"/>
  <c r="I106" i="15" s="1"/>
  <c r="H107" i="15"/>
  <c r="I107" i="15" s="1"/>
  <c r="H108" i="15"/>
  <c r="I108" i="15" s="1"/>
  <c r="H109" i="15"/>
  <c r="I109" i="15" s="1"/>
  <c r="H110" i="15"/>
  <c r="I110" i="15" s="1"/>
  <c r="H111" i="15"/>
  <c r="J111" i="15" s="1"/>
  <c r="H112" i="15"/>
  <c r="I112" i="15" s="1"/>
  <c r="H113" i="15"/>
  <c r="I113" i="15" s="1"/>
  <c r="H114" i="15"/>
  <c r="I114" i="15" s="1"/>
  <c r="H115" i="15"/>
  <c r="I115" i="15" s="1"/>
  <c r="H116" i="15"/>
  <c r="I116" i="15" s="1"/>
  <c r="H117" i="15"/>
  <c r="I117" i="15" s="1"/>
  <c r="H118" i="15"/>
  <c r="I118" i="15" s="1"/>
  <c r="H119" i="15"/>
  <c r="J119" i="15" s="1"/>
  <c r="H120" i="15"/>
  <c r="I120" i="15" s="1"/>
  <c r="H121" i="15"/>
  <c r="I121" i="15" s="1"/>
  <c r="H122" i="15"/>
  <c r="I122" i="15" s="1"/>
  <c r="H123" i="15"/>
  <c r="I123" i="15" s="1"/>
  <c r="H124" i="15"/>
  <c r="I124" i="15" s="1"/>
  <c r="H125" i="15"/>
  <c r="I125" i="15" s="1"/>
  <c r="H126" i="15"/>
  <c r="I126" i="15" s="1"/>
  <c r="H127" i="15"/>
  <c r="J127" i="15" s="1"/>
  <c r="H128" i="15"/>
  <c r="I128" i="15" s="1"/>
  <c r="H129" i="15"/>
  <c r="I129" i="15" s="1"/>
  <c r="H130" i="15"/>
  <c r="I130" i="15" s="1"/>
  <c r="H131" i="15"/>
  <c r="I131" i="15" s="1"/>
  <c r="H132" i="15"/>
  <c r="I132" i="15" s="1"/>
  <c r="H133" i="15"/>
  <c r="I133" i="15" s="1"/>
  <c r="H134" i="15"/>
  <c r="I134" i="15" s="1"/>
  <c r="H135" i="15"/>
  <c r="J135" i="15" s="1"/>
  <c r="H136" i="15"/>
  <c r="I136" i="15" s="1"/>
  <c r="H137" i="15"/>
  <c r="I137" i="15" s="1"/>
  <c r="H138" i="15"/>
  <c r="I138" i="15" s="1"/>
  <c r="H139" i="15"/>
  <c r="I139" i="15" s="1"/>
  <c r="H140" i="15"/>
  <c r="I140" i="15" s="1"/>
  <c r="H141" i="15"/>
  <c r="I141" i="15" s="1"/>
  <c r="H142" i="15"/>
  <c r="I142" i="15" s="1"/>
  <c r="H143" i="15"/>
  <c r="J143" i="15" s="1"/>
  <c r="H144" i="15"/>
  <c r="I144" i="15" s="1"/>
  <c r="H145" i="15"/>
  <c r="I145" i="15" s="1"/>
  <c r="H146" i="15"/>
  <c r="I146" i="15" s="1"/>
  <c r="H147" i="15"/>
  <c r="I147" i="15" s="1"/>
  <c r="H148" i="15"/>
  <c r="I148" i="15" s="1"/>
  <c r="H149" i="15"/>
  <c r="I149" i="15" s="1"/>
  <c r="H150" i="15"/>
  <c r="I150" i="15" s="1"/>
  <c r="H151" i="15"/>
  <c r="J151" i="15" s="1"/>
  <c r="H152" i="15"/>
  <c r="I152" i="15" s="1"/>
  <c r="H153" i="15"/>
  <c r="I153" i="15" s="1"/>
  <c r="H154" i="15"/>
  <c r="I154" i="15" s="1"/>
  <c r="H155" i="15"/>
  <c r="I155" i="15" s="1"/>
  <c r="H156" i="15"/>
  <c r="I156" i="15" s="1"/>
  <c r="H157" i="15"/>
  <c r="I157" i="15" s="1"/>
  <c r="H158" i="15"/>
  <c r="I158" i="15" s="1"/>
  <c r="H159" i="15"/>
  <c r="J159" i="15" s="1"/>
  <c r="H160" i="15"/>
  <c r="I160" i="15" s="1"/>
  <c r="H161" i="15"/>
  <c r="I161" i="15" s="1"/>
  <c r="H162" i="15"/>
  <c r="I162" i="15" s="1"/>
  <c r="H163" i="15"/>
  <c r="I163" i="15" s="1"/>
  <c r="H164" i="15"/>
  <c r="I164" i="15" s="1"/>
  <c r="H165" i="15"/>
  <c r="I165" i="15" s="1"/>
  <c r="H166" i="15"/>
  <c r="I166" i="15" s="1"/>
  <c r="H167" i="15"/>
  <c r="I167" i="15" s="1"/>
  <c r="H168" i="15"/>
  <c r="I168" i="15" s="1"/>
  <c r="H169" i="15"/>
  <c r="I169" i="15" s="1"/>
  <c r="H170" i="15"/>
  <c r="I170" i="15" s="1"/>
  <c r="H171" i="15"/>
  <c r="I171" i="15" s="1"/>
  <c r="H172" i="15"/>
  <c r="I172" i="15" s="1"/>
  <c r="H173" i="15"/>
  <c r="I173" i="15" s="1"/>
  <c r="H174" i="15"/>
  <c r="I174" i="15" s="1"/>
  <c r="H175" i="15"/>
  <c r="I175" i="15" s="1"/>
  <c r="H176" i="15"/>
  <c r="I176" i="15" s="1"/>
  <c r="H177" i="15"/>
  <c r="I177" i="15" s="1"/>
  <c r="H178" i="15"/>
  <c r="I178" i="15" s="1"/>
  <c r="H179" i="15"/>
  <c r="I179" i="15" s="1"/>
  <c r="H180" i="15"/>
  <c r="I180" i="15" s="1"/>
  <c r="H181" i="15"/>
  <c r="I181" i="15" s="1"/>
  <c r="H182" i="15"/>
  <c r="I182" i="15" s="1"/>
  <c r="H183" i="15"/>
  <c r="I183" i="15" s="1"/>
  <c r="H184" i="15"/>
  <c r="I184" i="15" s="1"/>
  <c r="H185" i="15"/>
  <c r="I185" i="15" s="1"/>
  <c r="H186" i="15"/>
  <c r="I186" i="15" s="1"/>
  <c r="H187" i="15"/>
  <c r="I187" i="15" s="1"/>
  <c r="H188" i="15"/>
  <c r="I188" i="15" s="1"/>
  <c r="H189" i="15"/>
  <c r="I189" i="15" s="1"/>
  <c r="H190" i="15"/>
  <c r="I190" i="15" s="1"/>
  <c r="H191" i="15"/>
  <c r="I191" i="15" s="1"/>
  <c r="H192" i="15"/>
  <c r="I192" i="15" s="1"/>
  <c r="H193" i="15"/>
  <c r="I193" i="15" s="1"/>
  <c r="H194" i="15"/>
  <c r="I194" i="15" s="1"/>
  <c r="H195" i="15"/>
  <c r="I195" i="15" s="1"/>
  <c r="H196" i="15"/>
  <c r="I196" i="15" s="1"/>
  <c r="H197" i="15"/>
  <c r="I197" i="15" s="1"/>
  <c r="H198" i="15"/>
  <c r="I198" i="15" s="1"/>
  <c r="H199" i="15"/>
  <c r="I199" i="15" s="1"/>
  <c r="H200" i="15"/>
  <c r="I200" i="15" s="1"/>
  <c r="H201" i="15"/>
  <c r="I201" i="15" s="1"/>
  <c r="H202" i="15"/>
  <c r="I202" i="15" s="1"/>
  <c r="H203" i="15"/>
  <c r="I203" i="15" s="1"/>
  <c r="H204" i="15"/>
  <c r="I204" i="15" s="1"/>
  <c r="H205" i="15"/>
  <c r="I205" i="15" s="1"/>
  <c r="H206" i="15"/>
  <c r="I206" i="15" s="1"/>
  <c r="H207" i="15"/>
  <c r="I207" i="15" s="1"/>
  <c r="H208" i="15"/>
  <c r="I208" i="15" s="1"/>
  <c r="H209" i="15"/>
  <c r="I209" i="15" s="1"/>
  <c r="H210" i="15"/>
  <c r="I210" i="15" s="1"/>
  <c r="H211" i="15"/>
  <c r="I211" i="15" s="1"/>
  <c r="H212" i="15"/>
  <c r="I212" i="15" s="1"/>
  <c r="H213" i="15"/>
  <c r="I213" i="15" s="1"/>
  <c r="H214" i="15"/>
  <c r="I214" i="15" s="1"/>
  <c r="H215" i="15"/>
  <c r="I215" i="15" s="1"/>
  <c r="H216" i="15"/>
  <c r="I216" i="15" s="1"/>
  <c r="H217" i="15"/>
  <c r="I217" i="15" s="1"/>
  <c r="H218" i="15"/>
  <c r="I218" i="15" s="1"/>
  <c r="H219" i="15"/>
  <c r="I219" i="15" s="1"/>
  <c r="H220" i="15"/>
  <c r="I220" i="15" s="1"/>
  <c r="H221" i="15"/>
  <c r="I221" i="15" s="1"/>
  <c r="H222" i="15"/>
  <c r="I222" i="15" s="1"/>
  <c r="H223" i="15"/>
  <c r="I223" i="15" s="1"/>
  <c r="H224" i="15"/>
  <c r="I224" i="15" s="1"/>
  <c r="H225" i="15"/>
  <c r="I225" i="15" s="1"/>
  <c r="H226" i="15"/>
  <c r="J226" i="15" s="1"/>
  <c r="H227" i="15"/>
  <c r="I227" i="15" s="1"/>
  <c r="H228" i="15"/>
  <c r="I228" i="15" s="1"/>
  <c r="H229" i="15"/>
  <c r="I229" i="15" s="1"/>
  <c r="H230" i="15"/>
  <c r="I230" i="15" s="1"/>
  <c r="H231" i="15"/>
  <c r="I231" i="15" s="1"/>
  <c r="H232" i="15"/>
  <c r="I232" i="15" s="1"/>
  <c r="H233" i="15"/>
  <c r="I233" i="15" s="1"/>
  <c r="H234" i="15"/>
  <c r="I234" i="15" s="1"/>
  <c r="H235" i="15"/>
  <c r="I235" i="15" s="1"/>
  <c r="H236" i="15"/>
  <c r="I236" i="15" s="1"/>
  <c r="H237" i="15"/>
  <c r="I237" i="15" s="1"/>
  <c r="H238" i="15"/>
  <c r="I238" i="15" s="1"/>
  <c r="H239" i="15"/>
  <c r="I239" i="15" s="1"/>
  <c r="H240" i="15"/>
  <c r="I240" i="15" s="1"/>
  <c r="H241" i="15"/>
  <c r="I241" i="15" s="1"/>
  <c r="H242" i="15"/>
  <c r="I242" i="15" s="1"/>
  <c r="H243" i="15"/>
  <c r="I243" i="15" s="1"/>
  <c r="H244" i="15"/>
  <c r="I244" i="15" s="1"/>
  <c r="H245" i="15"/>
  <c r="I245" i="15" s="1"/>
  <c r="H246" i="15"/>
  <c r="I246" i="15" s="1"/>
  <c r="H247" i="15"/>
  <c r="I247" i="15" s="1"/>
  <c r="H248" i="15"/>
  <c r="I248" i="15" s="1"/>
  <c r="H249" i="15"/>
  <c r="I249" i="15" s="1"/>
  <c r="H250" i="15"/>
  <c r="I250" i="15" s="1"/>
  <c r="H251" i="15"/>
  <c r="I251" i="15" s="1"/>
  <c r="H252" i="15"/>
  <c r="I252" i="15" s="1"/>
  <c r="H253" i="15"/>
  <c r="I253" i="15" s="1"/>
  <c r="H254" i="15"/>
  <c r="I254" i="15" s="1"/>
  <c r="H255" i="15"/>
  <c r="I255" i="15" s="1"/>
  <c r="H256" i="15"/>
  <c r="I256" i="15" s="1"/>
  <c r="H257" i="15"/>
  <c r="I257" i="15" s="1"/>
  <c r="H258" i="15"/>
  <c r="J258" i="15" s="1"/>
  <c r="H259" i="15"/>
  <c r="I259" i="15" s="1"/>
  <c r="H260" i="15"/>
  <c r="I260" i="15" s="1"/>
  <c r="H261" i="15"/>
  <c r="I261" i="15" s="1"/>
  <c r="H262" i="15"/>
  <c r="I262" i="15" s="1"/>
  <c r="H263" i="15"/>
  <c r="I263" i="15" s="1"/>
  <c r="H264" i="15"/>
  <c r="I264" i="15" s="1"/>
  <c r="H265" i="15"/>
  <c r="I265" i="15" s="1"/>
  <c r="H266" i="15"/>
  <c r="I266" i="15" s="1"/>
  <c r="H267" i="15"/>
  <c r="I267" i="15" s="1"/>
  <c r="H268" i="15"/>
  <c r="I268" i="15" s="1"/>
  <c r="H269" i="15"/>
  <c r="I269" i="15" s="1"/>
  <c r="H270" i="15"/>
  <c r="I270" i="15" s="1"/>
  <c r="H271" i="15"/>
  <c r="I271" i="15" s="1"/>
  <c r="H272" i="15"/>
  <c r="I272" i="15" s="1"/>
  <c r="H273" i="15"/>
  <c r="I273" i="15" s="1"/>
  <c r="H274" i="15"/>
  <c r="I274" i="15" s="1"/>
  <c r="H275" i="15"/>
  <c r="I275" i="15" s="1"/>
  <c r="H276" i="15"/>
  <c r="I276" i="15" s="1"/>
  <c r="H277" i="15"/>
  <c r="I277" i="15" s="1"/>
  <c r="H278" i="15"/>
  <c r="I278" i="15" s="1"/>
  <c r="H279" i="15"/>
  <c r="I279" i="15" s="1"/>
  <c r="H280" i="15"/>
  <c r="I280" i="15" s="1"/>
  <c r="H281" i="15"/>
  <c r="I281" i="15" s="1"/>
  <c r="H282" i="15"/>
  <c r="I282" i="15" s="1"/>
  <c r="H283" i="15"/>
  <c r="I283" i="15" s="1"/>
  <c r="H284" i="15"/>
  <c r="I284" i="15" s="1"/>
  <c r="H285" i="15"/>
  <c r="I285" i="15" s="1"/>
  <c r="H286" i="15"/>
  <c r="I286" i="15" s="1"/>
  <c r="H287" i="15"/>
  <c r="I287" i="15" s="1"/>
  <c r="H288" i="15"/>
  <c r="I288" i="15" s="1"/>
  <c r="H289" i="15"/>
  <c r="I289" i="15" s="1"/>
  <c r="H290" i="15"/>
  <c r="I290" i="15" s="1"/>
  <c r="H291" i="15"/>
  <c r="I291" i="15" s="1"/>
  <c r="H292" i="15"/>
  <c r="I292" i="15" s="1"/>
  <c r="H293" i="15"/>
  <c r="I293" i="15" s="1"/>
  <c r="H294" i="15"/>
  <c r="I294" i="15" s="1"/>
  <c r="H295" i="15"/>
  <c r="I295" i="15" s="1"/>
  <c r="H296" i="15"/>
  <c r="I296" i="15" s="1"/>
  <c r="H297" i="15"/>
  <c r="I297" i="15" s="1"/>
  <c r="H298" i="15"/>
  <c r="I298" i="15" s="1"/>
  <c r="H299" i="15"/>
  <c r="I299" i="15" s="1"/>
  <c r="H300" i="15"/>
  <c r="I300" i="15" s="1"/>
  <c r="H301" i="15"/>
  <c r="I301" i="15" s="1"/>
  <c r="H302" i="15"/>
  <c r="I302" i="15" s="1"/>
  <c r="H303" i="15"/>
  <c r="I303" i="15" s="1"/>
  <c r="O358" i="18" l="1"/>
  <c r="O370" i="18"/>
  <c r="AA358" i="18"/>
  <c r="AA370" i="18"/>
  <c r="AA374" i="18"/>
  <c r="R112" i="15"/>
  <c r="R296" i="15"/>
  <c r="R88" i="15"/>
  <c r="R158" i="15"/>
  <c r="R113" i="15"/>
  <c r="R70" i="15"/>
  <c r="R178" i="15"/>
  <c r="R74" i="15"/>
  <c r="R136" i="15"/>
  <c r="R103" i="15"/>
  <c r="Q206" i="15"/>
  <c r="R202" i="15"/>
  <c r="R182" i="15"/>
  <c r="Q86" i="15"/>
  <c r="R56" i="15"/>
  <c r="R55" i="15"/>
  <c r="R139" i="15"/>
  <c r="Q62" i="15"/>
  <c r="R97" i="15"/>
  <c r="R253" i="15"/>
  <c r="R104" i="15"/>
  <c r="R57" i="15"/>
  <c r="R135" i="15"/>
  <c r="R201" i="15"/>
  <c r="R72" i="15"/>
  <c r="R207" i="15"/>
  <c r="Q27" i="15"/>
  <c r="R210" i="15"/>
  <c r="R216" i="15"/>
  <c r="R223" i="15"/>
  <c r="R240" i="15"/>
  <c r="R49" i="15"/>
  <c r="R24" i="15"/>
  <c r="R270" i="15"/>
  <c r="R256" i="15"/>
  <c r="R134" i="15"/>
  <c r="R247" i="15"/>
  <c r="R81" i="15"/>
  <c r="R184" i="15"/>
  <c r="R38" i="15"/>
  <c r="R159" i="15"/>
  <c r="R126" i="15"/>
  <c r="R66" i="15"/>
  <c r="R80" i="15"/>
  <c r="R153" i="15"/>
  <c r="R280" i="15"/>
  <c r="R277" i="15"/>
  <c r="R71" i="15"/>
  <c r="R73" i="15"/>
  <c r="R214" i="15"/>
  <c r="R294" i="15"/>
  <c r="R22" i="15"/>
  <c r="R106" i="15"/>
  <c r="R23" i="15"/>
  <c r="R128" i="15"/>
  <c r="R142" i="15"/>
  <c r="R33" i="15"/>
  <c r="R54" i="15"/>
  <c r="R169" i="15"/>
  <c r="R243" i="15"/>
  <c r="R279" i="15"/>
  <c r="R32" i="15"/>
  <c r="R79" i="15"/>
  <c r="R242" i="15"/>
  <c r="R250" i="15"/>
  <c r="R105" i="15"/>
  <c r="R155" i="15"/>
  <c r="R263" i="15"/>
  <c r="R83" i="15"/>
  <c r="R89" i="15"/>
  <c r="R297" i="15"/>
  <c r="R152" i="15"/>
  <c r="R185" i="15"/>
  <c r="R168" i="15"/>
  <c r="R31" i="15"/>
  <c r="R271" i="15"/>
  <c r="R273" i="15"/>
  <c r="R28" i="15"/>
  <c r="R116" i="15"/>
  <c r="R60" i="15"/>
  <c r="Q171" i="15"/>
  <c r="R220" i="15"/>
  <c r="R269" i="15"/>
  <c r="R244" i="15"/>
  <c r="R259" i="15"/>
  <c r="R285" i="15"/>
  <c r="R76" i="15"/>
  <c r="R44" i="15"/>
  <c r="R189" i="15"/>
  <c r="R21" i="15"/>
  <c r="R165" i="15"/>
  <c r="R229" i="15"/>
  <c r="R50" i="15"/>
  <c r="R172" i="15"/>
  <c r="R212" i="15"/>
  <c r="R186" i="15"/>
  <c r="Q45" i="15"/>
  <c r="R138" i="15"/>
  <c r="R146" i="15"/>
  <c r="R221" i="15"/>
  <c r="R175" i="15"/>
  <c r="R37" i="15"/>
  <c r="R257" i="15"/>
  <c r="R148" i="15"/>
  <c r="R291" i="15"/>
  <c r="R179" i="15"/>
  <c r="R154" i="15"/>
  <c r="R235" i="15"/>
  <c r="R287" i="15"/>
  <c r="R266" i="15"/>
  <c r="R65" i="15"/>
  <c r="R145" i="15"/>
  <c r="R262" i="15"/>
  <c r="R288" i="15"/>
  <c r="R78" i="15"/>
  <c r="R94" i="15"/>
  <c r="R233" i="15"/>
  <c r="R122" i="15"/>
  <c r="R127" i="15"/>
  <c r="R261" i="15"/>
  <c r="R39" i="15"/>
  <c r="R198" i="15"/>
  <c r="R224" i="15"/>
  <c r="R96" i="15"/>
  <c r="R90" i="15"/>
  <c r="R120" i="15"/>
  <c r="R191" i="15"/>
  <c r="R35" i="15"/>
  <c r="R130" i="15"/>
  <c r="R119" i="15"/>
  <c r="R123" i="15"/>
  <c r="R110" i="15"/>
  <c r="R14" i="15"/>
  <c r="R190" i="15"/>
  <c r="R99" i="15"/>
  <c r="R61" i="15"/>
  <c r="R36" i="15"/>
  <c r="R205" i="15"/>
  <c r="R59" i="15"/>
  <c r="R109" i="15"/>
  <c r="R87" i="15"/>
  <c r="R238" i="15"/>
  <c r="R264" i="15"/>
  <c r="R290" i="15"/>
  <c r="R218" i="15"/>
  <c r="R68" i="15"/>
  <c r="R34" i="15"/>
  <c r="R181" i="15"/>
  <c r="R194" i="15"/>
  <c r="R166" i="15"/>
  <c r="R43" i="15"/>
  <c r="R274" i="15"/>
  <c r="R143" i="15"/>
  <c r="R15" i="15"/>
  <c r="R101" i="15"/>
  <c r="R217" i="15"/>
  <c r="R302" i="15"/>
  <c r="R100" i="15"/>
  <c r="R283" i="15"/>
  <c r="R272" i="15"/>
  <c r="R278" i="15"/>
  <c r="R188" i="15"/>
  <c r="R203" i="15"/>
  <c r="R77" i="15"/>
  <c r="R177" i="15"/>
  <c r="R25" i="15"/>
  <c r="R276" i="15"/>
  <c r="R13" i="15"/>
  <c r="R41" i="15"/>
  <c r="R237" i="15"/>
  <c r="R16" i="15"/>
  <c r="R284" i="15"/>
  <c r="R121" i="15"/>
  <c r="R53" i="15"/>
  <c r="R230" i="15"/>
  <c r="R11" i="15"/>
  <c r="R303" i="15"/>
  <c r="R236" i="15"/>
  <c r="R246" i="15"/>
  <c r="R92" i="15"/>
  <c r="R161" i="15"/>
  <c r="R275" i="15"/>
  <c r="R292" i="15"/>
  <c r="R254" i="15"/>
  <c r="R265" i="15"/>
  <c r="R282" i="15"/>
  <c r="R234" i="15"/>
  <c r="R164" i="15"/>
  <c r="R226" i="15"/>
  <c r="R183" i="15"/>
  <c r="R255" i="15"/>
  <c r="R84" i="15"/>
  <c r="R132" i="15"/>
  <c r="R115" i="15"/>
  <c r="R149" i="15"/>
  <c r="R114" i="15"/>
  <c r="R208" i="15"/>
  <c r="R42" i="15"/>
  <c r="R295" i="15"/>
  <c r="R133" i="15"/>
  <c r="R124" i="15"/>
  <c r="R102" i="15"/>
  <c r="R51" i="15"/>
  <c r="R26" i="15"/>
  <c r="R248" i="15"/>
  <c r="R151" i="15"/>
  <c r="R58" i="15"/>
  <c r="R197" i="15"/>
  <c r="R82" i="15"/>
  <c r="R117" i="15"/>
  <c r="R193" i="15"/>
  <c r="R180" i="15"/>
  <c r="R160" i="15"/>
  <c r="R69" i="15"/>
  <c r="R108" i="15"/>
  <c r="R20" i="15"/>
  <c r="R12" i="15"/>
  <c r="R227" i="15"/>
  <c r="R260" i="15"/>
  <c r="R137" i="15"/>
  <c r="R301" i="15"/>
  <c r="R141" i="15"/>
  <c r="R176" i="15"/>
  <c r="R289" i="15"/>
  <c r="R196" i="15"/>
  <c r="R163" i="15"/>
  <c r="R281" i="15"/>
  <c r="R46" i="15"/>
  <c r="R213" i="15"/>
  <c r="R204" i="15"/>
  <c r="R63" i="15"/>
  <c r="R228" i="15"/>
  <c r="R192" i="15"/>
  <c r="R85" i="15"/>
  <c r="R156" i="15"/>
  <c r="R222" i="15"/>
  <c r="R215" i="15"/>
  <c r="R125" i="15"/>
  <c r="R299" i="15"/>
  <c r="R93" i="15"/>
  <c r="R170" i="15"/>
  <c r="R286" i="15"/>
  <c r="R239" i="15"/>
  <c r="R157" i="15"/>
  <c r="R95" i="15"/>
  <c r="R241" i="15"/>
  <c r="R144" i="15"/>
  <c r="R268" i="15"/>
  <c r="R67" i="15"/>
  <c r="R30" i="15"/>
  <c r="R195" i="15"/>
  <c r="R174" i="15"/>
  <c r="R249" i="15"/>
  <c r="R29" i="15"/>
  <c r="R293" i="15"/>
  <c r="R147" i="15"/>
  <c r="R187" i="15"/>
  <c r="R251" i="15"/>
  <c r="R245" i="15"/>
  <c r="R140" i="15"/>
  <c r="R118" i="15"/>
  <c r="R252" i="15"/>
  <c r="R107" i="15"/>
  <c r="R173" i="15"/>
  <c r="R200" i="15"/>
  <c r="R300" i="15"/>
  <c r="R150" i="15"/>
  <c r="R40" i="15"/>
  <c r="R258" i="15"/>
  <c r="R225" i="15"/>
  <c r="R75" i="15"/>
  <c r="R231" i="15"/>
  <c r="R131" i="15"/>
  <c r="R199" i="15"/>
  <c r="R18" i="15"/>
  <c r="R111" i="15"/>
  <c r="R19" i="15"/>
  <c r="R48" i="15"/>
  <c r="R47" i="15"/>
  <c r="R232" i="15"/>
  <c r="R162" i="15"/>
  <c r="R52" i="15"/>
  <c r="R91" i="15"/>
  <c r="R17" i="15"/>
  <c r="R209" i="15"/>
  <c r="R267" i="15"/>
  <c r="R64" i="15"/>
  <c r="R129" i="15"/>
  <c r="R98" i="15"/>
  <c r="R219" i="15"/>
  <c r="R167" i="15"/>
  <c r="R298" i="15"/>
  <c r="R211" i="15"/>
  <c r="J200" i="15"/>
  <c r="J18" i="15"/>
  <c r="J250" i="15"/>
  <c r="J139" i="15"/>
  <c r="J140" i="15"/>
  <c r="J300" i="15"/>
  <c r="J75" i="15"/>
  <c r="J232" i="15"/>
  <c r="J209" i="15"/>
  <c r="J219" i="15"/>
  <c r="J263" i="15"/>
  <c r="J97" i="15"/>
  <c r="J243" i="15"/>
  <c r="J202" i="15"/>
  <c r="J168" i="15"/>
  <c r="J267" i="15"/>
  <c r="J134" i="15"/>
  <c r="J118" i="15"/>
  <c r="J150" i="15"/>
  <c r="J231" i="15"/>
  <c r="J106" i="15"/>
  <c r="J162" i="15"/>
  <c r="J256" i="15"/>
  <c r="J167" i="15"/>
  <c r="J81" i="15"/>
  <c r="J40" i="15"/>
  <c r="J57" i="15"/>
  <c r="J19" i="15"/>
  <c r="J74" i="15"/>
  <c r="J64" i="15"/>
  <c r="J155" i="15"/>
  <c r="J279" i="15"/>
  <c r="J187" i="15"/>
  <c r="J252" i="15"/>
  <c r="J136" i="15"/>
  <c r="J131" i="15"/>
  <c r="J48" i="15"/>
  <c r="J52" i="15"/>
  <c r="J129" i="15"/>
  <c r="J298" i="15"/>
  <c r="J251" i="15"/>
  <c r="J107" i="15"/>
  <c r="J199" i="15"/>
  <c r="J24" i="15"/>
  <c r="J91" i="15"/>
  <c r="J271" i="15"/>
  <c r="J273" i="15"/>
  <c r="J83" i="15"/>
  <c r="J225" i="15"/>
  <c r="J152" i="15"/>
  <c r="J17" i="15"/>
  <c r="J98" i="15"/>
  <c r="J211" i="15"/>
  <c r="J99" i="15"/>
  <c r="J54" i="15"/>
  <c r="J210" i="15"/>
  <c r="J220" i="15"/>
  <c r="J169" i="15"/>
  <c r="J88" i="15"/>
  <c r="J216" i="15"/>
  <c r="J45" i="15"/>
  <c r="J89" i="15"/>
  <c r="J178" i="15"/>
  <c r="J104" i="15"/>
  <c r="J61" i="15"/>
  <c r="J269" i="15"/>
  <c r="J206" i="15"/>
  <c r="J240" i="15"/>
  <c r="J171" i="15"/>
  <c r="J86" i="15"/>
  <c r="J49" i="15"/>
  <c r="J158" i="15"/>
  <c r="J66" i="15"/>
  <c r="J242" i="15"/>
  <c r="J76" i="15"/>
  <c r="J62" i="15"/>
  <c r="J80" i="15"/>
  <c r="J44" i="15"/>
  <c r="J189" i="15"/>
  <c r="J21" i="15"/>
  <c r="J105" i="15"/>
  <c r="J56" i="15"/>
  <c r="J36" i="15"/>
  <c r="J280" i="15"/>
  <c r="J27" i="15"/>
  <c r="J165" i="15"/>
  <c r="J247" i="15"/>
  <c r="J229" i="15"/>
  <c r="J112" i="15"/>
  <c r="J244" i="15"/>
  <c r="J73" i="15"/>
  <c r="J50" i="15"/>
  <c r="J113" i="15"/>
  <c r="J184" i="15"/>
  <c r="J214" i="15"/>
  <c r="J172" i="15"/>
  <c r="J227" i="15"/>
  <c r="J223" i="15"/>
  <c r="J294" i="15"/>
  <c r="J297" i="15"/>
  <c r="J212" i="15"/>
  <c r="J32" i="15"/>
  <c r="J296" i="15"/>
  <c r="J126" i="15"/>
  <c r="J185" i="15"/>
  <c r="J201" i="15"/>
  <c r="J260" i="15"/>
  <c r="J205" i="15"/>
  <c r="J70" i="15"/>
  <c r="J59" i="15"/>
  <c r="J236" i="15"/>
  <c r="J128" i="15"/>
  <c r="J72" i="15"/>
  <c r="J153" i="15"/>
  <c r="J259" i="15"/>
  <c r="J285" i="15"/>
  <c r="J207" i="15"/>
  <c r="J33" i="15"/>
  <c r="J109" i="15"/>
  <c r="J186" i="15"/>
  <c r="J173" i="15"/>
  <c r="J20" i="15"/>
  <c r="J28" i="15"/>
  <c r="J253" i="15"/>
  <c r="J12" i="15"/>
  <c r="J116" i="15"/>
  <c r="J38" i="15"/>
  <c r="J22" i="15"/>
  <c r="J277" i="15"/>
  <c r="J270" i="15"/>
  <c r="J60" i="15"/>
  <c r="J182" i="15"/>
  <c r="J142" i="15"/>
  <c r="J138" i="15"/>
  <c r="J146" i="15"/>
  <c r="J221" i="15"/>
  <c r="J175" i="15"/>
  <c r="J37" i="15"/>
  <c r="J257" i="15"/>
  <c r="J148" i="15"/>
  <c r="J291" i="15"/>
  <c r="J179" i="15"/>
  <c r="J154" i="15"/>
  <c r="J235" i="15"/>
  <c r="J287" i="15"/>
  <c r="J266" i="15"/>
  <c r="J65" i="15"/>
  <c r="J145" i="15"/>
  <c r="J262" i="15"/>
  <c r="J288" i="15"/>
  <c r="J78" i="15"/>
  <c r="J94" i="15"/>
  <c r="J233" i="15"/>
  <c r="J122" i="15"/>
  <c r="J261" i="15"/>
  <c r="J198" i="15"/>
  <c r="J224" i="15"/>
  <c r="J96" i="15"/>
  <c r="J90" i="15"/>
  <c r="J120" i="15"/>
  <c r="J191" i="15"/>
  <c r="J35" i="15"/>
  <c r="J130" i="15"/>
  <c r="J123" i="15"/>
  <c r="J110" i="15"/>
  <c r="J14" i="15"/>
  <c r="J190" i="15"/>
  <c r="J245" i="15"/>
  <c r="J238" i="15"/>
  <c r="J264" i="15"/>
  <c r="J290" i="15"/>
  <c r="J218" i="15"/>
  <c r="J68" i="15"/>
  <c r="J34" i="15"/>
  <c r="J181" i="15"/>
  <c r="J194" i="15"/>
  <c r="J166" i="15"/>
  <c r="J43" i="15"/>
  <c r="J274" i="15"/>
  <c r="J101" i="15"/>
  <c r="J217" i="15"/>
  <c r="J302" i="15"/>
  <c r="J100" i="15"/>
  <c r="J283" i="15"/>
  <c r="J272" i="15"/>
  <c r="J278" i="15"/>
  <c r="J188" i="15"/>
  <c r="J203" i="15"/>
  <c r="J77" i="15"/>
  <c r="J177" i="15"/>
  <c r="J25" i="15"/>
  <c r="J276" i="15"/>
  <c r="J13" i="15"/>
  <c r="J41" i="15"/>
  <c r="J237" i="15"/>
  <c r="J16" i="15"/>
  <c r="J284" i="15"/>
  <c r="J121" i="15"/>
  <c r="J53" i="15"/>
  <c r="J230" i="15"/>
  <c r="J11" i="15"/>
  <c r="J303" i="15"/>
  <c r="J246" i="15"/>
  <c r="J92" i="15"/>
  <c r="J161" i="15"/>
  <c r="J275" i="15"/>
  <c r="J292" i="15"/>
  <c r="J254" i="15"/>
  <c r="J265" i="15"/>
  <c r="J282" i="15"/>
  <c r="J234" i="15"/>
  <c r="J164" i="15"/>
  <c r="J183" i="15"/>
  <c r="J255" i="15"/>
  <c r="J84" i="15"/>
  <c r="J132" i="15"/>
  <c r="J115" i="15"/>
  <c r="J149" i="15"/>
  <c r="J114" i="15"/>
  <c r="J208" i="15"/>
  <c r="J42" i="15"/>
  <c r="J295" i="15"/>
  <c r="J133" i="15"/>
  <c r="J124" i="15"/>
  <c r="J102" i="15"/>
  <c r="J51" i="15"/>
  <c r="J26" i="15"/>
  <c r="J248" i="15"/>
  <c r="J58" i="15"/>
  <c r="J197" i="15"/>
  <c r="J82" i="15"/>
  <c r="J117" i="15"/>
  <c r="J193" i="15"/>
  <c r="J180" i="15"/>
  <c r="J160" i="15"/>
  <c r="J69" i="15"/>
  <c r="J108" i="15"/>
  <c r="J137" i="15"/>
  <c r="J301" i="15"/>
  <c r="J141" i="15"/>
  <c r="J176" i="15"/>
  <c r="J289" i="15"/>
  <c r="J196" i="15"/>
  <c r="J163" i="15"/>
  <c r="J281" i="15"/>
  <c r="J46" i="15"/>
  <c r="J213" i="15"/>
  <c r="J204" i="15"/>
  <c r="J228" i="15"/>
  <c r="J192" i="15"/>
  <c r="J85" i="15"/>
  <c r="J156" i="15"/>
  <c r="J222" i="15"/>
  <c r="J215" i="15"/>
  <c r="J125" i="15"/>
  <c r="J299" i="15"/>
  <c r="J93" i="15"/>
  <c r="J170" i="15"/>
  <c r="J286" i="15"/>
  <c r="J239" i="15"/>
  <c r="J157" i="15"/>
  <c r="J241" i="15"/>
  <c r="J144" i="15"/>
  <c r="J268" i="15"/>
  <c r="J67" i="15"/>
  <c r="J30" i="15"/>
  <c r="J195" i="15"/>
  <c r="J174" i="15"/>
  <c r="J249" i="15"/>
  <c r="J29" i="15"/>
  <c r="J293" i="15"/>
  <c r="J147" i="15"/>
  <c r="S258" i="15"/>
  <c r="T258" i="15" s="1"/>
  <c r="S226" i="15"/>
  <c r="T226" i="15" s="1"/>
  <c r="S300" i="15"/>
  <c r="T300" i="15" s="1"/>
  <c r="S292" i="15"/>
  <c r="T292" i="15" s="1"/>
  <c r="S284" i="15"/>
  <c r="T284" i="15" s="1"/>
  <c r="S276" i="15"/>
  <c r="T276" i="15" s="1"/>
  <c r="S268" i="15"/>
  <c r="T268" i="15" s="1"/>
  <c r="S260" i="15"/>
  <c r="T260" i="15" s="1"/>
  <c r="S252" i="15"/>
  <c r="T252" i="15" s="1"/>
  <c r="S244" i="15"/>
  <c r="T244" i="15" s="1"/>
  <c r="S236" i="15"/>
  <c r="T236" i="15" s="1"/>
  <c r="S228" i="15"/>
  <c r="T228" i="15" s="1"/>
  <c r="S220" i="15"/>
  <c r="S212" i="15"/>
  <c r="T212" i="15" s="1"/>
  <c r="S204" i="15"/>
  <c r="T204" i="15" s="1"/>
  <c r="S196" i="15"/>
  <c r="T196" i="15" s="1"/>
  <c r="S188" i="15"/>
  <c r="T188" i="15" s="1"/>
  <c r="S180" i="15"/>
  <c r="T180" i="15" s="1"/>
  <c r="S172" i="15"/>
  <c r="T172" i="15" s="1"/>
  <c r="S164" i="15"/>
  <c r="T164" i="15" s="1"/>
  <c r="S156" i="15"/>
  <c r="T156" i="15" s="1"/>
  <c r="S148" i="15"/>
  <c r="T148" i="15" s="1"/>
  <c r="S140" i="15"/>
  <c r="T140" i="15" s="1"/>
  <c r="S132" i="15"/>
  <c r="T132" i="15" s="1"/>
  <c r="S124" i="15"/>
  <c r="T124" i="15" s="1"/>
  <c r="S116" i="15"/>
  <c r="S108" i="15"/>
  <c r="T108" i="15" s="1"/>
  <c r="S100" i="15"/>
  <c r="T100" i="15" s="1"/>
  <c r="S92" i="15"/>
  <c r="T92" i="15" s="1"/>
  <c r="S84" i="15"/>
  <c r="T84" i="15" s="1"/>
  <c r="S76" i="15"/>
  <c r="S68" i="15"/>
  <c r="T68" i="15" s="1"/>
  <c r="S60" i="15"/>
  <c r="S52" i="15"/>
  <c r="T52" i="15" s="1"/>
  <c r="S44" i="15"/>
  <c r="S36" i="15"/>
  <c r="S28" i="15"/>
  <c r="S20" i="15"/>
  <c r="S151" i="15"/>
  <c r="S135" i="15"/>
  <c r="S119" i="15"/>
  <c r="S103" i="15"/>
  <c r="S79" i="15"/>
  <c r="S55" i="15"/>
  <c r="S39" i="15"/>
  <c r="S15" i="15"/>
  <c r="S12" i="15"/>
  <c r="S159" i="15"/>
  <c r="S143" i="15"/>
  <c r="S127" i="15"/>
  <c r="S111" i="15"/>
  <c r="S95" i="15"/>
  <c r="S87" i="15"/>
  <c r="S71" i="15"/>
  <c r="S63" i="15"/>
  <c r="S47" i="15"/>
  <c r="S31" i="15"/>
  <c r="S23" i="15"/>
  <c r="U226" i="15"/>
  <c r="S225" i="15"/>
  <c r="S217" i="15"/>
  <c r="I159" i="15"/>
  <c r="I71" i="15"/>
  <c r="I135" i="15"/>
  <c r="I23" i="15"/>
  <c r="I55" i="15"/>
  <c r="I79" i="15"/>
  <c r="I31" i="15"/>
  <c r="I87" i="15"/>
  <c r="I143" i="15"/>
  <c r="I15" i="15"/>
  <c r="I119" i="15"/>
  <c r="I226" i="15"/>
  <c r="I151" i="15"/>
  <c r="I63" i="15"/>
  <c r="I95" i="15"/>
  <c r="I103" i="15"/>
  <c r="I127" i="15"/>
  <c r="I39" i="15"/>
  <c r="I258" i="15"/>
  <c r="I111" i="15"/>
  <c r="I47" i="15"/>
  <c r="S178" i="15"/>
  <c r="S106" i="15"/>
  <c r="S98" i="15"/>
  <c r="S297" i="15"/>
  <c r="S273" i="15"/>
  <c r="S265" i="15"/>
  <c r="S257" i="15"/>
  <c r="S185" i="15"/>
  <c r="S177" i="15"/>
  <c r="S169" i="15"/>
  <c r="S97" i="15"/>
  <c r="S157" i="15"/>
  <c r="S149" i="15"/>
  <c r="S141" i="15"/>
  <c r="S133" i="15"/>
  <c r="S125" i="15"/>
  <c r="S117" i="15"/>
  <c r="S109" i="15"/>
  <c r="S101" i="15"/>
  <c r="S93" i="15"/>
  <c r="S85" i="15"/>
  <c r="S77" i="15"/>
  <c r="S69" i="15"/>
  <c r="S61" i="15"/>
  <c r="S53" i="15"/>
  <c r="S45" i="15"/>
  <c r="S37" i="15"/>
  <c r="S29" i="15"/>
  <c r="S21" i="15"/>
  <c r="S13" i="15"/>
  <c r="S298" i="15"/>
  <c r="S290" i="15"/>
  <c r="S282" i="15"/>
  <c r="S274" i="15"/>
  <c r="S266" i="15"/>
  <c r="S250" i="15"/>
  <c r="S242" i="15"/>
  <c r="S234" i="15"/>
  <c r="S218" i="15"/>
  <c r="S210" i="15"/>
  <c r="S202" i="15"/>
  <c r="S194" i="15"/>
  <c r="S186" i="15"/>
  <c r="S170" i="15"/>
  <c r="S162" i="15"/>
  <c r="S154" i="15"/>
  <c r="S146" i="15"/>
  <c r="S138" i="15"/>
  <c r="S130" i="15"/>
  <c r="S122" i="15"/>
  <c r="S90" i="15"/>
  <c r="S82" i="15"/>
  <c r="S74" i="15"/>
  <c r="S66" i="15"/>
  <c r="S58" i="15"/>
  <c r="S42" i="15"/>
  <c r="S34" i="15"/>
  <c r="S26" i="15"/>
  <c r="S18" i="15"/>
  <c r="S289" i="15"/>
  <c r="S281" i="15"/>
  <c r="S249" i="15"/>
  <c r="S241" i="15"/>
  <c r="S233" i="15"/>
  <c r="S209" i="15"/>
  <c r="S201" i="15"/>
  <c r="S193" i="15"/>
  <c r="S161" i="15"/>
  <c r="S153" i="15"/>
  <c r="S145" i="15"/>
  <c r="S129" i="15"/>
  <c r="S113" i="15"/>
  <c r="S105" i="15"/>
  <c r="S89" i="15"/>
  <c r="S81" i="15"/>
  <c r="S65" i="15"/>
  <c r="S49" i="15"/>
  <c r="S41" i="15"/>
  <c r="S33" i="15"/>
  <c r="S25" i="15"/>
  <c r="S17" i="15"/>
  <c r="L350" i="18"/>
  <c r="AI358" i="18"/>
  <c r="AJ358" i="18" s="1"/>
  <c r="V358" i="18" s="1"/>
  <c r="D350" i="18"/>
  <c r="D358" i="18"/>
  <c r="D370" i="18"/>
  <c r="D374" i="18"/>
  <c r="T348" i="18"/>
  <c r="U348" i="18" s="1"/>
  <c r="T368" i="18"/>
  <c r="U368" i="18" s="1"/>
  <c r="L374" i="18"/>
  <c r="J358" i="18"/>
  <c r="J370" i="18"/>
  <c r="AA350" i="18"/>
  <c r="AI350" i="18"/>
  <c r="AJ350" i="18" s="1"/>
  <c r="H370" i="18"/>
  <c r="AG358" i="18"/>
  <c r="J350" i="18"/>
  <c r="H358" i="18"/>
  <c r="AG374" i="18"/>
  <c r="AG350" i="18"/>
  <c r="H350" i="18"/>
  <c r="AG370" i="18"/>
  <c r="AI374" i="18"/>
  <c r="J374" i="18"/>
  <c r="AI370" i="18"/>
  <c r="D277" i="18"/>
  <c r="D106" i="18"/>
  <c r="D38" i="18"/>
  <c r="D139" i="18"/>
  <c r="D69" i="18"/>
  <c r="D245" i="18"/>
  <c r="D199" i="18"/>
  <c r="D125" i="18"/>
  <c r="D235" i="18"/>
  <c r="AA219" i="18"/>
  <c r="D219" i="18"/>
  <c r="D94" i="18"/>
  <c r="D310" i="18"/>
  <c r="D114" i="18"/>
  <c r="D287" i="18"/>
  <c r="D160" i="18"/>
  <c r="T360" i="18"/>
  <c r="D175" i="18"/>
  <c r="L287" i="18"/>
  <c r="L160" i="18"/>
  <c r="AA160" i="18"/>
  <c r="L277" i="18"/>
  <c r="H106" i="18"/>
  <c r="L69" i="18"/>
  <c r="L245" i="18"/>
  <c r="L199" i="18"/>
  <c r="L175" i="18"/>
  <c r="L235" i="18"/>
  <c r="AA277" i="18"/>
  <c r="AA106" i="18"/>
  <c r="AA38" i="18"/>
  <c r="AA139" i="18"/>
  <c r="AA69" i="18"/>
  <c r="AA245" i="18"/>
  <c r="AA199" i="18"/>
  <c r="AA175" i="18"/>
  <c r="AA125" i="18"/>
  <c r="AA235" i="18"/>
  <c r="AA287" i="18"/>
  <c r="T344" i="18"/>
  <c r="U344" i="18" s="1"/>
  <c r="D56" i="18"/>
  <c r="D338" i="18"/>
  <c r="AI287" i="18"/>
  <c r="AJ287" i="18" s="1"/>
  <c r="L338" i="18"/>
  <c r="AI106" i="18"/>
  <c r="AJ106" i="18" s="1"/>
  <c r="AG139" i="18"/>
  <c r="T364" i="18"/>
  <c r="U364" i="18" s="1"/>
  <c r="AA56" i="18"/>
  <c r="AA114" i="18"/>
  <c r="AA338" i="18"/>
  <c r="AA310" i="18"/>
  <c r="AI219" i="18"/>
  <c r="AJ219" i="18" s="1"/>
  <c r="AG277" i="18"/>
  <c r="L310" i="18"/>
  <c r="V116" i="18"/>
  <c r="L114" i="18"/>
  <c r="V335" i="18"/>
  <c r="AI160" i="18"/>
  <c r="AJ160" i="18" s="1"/>
  <c r="XFD160" i="18" s="1"/>
  <c r="T354" i="18"/>
  <c r="U354" i="18" s="1"/>
  <c r="AI341" i="18"/>
  <c r="AJ341" i="18" s="1"/>
  <c r="AG160" i="18"/>
  <c r="AG287" i="18"/>
  <c r="H38" i="18"/>
  <c r="H94" i="18"/>
  <c r="AG106" i="18"/>
  <c r="AI114" i="18"/>
  <c r="AJ114" i="18" s="1"/>
  <c r="H160" i="18"/>
  <c r="AI175" i="18"/>
  <c r="AJ175" i="18" s="1"/>
  <c r="H219" i="18"/>
  <c r="J235" i="18"/>
  <c r="H287" i="18"/>
  <c r="J310" i="18"/>
  <c r="AI310" i="18"/>
  <c r="AJ310" i="18" s="1"/>
  <c r="L94" i="18"/>
  <c r="L56" i="18"/>
  <c r="J114" i="18"/>
  <c r="L125" i="18"/>
  <c r="J139" i="18"/>
  <c r="J175" i="18"/>
  <c r="AG235" i="18"/>
  <c r="AI245" i="18"/>
  <c r="AJ245" i="18" s="1"/>
  <c r="AG310" i="18"/>
  <c r="AI338" i="18"/>
  <c r="AJ338" i="18" s="1"/>
  <c r="H125" i="18"/>
  <c r="H277" i="18"/>
  <c r="J287" i="18"/>
  <c r="AG219" i="18"/>
  <c r="AA94" i="18"/>
  <c r="AG114" i="18"/>
  <c r="AI125" i="18"/>
  <c r="AJ125" i="18" s="1"/>
  <c r="AG175" i="18"/>
  <c r="AI199" i="18"/>
  <c r="AJ199" i="18" s="1"/>
  <c r="H235" i="18"/>
  <c r="J245" i="18"/>
  <c r="H310" i="18"/>
  <c r="J338" i="18"/>
  <c r="H199" i="18"/>
  <c r="J160" i="18"/>
  <c r="J219" i="18"/>
  <c r="L139" i="18"/>
  <c r="AI235" i="18"/>
  <c r="AJ235" i="18" s="1"/>
  <c r="H114" i="18"/>
  <c r="J125" i="18"/>
  <c r="AI139" i="18"/>
  <c r="AJ139" i="18" s="1"/>
  <c r="H139" i="18"/>
  <c r="H175" i="18"/>
  <c r="J199" i="18"/>
  <c r="AG245" i="18"/>
  <c r="AI277" i="18"/>
  <c r="AJ277" i="18" s="1"/>
  <c r="AG338" i="18"/>
  <c r="J56" i="18"/>
  <c r="AG125" i="18"/>
  <c r="AG199" i="18"/>
  <c r="L219" i="18"/>
  <c r="H245" i="18"/>
  <c r="J277" i="18"/>
  <c r="H338" i="18"/>
  <c r="T367" i="18"/>
  <c r="U367" i="18" s="1"/>
  <c r="O367" i="18"/>
  <c r="V367" i="18" s="1"/>
  <c r="N367" i="18"/>
  <c r="P367" i="18" s="1"/>
  <c r="T357" i="18"/>
  <c r="U357" i="18" s="1"/>
  <c r="O357" i="18"/>
  <c r="V357" i="18" s="1"/>
  <c r="N357" i="18"/>
  <c r="P357" i="18" s="1"/>
  <c r="T343" i="18"/>
  <c r="O343" i="18"/>
  <c r="N343" i="18"/>
  <c r="T347" i="18"/>
  <c r="U347" i="18" s="1"/>
  <c r="O347" i="18"/>
  <c r="V347" i="18" s="1"/>
  <c r="N347" i="18"/>
  <c r="P347" i="18" s="1"/>
  <c r="T353" i="18"/>
  <c r="U353" i="18" s="1"/>
  <c r="O353" i="18"/>
  <c r="V353" i="18" s="1"/>
  <c r="N353" i="18"/>
  <c r="P353" i="18" s="1"/>
  <c r="T363" i="18"/>
  <c r="U363" i="18" s="1"/>
  <c r="O363" i="18"/>
  <c r="V363" i="18" s="1"/>
  <c r="N363" i="18"/>
  <c r="P363" i="18" s="1"/>
  <c r="O346" i="18"/>
  <c r="V346" i="18" s="1"/>
  <c r="N346" i="18"/>
  <c r="P346" i="18" s="1"/>
  <c r="T346" i="18"/>
  <c r="U346" i="18" s="1"/>
  <c r="O352" i="18"/>
  <c r="N352" i="18"/>
  <c r="T352" i="18"/>
  <c r="O356" i="18"/>
  <c r="V356" i="18" s="1"/>
  <c r="N356" i="18"/>
  <c r="P356" i="18" s="1"/>
  <c r="T356" i="18"/>
  <c r="U356" i="18" s="1"/>
  <c r="O362" i="18"/>
  <c r="V362" i="18" s="1"/>
  <c r="N362" i="18"/>
  <c r="P362" i="18" s="1"/>
  <c r="T362" i="18"/>
  <c r="U362" i="18" s="1"/>
  <c r="O366" i="18"/>
  <c r="V366" i="18" s="1"/>
  <c r="N366" i="18"/>
  <c r="P366" i="18" s="1"/>
  <c r="T366" i="18"/>
  <c r="U366" i="18" s="1"/>
  <c r="O372" i="18"/>
  <c r="T372" i="18"/>
  <c r="N372" i="18"/>
  <c r="T345" i="18"/>
  <c r="U345" i="18" s="1"/>
  <c r="O345" i="18"/>
  <c r="V345" i="18" s="1"/>
  <c r="N345" i="18"/>
  <c r="P345" i="18" s="1"/>
  <c r="T349" i="18"/>
  <c r="U349" i="18" s="1"/>
  <c r="N349" i="18"/>
  <c r="P349" i="18" s="1"/>
  <c r="O349" i="18"/>
  <c r="V349" i="18" s="1"/>
  <c r="T355" i="18"/>
  <c r="U355" i="18" s="1"/>
  <c r="O355" i="18"/>
  <c r="V355" i="18" s="1"/>
  <c r="N355" i="18"/>
  <c r="P355" i="18" s="1"/>
  <c r="T361" i="18"/>
  <c r="U361" i="18" s="1"/>
  <c r="O361" i="18"/>
  <c r="V361" i="18" s="1"/>
  <c r="N361" i="18"/>
  <c r="P361" i="18" s="1"/>
  <c r="T365" i="18"/>
  <c r="U365" i="18" s="1"/>
  <c r="N365" i="18"/>
  <c r="P365" i="18" s="1"/>
  <c r="O365" i="18"/>
  <c r="V365" i="18" s="1"/>
  <c r="T369" i="18"/>
  <c r="U369" i="18" s="1"/>
  <c r="N369" i="18"/>
  <c r="P369" i="18" s="1"/>
  <c r="O369" i="18"/>
  <c r="V369" i="18" s="1"/>
  <c r="T373" i="18"/>
  <c r="U373" i="18" s="1"/>
  <c r="O373" i="18"/>
  <c r="V373" i="18" s="1"/>
  <c r="N373" i="18"/>
  <c r="P373" i="18" s="1"/>
  <c r="N344" i="18"/>
  <c r="P344" i="18" s="1"/>
  <c r="N348" i="18"/>
  <c r="P348" i="18" s="1"/>
  <c r="N354" i="18"/>
  <c r="P354" i="18" s="1"/>
  <c r="N360" i="18"/>
  <c r="N364" i="18"/>
  <c r="P364" i="18" s="1"/>
  <c r="N368" i="18"/>
  <c r="P368" i="18" s="1"/>
  <c r="O344" i="18"/>
  <c r="V344" i="18" s="1"/>
  <c r="O348" i="18"/>
  <c r="V348" i="18" s="1"/>
  <c r="O354" i="18"/>
  <c r="V354" i="18" s="1"/>
  <c r="O360" i="18"/>
  <c r="O364" i="18"/>
  <c r="V364" i="18" s="1"/>
  <c r="O368" i="18"/>
  <c r="V368" i="18" s="1"/>
  <c r="L341" i="18"/>
  <c r="T215" i="18"/>
  <c r="U215" i="18" s="1"/>
  <c r="T153" i="18"/>
  <c r="U153" i="18" s="1"/>
  <c r="AG56" i="18"/>
  <c r="H56" i="18"/>
  <c r="L38" i="18"/>
  <c r="AI69" i="18"/>
  <c r="AJ69" i="18" s="1"/>
  <c r="AI38" i="18"/>
  <c r="AJ38" i="18" s="1"/>
  <c r="J69" i="18"/>
  <c r="AI56" i="18"/>
  <c r="AJ56" i="18" s="1"/>
  <c r="AG94" i="18"/>
  <c r="J38" i="18"/>
  <c r="AG69" i="18"/>
  <c r="AI94" i="18"/>
  <c r="AJ94" i="18" s="1"/>
  <c r="AG38" i="18"/>
  <c r="H69" i="18"/>
  <c r="J94" i="18"/>
  <c r="T81" i="18"/>
  <c r="U81" i="18" s="1"/>
  <c r="V26" i="18"/>
  <c r="V127" i="18"/>
  <c r="V265" i="18"/>
  <c r="T142" i="18"/>
  <c r="U142" i="18" s="1"/>
  <c r="T152" i="18"/>
  <c r="U152" i="18" s="1"/>
  <c r="V285" i="18"/>
  <c r="T131" i="18"/>
  <c r="U131" i="18" s="1"/>
  <c r="O157" i="18"/>
  <c r="V157" i="18" s="1"/>
  <c r="T240" i="18"/>
  <c r="U240" i="18" s="1"/>
  <c r="V111" i="18"/>
  <c r="V134" i="18"/>
  <c r="O78" i="18"/>
  <c r="V78" i="18" s="1"/>
  <c r="N78" i="18"/>
  <c r="P78" i="18" s="1"/>
  <c r="V27" i="18"/>
  <c r="V99" i="18"/>
  <c r="V281" i="18"/>
  <c r="T163" i="18"/>
  <c r="U163" i="18" s="1"/>
  <c r="T267" i="18"/>
  <c r="U267" i="18" s="1"/>
  <c r="T52" i="18"/>
  <c r="U52" i="18" s="1"/>
  <c r="V59" i="18"/>
  <c r="V316" i="18"/>
  <c r="V179" i="18"/>
  <c r="T180" i="18"/>
  <c r="U180" i="18" s="1"/>
  <c r="T86" i="18"/>
  <c r="U86" i="18" s="1"/>
  <c r="T167" i="18"/>
  <c r="U167" i="18" s="1"/>
  <c r="T13" i="18"/>
  <c r="U13" i="18" s="1"/>
  <c r="T295" i="18"/>
  <c r="U295" i="18" s="1"/>
  <c r="T327" i="18"/>
  <c r="U327" i="18" s="1"/>
  <c r="V272" i="18"/>
  <c r="T273" i="18"/>
  <c r="U273" i="18" s="1"/>
  <c r="O89" i="18"/>
  <c r="V89" i="18" s="1"/>
  <c r="O20" i="18"/>
  <c r="V20" i="18" s="1"/>
  <c r="T20" i="18"/>
  <c r="U20" i="18" s="1"/>
  <c r="T332" i="18"/>
  <c r="U332" i="18" s="1"/>
  <c r="N332" i="18"/>
  <c r="P332" i="18" s="1"/>
  <c r="N72" i="18"/>
  <c r="P72" i="18" s="1"/>
  <c r="T72" i="18"/>
  <c r="U72" i="18" s="1"/>
  <c r="N141" i="18"/>
  <c r="O141" i="18"/>
  <c r="N221" i="18"/>
  <c r="O221" i="18"/>
  <c r="T322" i="18"/>
  <c r="U322" i="18" s="1"/>
  <c r="AJ322" i="18"/>
  <c r="T73" i="18"/>
  <c r="U73" i="18" s="1"/>
  <c r="T42" i="18"/>
  <c r="U42" i="18" s="1"/>
  <c r="V218" i="18"/>
  <c r="N327" i="18"/>
  <c r="P327" i="18" s="1"/>
  <c r="T144" i="18"/>
  <c r="U144" i="18" s="1"/>
  <c r="T279" i="18"/>
  <c r="V19" i="18"/>
  <c r="O327" i="18"/>
  <c r="V327" i="18" s="1"/>
  <c r="O296" i="18"/>
  <c r="T331" i="18"/>
  <c r="U331" i="18" s="1"/>
  <c r="O239" i="18"/>
  <c r="V239" i="18" s="1"/>
  <c r="N239" i="18"/>
  <c r="P239" i="18" s="1"/>
  <c r="N168" i="18"/>
  <c r="P168" i="18" s="1"/>
  <c r="O168" i="18"/>
  <c r="V168" i="18" s="1"/>
  <c r="T296" i="18"/>
  <c r="U296" i="18" s="1"/>
  <c r="AJ296" i="18"/>
  <c r="N214" i="18"/>
  <c r="P214" i="18" s="1"/>
  <c r="O214" i="18"/>
  <c r="V214" i="18" s="1"/>
  <c r="T214" i="18"/>
  <c r="U214" i="18" s="1"/>
  <c r="N336" i="18"/>
  <c r="P336" i="18" s="1"/>
  <c r="T336" i="18"/>
  <c r="U336" i="18" s="1"/>
  <c r="O336" i="18"/>
  <c r="V336" i="18" s="1"/>
  <c r="O205" i="18"/>
  <c r="V205" i="18" s="1"/>
  <c r="N205" i="18"/>
  <c r="P205" i="18" s="1"/>
  <c r="N36" i="18"/>
  <c r="P36" i="18" s="1"/>
  <c r="T36" i="18"/>
  <c r="U36" i="18" s="1"/>
  <c r="O36" i="18"/>
  <c r="V36" i="18" s="1"/>
  <c r="N162" i="18"/>
  <c r="O162" i="18"/>
  <c r="T162" i="18"/>
  <c r="N50" i="18"/>
  <c r="P50" i="18" s="1"/>
  <c r="T50" i="18"/>
  <c r="U50" i="18" s="1"/>
  <c r="O50" i="18"/>
  <c r="V50" i="18" s="1"/>
  <c r="N67" i="18"/>
  <c r="P67" i="18" s="1"/>
  <c r="O67" i="18"/>
  <c r="V67" i="18" s="1"/>
  <c r="N113" i="18"/>
  <c r="P113" i="18" s="1"/>
  <c r="T113" i="18"/>
  <c r="U113" i="18" s="1"/>
  <c r="O113" i="18"/>
  <c r="V113" i="18" s="1"/>
  <c r="N276" i="18"/>
  <c r="P276" i="18" s="1"/>
  <c r="O276" i="18"/>
  <c r="V276" i="18" s="1"/>
  <c r="T276" i="18"/>
  <c r="U276" i="18" s="1"/>
  <c r="T258" i="18"/>
  <c r="U258" i="18" s="1"/>
  <c r="O258" i="18"/>
  <c r="V258" i="18" s="1"/>
  <c r="N258" i="18"/>
  <c r="P258" i="18" s="1"/>
  <c r="N216" i="18"/>
  <c r="P216" i="18" s="1"/>
  <c r="O216" i="18"/>
  <c r="V216" i="18" s="1"/>
  <c r="T216" i="18"/>
  <c r="U216" i="18" s="1"/>
  <c r="N303" i="18"/>
  <c r="P303" i="18" s="1"/>
  <c r="O303" i="18"/>
  <c r="V303" i="18" s="1"/>
  <c r="T303" i="18"/>
  <c r="U303" i="18" s="1"/>
  <c r="N159" i="18"/>
  <c r="P159" i="18" s="1"/>
  <c r="T159" i="18"/>
  <c r="U159" i="18" s="1"/>
  <c r="O159" i="18"/>
  <c r="V159" i="18" s="1"/>
  <c r="T186" i="18"/>
  <c r="U186" i="18" s="1"/>
  <c r="AJ186" i="18"/>
  <c r="N198" i="18"/>
  <c r="P198" i="18" s="1"/>
  <c r="T198" i="18"/>
  <c r="U198" i="18" s="1"/>
  <c r="O198" i="18"/>
  <c r="V198" i="18" s="1"/>
  <c r="V325" i="18"/>
  <c r="V331" i="18"/>
  <c r="T266" i="18"/>
  <c r="U266" i="18" s="1"/>
  <c r="O266" i="18"/>
  <c r="V266" i="18" s="1"/>
  <c r="N266" i="18"/>
  <c r="P266" i="18" s="1"/>
  <c r="O286" i="18"/>
  <c r="N286" i="18"/>
  <c r="P286" i="18" s="1"/>
  <c r="O34" i="18"/>
  <c r="V34" i="18" s="1"/>
  <c r="N34" i="18"/>
  <c r="P34" i="18" s="1"/>
  <c r="N275" i="18"/>
  <c r="P275" i="18" s="1"/>
  <c r="T275" i="18"/>
  <c r="U275" i="18" s="1"/>
  <c r="O275" i="18"/>
  <c r="V275" i="18" s="1"/>
  <c r="N37" i="18"/>
  <c r="P37" i="18" s="1"/>
  <c r="T37" i="18"/>
  <c r="U37" i="18" s="1"/>
  <c r="O37" i="18"/>
  <c r="V37" i="18" s="1"/>
  <c r="T178" i="18"/>
  <c r="U178" i="18" s="1"/>
  <c r="O252" i="18"/>
  <c r="V252" i="18" s="1"/>
  <c r="T252" i="18"/>
  <c r="U252" i="18" s="1"/>
  <c r="T24" i="18"/>
  <c r="U24" i="18" s="1"/>
  <c r="N105" i="18"/>
  <c r="P105" i="18" s="1"/>
  <c r="T105" i="18"/>
  <c r="U105" i="18" s="1"/>
  <c r="N306" i="18"/>
  <c r="P306" i="18" s="1"/>
  <c r="T306" i="18"/>
  <c r="U306" i="18" s="1"/>
  <c r="O306" i="18"/>
  <c r="V306" i="18" s="1"/>
  <c r="O74" i="18"/>
  <c r="V74" i="18" s="1"/>
  <c r="N24" i="18"/>
  <c r="P24" i="18" s="1"/>
  <c r="T26" i="18"/>
  <c r="U26" i="18" s="1"/>
  <c r="AJ267" i="18"/>
  <c r="AJ52" i="18"/>
  <c r="T141" i="18"/>
  <c r="O186" i="18"/>
  <c r="T111" i="18"/>
  <c r="U111" i="18" s="1"/>
  <c r="O24" i="18"/>
  <c r="V24" i="18" s="1"/>
  <c r="O52" i="18"/>
  <c r="N218" i="18"/>
  <c r="P218" i="18" s="1"/>
  <c r="T250" i="18"/>
  <c r="U250" i="18" s="1"/>
  <c r="T74" i="18"/>
  <c r="U74" i="18" s="1"/>
  <c r="T130" i="18"/>
  <c r="U130" i="18" s="1"/>
  <c r="T119" i="18"/>
  <c r="U119" i="18" s="1"/>
  <c r="N217" i="18"/>
  <c r="P217" i="18" s="1"/>
  <c r="T226" i="18"/>
  <c r="U226" i="18" s="1"/>
  <c r="T47" i="18"/>
  <c r="U47" i="18" s="1"/>
  <c r="T135" i="18"/>
  <c r="U135" i="18" s="1"/>
  <c r="V201" i="18"/>
  <c r="O72" i="18"/>
  <c r="V72" i="18" s="1"/>
  <c r="N20" i="18"/>
  <c r="P20" i="18" s="1"/>
  <c r="V329" i="18"/>
  <c r="N26" i="18"/>
  <c r="P26" i="18" s="1"/>
  <c r="T134" i="18"/>
  <c r="U134" i="18" s="1"/>
  <c r="O332" i="18"/>
  <c r="V332" i="18" s="1"/>
  <c r="O54" i="18"/>
  <c r="V54" i="18" s="1"/>
  <c r="V109" i="18"/>
  <c r="T54" i="18"/>
  <c r="U54" i="18" s="1"/>
  <c r="T128" i="18"/>
  <c r="U128" i="18" s="1"/>
  <c r="O128" i="18"/>
  <c r="V128" i="18" s="1"/>
  <c r="N128" i="18"/>
  <c r="P128" i="18" s="1"/>
  <c r="T317" i="18"/>
  <c r="U317" i="18" s="1"/>
  <c r="O317" i="18"/>
  <c r="V317" i="18" s="1"/>
  <c r="N317" i="18"/>
  <c r="P317" i="18" s="1"/>
  <c r="O100" i="18"/>
  <c r="V100" i="18" s="1"/>
  <c r="T100" i="18"/>
  <c r="U100" i="18" s="1"/>
  <c r="N100" i="18"/>
  <c r="P100" i="18" s="1"/>
  <c r="T204" i="18"/>
  <c r="U204" i="18" s="1"/>
  <c r="O204" i="18"/>
  <c r="V204" i="18" s="1"/>
  <c r="N204" i="18"/>
  <c r="P204" i="18" s="1"/>
  <c r="O209" i="18"/>
  <c r="V209" i="18" s="1"/>
  <c r="T209" i="18"/>
  <c r="U209" i="18" s="1"/>
  <c r="N209" i="18"/>
  <c r="P209" i="18" s="1"/>
  <c r="T225" i="18"/>
  <c r="U225" i="18" s="1"/>
  <c r="O225" i="18"/>
  <c r="V225" i="18" s="1"/>
  <c r="N225" i="18"/>
  <c r="P225" i="18" s="1"/>
  <c r="O182" i="18"/>
  <c r="V182" i="18" s="1"/>
  <c r="T182" i="18"/>
  <c r="U182" i="18" s="1"/>
  <c r="N182" i="18"/>
  <c r="P182" i="18" s="1"/>
  <c r="O247" i="18"/>
  <c r="T247" i="18"/>
  <c r="N247" i="18"/>
  <c r="T44" i="18"/>
  <c r="U44" i="18" s="1"/>
  <c r="O44" i="18"/>
  <c r="V44" i="18" s="1"/>
  <c r="N44" i="18"/>
  <c r="P44" i="18" s="1"/>
  <c r="T223" i="18"/>
  <c r="U223" i="18" s="1"/>
  <c r="O223" i="18"/>
  <c r="V223" i="18" s="1"/>
  <c r="N223" i="18"/>
  <c r="P223" i="18" s="1"/>
  <c r="T63" i="18"/>
  <c r="U63" i="18" s="1"/>
  <c r="O63" i="18"/>
  <c r="V63" i="18" s="1"/>
  <c r="N63" i="18"/>
  <c r="P63" i="18" s="1"/>
  <c r="N64" i="18"/>
  <c r="P64" i="18" s="1"/>
  <c r="T64" i="18"/>
  <c r="U64" i="18" s="1"/>
  <c r="O64" i="18"/>
  <c r="V64" i="18" s="1"/>
  <c r="O319" i="18"/>
  <c r="V319" i="18" s="1"/>
  <c r="T319" i="18"/>
  <c r="U319" i="18" s="1"/>
  <c r="N319" i="18"/>
  <c r="P319" i="18" s="1"/>
  <c r="T289" i="18"/>
  <c r="O289" i="18"/>
  <c r="N289" i="18"/>
  <c r="T60" i="18"/>
  <c r="U60" i="18" s="1"/>
  <c r="O60" i="18"/>
  <c r="V60" i="18" s="1"/>
  <c r="N60" i="18"/>
  <c r="P60" i="18" s="1"/>
  <c r="N43" i="18"/>
  <c r="P43" i="18" s="1"/>
  <c r="T43" i="18"/>
  <c r="U43" i="18" s="1"/>
  <c r="O43" i="18"/>
  <c r="V43" i="18" s="1"/>
  <c r="O290" i="18"/>
  <c r="V290" i="18" s="1"/>
  <c r="T290" i="18"/>
  <c r="U290" i="18" s="1"/>
  <c r="N290" i="18"/>
  <c r="P290" i="18" s="1"/>
  <c r="T238" i="18"/>
  <c r="U238" i="18" s="1"/>
  <c r="N238" i="18"/>
  <c r="P238" i="18" s="1"/>
  <c r="O238" i="18"/>
  <c r="V238" i="18" s="1"/>
  <c r="O291" i="18"/>
  <c r="V291" i="18" s="1"/>
  <c r="T291" i="18"/>
  <c r="U291" i="18" s="1"/>
  <c r="N291" i="18"/>
  <c r="P291" i="18" s="1"/>
  <c r="T293" i="18"/>
  <c r="U293" i="18" s="1"/>
  <c r="N293" i="18"/>
  <c r="P293" i="18" s="1"/>
  <c r="O293" i="18"/>
  <c r="V293" i="18" s="1"/>
  <c r="T76" i="18"/>
  <c r="U76" i="18" s="1"/>
  <c r="N76" i="18"/>
  <c r="P76" i="18" s="1"/>
  <c r="O76" i="18"/>
  <c r="V76" i="18" s="1"/>
  <c r="N40" i="18"/>
  <c r="T40" i="18"/>
  <c r="O40" i="18"/>
  <c r="T75" i="18"/>
  <c r="U75" i="18" s="1"/>
  <c r="N75" i="18"/>
  <c r="P75" i="18" s="1"/>
  <c r="O75" i="18"/>
  <c r="V75" i="18" s="1"/>
  <c r="T292" i="18"/>
  <c r="U292" i="18" s="1"/>
  <c r="N292" i="18"/>
  <c r="P292" i="18" s="1"/>
  <c r="O292" i="18"/>
  <c r="V292" i="18" s="1"/>
  <c r="O166" i="18"/>
  <c r="V166" i="18" s="1"/>
  <c r="T166" i="18"/>
  <c r="U166" i="18" s="1"/>
  <c r="N166" i="18"/>
  <c r="P166" i="18" s="1"/>
  <c r="O249" i="18"/>
  <c r="V249" i="18" s="1"/>
  <c r="T249" i="18"/>
  <c r="U249" i="18" s="1"/>
  <c r="N249" i="18"/>
  <c r="P249" i="18" s="1"/>
  <c r="O183" i="18"/>
  <c r="V183" i="18" s="1"/>
  <c r="T183" i="18"/>
  <c r="U183" i="18" s="1"/>
  <c r="N183" i="18"/>
  <c r="P183" i="18" s="1"/>
  <c r="T18" i="18"/>
  <c r="U18" i="18" s="1"/>
  <c r="O18" i="18"/>
  <c r="V18" i="18" s="1"/>
  <c r="N18" i="18"/>
  <c r="P18" i="18" s="1"/>
  <c r="T203" i="18"/>
  <c r="U203" i="18" s="1"/>
  <c r="N203" i="18"/>
  <c r="P203" i="18" s="1"/>
  <c r="O203" i="18"/>
  <c r="V203" i="18" s="1"/>
  <c r="O237" i="18"/>
  <c r="T237" i="18"/>
  <c r="N237" i="18"/>
  <c r="O177" i="18"/>
  <c r="T177" i="18"/>
  <c r="N177" i="18"/>
  <c r="N315" i="18"/>
  <c r="T315" i="18"/>
  <c r="O315" i="18"/>
  <c r="N45" i="18"/>
  <c r="P45" i="18" s="1"/>
  <c r="T45" i="18"/>
  <c r="U45" i="18" s="1"/>
  <c r="O45" i="18"/>
  <c r="V45" i="18" s="1"/>
  <c r="AJ190" i="18"/>
  <c r="V190" i="18" s="1"/>
  <c r="T190" i="18"/>
  <c r="U190" i="18" s="1"/>
  <c r="T318" i="18"/>
  <c r="U318" i="18" s="1"/>
  <c r="O318" i="18"/>
  <c r="V318" i="18" s="1"/>
  <c r="N318" i="18"/>
  <c r="P318" i="18" s="1"/>
  <c r="O165" i="18"/>
  <c r="V165" i="18" s="1"/>
  <c r="N165" i="18"/>
  <c r="P165" i="18" s="1"/>
  <c r="T255" i="18"/>
  <c r="U255" i="18" s="1"/>
  <c r="O255" i="18"/>
  <c r="V255" i="18" s="1"/>
  <c r="N108" i="18"/>
  <c r="O108" i="18"/>
  <c r="N42" i="18"/>
  <c r="P42" i="18" s="1"/>
  <c r="O164" i="18"/>
  <c r="V164" i="18" s="1"/>
  <c r="T165" i="18"/>
  <c r="U165" i="18" s="1"/>
  <c r="O241" i="18"/>
  <c r="V241" i="18" s="1"/>
  <c r="N241" i="18"/>
  <c r="P241" i="18" s="1"/>
  <c r="T241" i="18"/>
  <c r="U241" i="18" s="1"/>
  <c r="O42" i="18"/>
  <c r="V42" i="18" s="1"/>
  <c r="O58" i="18"/>
  <c r="N58" i="18"/>
  <c r="T224" i="18"/>
  <c r="U224" i="18" s="1"/>
  <c r="N224" i="18"/>
  <c r="P224" i="18" s="1"/>
  <c r="O224" i="18"/>
  <c r="V224" i="18" s="1"/>
  <c r="N122" i="18"/>
  <c r="P122" i="18" s="1"/>
  <c r="T122" i="18"/>
  <c r="U122" i="18" s="1"/>
  <c r="O33" i="18"/>
  <c r="V33" i="18" s="1"/>
  <c r="T33" i="18"/>
  <c r="U33" i="18" s="1"/>
  <c r="N33" i="18"/>
  <c r="P33" i="18" s="1"/>
  <c r="O62" i="18"/>
  <c r="V62" i="18" s="1"/>
  <c r="T62" i="18"/>
  <c r="U62" i="18" s="1"/>
  <c r="N62" i="18"/>
  <c r="P62" i="18" s="1"/>
  <c r="T251" i="18"/>
  <c r="U251" i="18" s="1"/>
  <c r="N251" i="18"/>
  <c r="P251" i="18" s="1"/>
  <c r="O251" i="18"/>
  <c r="V251" i="18" s="1"/>
  <c r="N206" i="18"/>
  <c r="P206" i="18" s="1"/>
  <c r="T206" i="18"/>
  <c r="U206" i="18" s="1"/>
  <c r="O206" i="18"/>
  <c r="V206" i="18" s="1"/>
  <c r="O129" i="18"/>
  <c r="V129" i="18" s="1"/>
  <c r="T129" i="18"/>
  <c r="U129" i="18" s="1"/>
  <c r="N129" i="18"/>
  <c r="P129" i="18" s="1"/>
  <c r="N187" i="18"/>
  <c r="P187" i="18" s="1"/>
  <c r="T187" i="18"/>
  <c r="U187" i="18" s="1"/>
  <c r="O149" i="18"/>
  <c r="V149" i="18" s="1"/>
  <c r="T149" i="18"/>
  <c r="U149" i="18" s="1"/>
  <c r="N149" i="18"/>
  <c r="P149" i="18" s="1"/>
  <c r="N268" i="18"/>
  <c r="P268" i="18" s="1"/>
  <c r="T268" i="18"/>
  <c r="U268" i="18" s="1"/>
  <c r="O268" i="18"/>
  <c r="V268" i="18" s="1"/>
  <c r="N116" i="18"/>
  <c r="T169" i="18"/>
  <c r="U169" i="18" s="1"/>
  <c r="O169" i="18"/>
  <c r="V169" i="18" s="1"/>
  <c r="T11" i="18"/>
  <c r="U11" i="18" s="1"/>
  <c r="N250" i="18"/>
  <c r="P250" i="18" s="1"/>
  <c r="T116" i="18"/>
  <c r="T284" i="18"/>
  <c r="U284" i="18" s="1"/>
  <c r="O284" i="18"/>
  <c r="V284" i="18" s="1"/>
  <c r="N284" i="18"/>
  <c r="P284" i="18" s="1"/>
  <c r="N202" i="18"/>
  <c r="P202" i="18" s="1"/>
  <c r="O202" i="18"/>
  <c r="V202" i="18" s="1"/>
  <c r="O248" i="18"/>
  <c r="V248" i="18" s="1"/>
  <c r="O250" i="18"/>
  <c r="V250" i="18" s="1"/>
  <c r="N201" i="18"/>
  <c r="J96" i="18"/>
  <c r="J106" i="18" s="1"/>
  <c r="N127" i="18"/>
  <c r="T58" i="18"/>
  <c r="T146" i="18"/>
  <c r="U146" i="18" s="1"/>
  <c r="O146" i="18"/>
  <c r="V146" i="18" s="1"/>
  <c r="N146" i="18"/>
  <c r="P146" i="18" s="1"/>
  <c r="T202" i="18"/>
  <c r="U202" i="18" s="1"/>
  <c r="T127" i="18"/>
  <c r="T248" i="18"/>
  <c r="U248" i="18" s="1"/>
  <c r="N316" i="18"/>
  <c r="P316" i="18" s="1"/>
  <c r="O98" i="18"/>
  <c r="V98" i="18" s="1"/>
  <c r="N98" i="18"/>
  <c r="P98" i="18" s="1"/>
  <c r="N279" i="18"/>
  <c r="T143" i="18"/>
  <c r="U143" i="18" s="1"/>
  <c r="O181" i="18"/>
  <c r="V181" i="18" s="1"/>
  <c r="N181" i="18"/>
  <c r="P181" i="18" s="1"/>
  <c r="T320" i="18"/>
  <c r="U320" i="18" s="1"/>
  <c r="N320" i="18"/>
  <c r="P320" i="18" s="1"/>
  <c r="T46" i="18"/>
  <c r="U46" i="18" s="1"/>
  <c r="O46" i="18"/>
  <c r="V46" i="18" s="1"/>
  <c r="N46" i="18"/>
  <c r="P46" i="18" s="1"/>
  <c r="N13" i="18"/>
  <c r="P13" i="18" s="1"/>
  <c r="T230" i="18"/>
  <c r="U230" i="18" s="1"/>
  <c r="O230" i="18"/>
  <c r="V230" i="18" s="1"/>
  <c r="N230" i="18"/>
  <c r="P230" i="18" s="1"/>
  <c r="O122" i="18"/>
  <c r="V122" i="18" s="1"/>
  <c r="O101" i="18"/>
  <c r="V101" i="18" s="1"/>
  <c r="N101" i="18"/>
  <c r="P101" i="18" s="1"/>
  <c r="T101" i="18"/>
  <c r="U101" i="18" s="1"/>
  <c r="N15" i="18"/>
  <c r="P15" i="18" s="1"/>
  <c r="T15" i="18"/>
  <c r="U15" i="18" s="1"/>
  <c r="N256" i="18"/>
  <c r="P256" i="18" s="1"/>
  <c r="T256" i="18"/>
  <c r="U256" i="18" s="1"/>
  <c r="O256" i="18"/>
  <c r="V256" i="18" s="1"/>
  <c r="O29" i="18"/>
  <c r="V29" i="18" s="1"/>
  <c r="N29" i="18"/>
  <c r="P29" i="18" s="1"/>
  <c r="T29" i="18"/>
  <c r="U29" i="18" s="1"/>
  <c r="T314" i="18"/>
  <c r="U314" i="18" s="1"/>
  <c r="O314" i="18"/>
  <c r="V314" i="18" s="1"/>
  <c r="N314" i="18"/>
  <c r="P314" i="18" s="1"/>
  <c r="N178" i="18"/>
  <c r="P178" i="18" s="1"/>
  <c r="O187" i="18"/>
  <c r="V187" i="18" s="1"/>
  <c r="N255" i="18"/>
  <c r="P255" i="18" s="1"/>
  <c r="O15" i="18"/>
  <c r="V15" i="18" s="1"/>
  <c r="N148" i="18"/>
  <c r="P148" i="18" s="1"/>
  <c r="T148" i="18"/>
  <c r="U148" i="18" s="1"/>
  <c r="T17" i="18"/>
  <c r="U17" i="18" s="1"/>
  <c r="O17" i="18"/>
  <c r="V17" i="18" s="1"/>
  <c r="T132" i="18"/>
  <c r="U132" i="18" s="1"/>
  <c r="O132" i="18"/>
  <c r="V132" i="18" s="1"/>
  <c r="N132" i="18"/>
  <c r="P132" i="18" s="1"/>
  <c r="N59" i="18"/>
  <c r="P59" i="18" s="1"/>
  <c r="O73" i="18"/>
  <c r="V73" i="18" s="1"/>
  <c r="O178" i="18"/>
  <c r="V178" i="18" s="1"/>
  <c r="V184" i="18"/>
  <c r="T145" i="18"/>
  <c r="U145" i="18" s="1"/>
  <c r="N145" i="18"/>
  <c r="P145" i="18" s="1"/>
  <c r="O145" i="18"/>
  <c r="V145" i="18" s="1"/>
  <c r="N240" i="18"/>
  <c r="P240" i="18" s="1"/>
  <c r="O295" i="18"/>
  <c r="V295" i="18" s="1"/>
  <c r="T118" i="18"/>
  <c r="U118" i="18" s="1"/>
  <c r="O118" i="18"/>
  <c r="V118" i="18" s="1"/>
  <c r="N118" i="18"/>
  <c r="P118" i="18" s="1"/>
  <c r="O148" i="18"/>
  <c r="V148" i="18" s="1"/>
  <c r="N169" i="18"/>
  <c r="P169" i="18" s="1"/>
  <c r="T48" i="18"/>
  <c r="U48" i="18" s="1"/>
  <c r="O48" i="18"/>
  <c r="V48" i="18" s="1"/>
  <c r="N48" i="18"/>
  <c r="P48" i="18" s="1"/>
  <c r="T90" i="18"/>
  <c r="U90" i="18" s="1"/>
  <c r="O90" i="18"/>
  <c r="V90" i="18" s="1"/>
  <c r="N90" i="18"/>
  <c r="P90" i="18" s="1"/>
  <c r="T201" i="18"/>
  <c r="T312" i="18"/>
  <c r="U312" i="18" s="1"/>
  <c r="O312" i="18"/>
  <c r="V312" i="18" s="1"/>
  <c r="N312" i="18"/>
  <c r="P312" i="18" s="1"/>
  <c r="T59" i="18"/>
  <c r="U59" i="18" s="1"/>
  <c r="O240" i="18"/>
  <c r="V240" i="18" s="1"/>
  <c r="AJ242" i="18"/>
  <c r="V242" i="18" s="1"/>
  <c r="T242" i="18"/>
  <c r="U242" i="18" s="1"/>
  <c r="O194" i="18"/>
  <c r="V194" i="18" s="1"/>
  <c r="N194" i="18"/>
  <c r="P194" i="18" s="1"/>
  <c r="T194" i="18"/>
  <c r="U194" i="18" s="1"/>
  <c r="N208" i="18"/>
  <c r="P208" i="18" s="1"/>
  <c r="O208" i="18"/>
  <c r="V208" i="18" s="1"/>
  <c r="T222" i="18"/>
  <c r="U222" i="18" s="1"/>
  <c r="O222" i="18"/>
  <c r="V222" i="18" s="1"/>
  <c r="N222" i="18"/>
  <c r="P222" i="18" s="1"/>
  <c r="O110" i="18"/>
  <c r="V110" i="18" s="1"/>
  <c r="N110" i="18"/>
  <c r="P110" i="18" s="1"/>
  <c r="T110" i="18"/>
  <c r="U110" i="18" s="1"/>
  <c r="V147" i="18"/>
  <c r="O328" i="18"/>
  <c r="V328" i="18" s="1"/>
  <c r="N328" i="18"/>
  <c r="P328" i="18" s="1"/>
  <c r="T328" i="18"/>
  <c r="U328" i="18" s="1"/>
  <c r="T313" i="18"/>
  <c r="U313" i="18" s="1"/>
  <c r="T316" i="18"/>
  <c r="U316" i="18" s="1"/>
  <c r="O279" i="18"/>
  <c r="T99" i="18"/>
  <c r="U99" i="18" s="1"/>
  <c r="T179" i="18"/>
  <c r="U179" i="18" s="1"/>
  <c r="N180" i="18"/>
  <c r="P180" i="18" s="1"/>
  <c r="O180" i="18"/>
  <c r="V180" i="18" s="1"/>
  <c r="T12" i="18"/>
  <c r="U12" i="18" s="1"/>
  <c r="O12" i="18"/>
  <c r="V12" i="18" s="1"/>
  <c r="N12" i="18"/>
  <c r="P12" i="18" s="1"/>
  <c r="N143" i="18"/>
  <c r="P143" i="18" s="1"/>
  <c r="N280" i="18"/>
  <c r="P280" i="18" s="1"/>
  <c r="T280" i="18"/>
  <c r="U280" i="18" s="1"/>
  <c r="O280" i="18"/>
  <c r="V280" i="18" s="1"/>
  <c r="T181" i="18"/>
  <c r="U181" i="18" s="1"/>
  <c r="O320" i="18"/>
  <c r="V320" i="18" s="1"/>
  <c r="T208" i="18"/>
  <c r="U208" i="18" s="1"/>
  <c r="O13" i="18"/>
  <c r="V13" i="18" s="1"/>
  <c r="T16" i="18"/>
  <c r="U16" i="18" s="1"/>
  <c r="N16" i="18"/>
  <c r="P16" i="18" s="1"/>
  <c r="O16" i="18"/>
  <c r="V16" i="18" s="1"/>
  <c r="O170" i="18"/>
  <c r="V170" i="18" s="1"/>
  <c r="N170" i="18"/>
  <c r="P170" i="18" s="1"/>
  <c r="T170" i="18"/>
  <c r="U170" i="18" s="1"/>
  <c r="T79" i="18"/>
  <c r="U79" i="18" s="1"/>
  <c r="O79" i="18"/>
  <c r="V79" i="18" s="1"/>
  <c r="N79" i="18"/>
  <c r="P79" i="18" s="1"/>
  <c r="T120" i="18"/>
  <c r="U120" i="18" s="1"/>
  <c r="O120" i="18"/>
  <c r="V120" i="18" s="1"/>
  <c r="N120" i="18"/>
  <c r="P120" i="18" s="1"/>
  <c r="O84" i="18"/>
  <c r="V84" i="18" s="1"/>
  <c r="N84" i="18"/>
  <c r="P84" i="18" s="1"/>
  <c r="T84" i="18"/>
  <c r="U84" i="18" s="1"/>
  <c r="N163" i="18"/>
  <c r="P163" i="18" s="1"/>
  <c r="O163" i="18"/>
  <c r="V163" i="18" s="1"/>
  <c r="T254" i="18"/>
  <c r="U254" i="18" s="1"/>
  <c r="O254" i="18"/>
  <c r="V254" i="18" s="1"/>
  <c r="N254" i="18"/>
  <c r="P254" i="18" s="1"/>
  <c r="O282" i="18"/>
  <c r="V282" i="18" s="1"/>
  <c r="N282" i="18"/>
  <c r="P282" i="18" s="1"/>
  <c r="T282" i="18"/>
  <c r="U282" i="18" s="1"/>
  <c r="O150" i="18"/>
  <c r="V150" i="18" s="1"/>
  <c r="N150" i="18"/>
  <c r="P150" i="18" s="1"/>
  <c r="T150" i="18"/>
  <c r="U150" i="18" s="1"/>
  <c r="N97" i="18"/>
  <c r="P97" i="18" s="1"/>
  <c r="T97" i="18"/>
  <c r="U97" i="18" s="1"/>
  <c r="O97" i="18"/>
  <c r="V97" i="18" s="1"/>
  <c r="N73" i="18"/>
  <c r="P73" i="18" s="1"/>
  <c r="N295" i="18"/>
  <c r="P295" i="18" s="1"/>
  <c r="T233" i="18"/>
  <c r="U233" i="18" s="1"/>
  <c r="O233" i="18"/>
  <c r="V233" i="18" s="1"/>
  <c r="N233" i="18"/>
  <c r="P233" i="18" s="1"/>
  <c r="O41" i="18"/>
  <c r="V41" i="18" s="1"/>
  <c r="N41" i="18"/>
  <c r="P41" i="18" s="1"/>
  <c r="N17" i="18"/>
  <c r="P17" i="18" s="1"/>
  <c r="T192" i="18"/>
  <c r="U192" i="18" s="1"/>
  <c r="N192" i="18"/>
  <c r="P192" i="18" s="1"/>
  <c r="O192" i="18"/>
  <c r="V192" i="18" s="1"/>
  <c r="T92" i="18"/>
  <c r="U92" i="18" s="1"/>
  <c r="O92" i="18"/>
  <c r="V92" i="18" s="1"/>
  <c r="N92" i="18"/>
  <c r="P92" i="18" s="1"/>
  <c r="N71" i="18"/>
  <c r="T71" i="18"/>
  <c r="O71" i="18"/>
  <c r="T41" i="18"/>
  <c r="U41" i="18" s="1"/>
  <c r="T108" i="18"/>
  <c r="T164" i="18"/>
  <c r="U164" i="18" s="1"/>
  <c r="T321" i="18"/>
  <c r="U321" i="18" s="1"/>
  <c r="N321" i="18"/>
  <c r="P321" i="18" s="1"/>
  <c r="O321" i="18"/>
  <c r="V321" i="18" s="1"/>
  <c r="T103" i="18"/>
  <c r="U103" i="18" s="1"/>
  <c r="O103" i="18"/>
  <c r="V103" i="18" s="1"/>
  <c r="N103" i="18"/>
  <c r="P103" i="18" s="1"/>
  <c r="O86" i="18"/>
  <c r="V86" i="18" s="1"/>
  <c r="N86" i="18"/>
  <c r="P86" i="18" s="1"/>
  <c r="O11" i="18"/>
  <c r="V11" i="18" s="1"/>
  <c r="O313" i="18"/>
  <c r="V313" i="18" s="1"/>
  <c r="O61" i="18"/>
  <c r="V61" i="18" s="1"/>
  <c r="T61" i="18"/>
  <c r="U61" i="18" s="1"/>
  <c r="N61" i="18"/>
  <c r="P61" i="18" s="1"/>
  <c r="O294" i="18"/>
  <c r="V294" i="18" s="1"/>
  <c r="N294" i="18"/>
  <c r="P294" i="18" s="1"/>
  <c r="T294" i="18"/>
  <c r="U294" i="18" s="1"/>
  <c r="N109" i="18"/>
  <c r="P109" i="18" s="1"/>
  <c r="T109" i="18"/>
  <c r="U109" i="18" s="1"/>
  <c r="T257" i="18"/>
  <c r="U257" i="18" s="1"/>
  <c r="O257" i="18"/>
  <c r="V257" i="18" s="1"/>
  <c r="N257" i="18"/>
  <c r="P257" i="18" s="1"/>
  <c r="O326" i="18"/>
  <c r="V326" i="18" s="1"/>
  <c r="T326" i="18"/>
  <c r="U326" i="18" s="1"/>
  <c r="T259" i="18"/>
  <c r="U259" i="18" s="1"/>
  <c r="N259" i="18"/>
  <c r="P259" i="18" s="1"/>
  <c r="O259" i="18"/>
  <c r="V259" i="18" s="1"/>
  <c r="T98" i="18"/>
  <c r="U98" i="18" s="1"/>
  <c r="N99" i="18"/>
  <c r="P99" i="18" s="1"/>
  <c r="T205" i="18"/>
  <c r="U205" i="18" s="1"/>
  <c r="O142" i="18"/>
  <c r="V142" i="18" s="1"/>
  <c r="N142" i="18"/>
  <c r="P142" i="18" s="1"/>
  <c r="N179" i="18"/>
  <c r="P179" i="18" s="1"/>
  <c r="O143" i="18"/>
  <c r="V143" i="18" s="1"/>
  <c r="N252" i="18"/>
  <c r="P252" i="18" s="1"/>
  <c r="O130" i="18"/>
  <c r="V130" i="18" s="1"/>
  <c r="T207" i="18"/>
  <c r="U207" i="18" s="1"/>
  <c r="O207" i="18"/>
  <c r="V207" i="18" s="1"/>
  <c r="N207" i="18"/>
  <c r="P207" i="18" s="1"/>
  <c r="O167" i="18"/>
  <c r="V167" i="18" s="1"/>
  <c r="N167" i="18"/>
  <c r="P167" i="18" s="1"/>
  <c r="O102" i="18"/>
  <c r="V102" i="18" s="1"/>
  <c r="N102" i="18"/>
  <c r="P102" i="18" s="1"/>
  <c r="T102" i="18"/>
  <c r="U102" i="18" s="1"/>
  <c r="T117" i="18"/>
  <c r="U117" i="18" s="1"/>
  <c r="O117" i="18"/>
  <c r="V117" i="18" s="1"/>
  <c r="N117" i="18"/>
  <c r="P117" i="18" s="1"/>
  <c r="T22" i="18"/>
  <c r="U22" i="18" s="1"/>
  <c r="N22" i="18"/>
  <c r="P22" i="18" s="1"/>
  <c r="O22" i="18"/>
  <c r="V22" i="18" s="1"/>
  <c r="T260" i="18"/>
  <c r="U260" i="18" s="1"/>
  <c r="O260" i="18"/>
  <c r="V260" i="18" s="1"/>
  <c r="N260" i="18"/>
  <c r="P260" i="18" s="1"/>
  <c r="T263" i="18"/>
  <c r="U263" i="18" s="1"/>
  <c r="O263" i="18"/>
  <c r="V263" i="18" s="1"/>
  <c r="N263" i="18"/>
  <c r="P263" i="18" s="1"/>
  <c r="T65" i="18"/>
  <c r="U65" i="18" s="1"/>
  <c r="N185" i="18"/>
  <c r="P185" i="18" s="1"/>
  <c r="T185" i="18"/>
  <c r="U185" i="18" s="1"/>
  <c r="O77" i="18"/>
  <c r="V77" i="18" s="1"/>
  <c r="N77" i="18"/>
  <c r="P77" i="18" s="1"/>
  <c r="T77" i="18"/>
  <c r="U77" i="18" s="1"/>
  <c r="O212" i="18"/>
  <c r="V212" i="18" s="1"/>
  <c r="N212" i="18"/>
  <c r="P212" i="18" s="1"/>
  <c r="T212" i="18"/>
  <c r="U212" i="18" s="1"/>
  <c r="O189" i="18"/>
  <c r="V189" i="18" s="1"/>
  <c r="N189" i="18"/>
  <c r="P189" i="18" s="1"/>
  <c r="T189" i="18"/>
  <c r="U189" i="18" s="1"/>
  <c r="T191" i="18"/>
  <c r="U191" i="18" s="1"/>
  <c r="N191" i="18"/>
  <c r="P191" i="18" s="1"/>
  <c r="O191" i="18"/>
  <c r="V191" i="18" s="1"/>
  <c r="T23" i="18"/>
  <c r="U23" i="18" s="1"/>
  <c r="O23" i="18"/>
  <c r="V23" i="18" s="1"/>
  <c r="O261" i="18"/>
  <c r="V261" i="18" s="1"/>
  <c r="T261" i="18"/>
  <c r="U261" i="18" s="1"/>
  <c r="N261" i="18"/>
  <c r="P261" i="18" s="1"/>
  <c r="N82" i="18"/>
  <c r="P82" i="18" s="1"/>
  <c r="T82" i="18"/>
  <c r="U82" i="18" s="1"/>
  <c r="O82" i="18"/>
  <c r="V82" i="18" s="1"/>
  <c r="T172" i="18"/>
  <c r="U172" i="18" s="1"/>
  <c r="O172" i="18"/>
  <c r="V172" i="18" s="1"/>
  <c r="T300" i="18"/>
  <c r="U300" i="18" s="1"/>
  <c r="O300" i="18"/>
  <c r="V300" i="18" s="1"/>
  <c r="N124" i="18"/>
  <c r="P124" i="18" s="1"/>
  <c r="T124" i="18"/>
  <c r="U124" i="18" s="1"/>
  <c r="O124" i="18"/>
  <c r="V124" i="18" s="1"/>
  <c r="T305" i="18"/>
  <c r="U305" i="18" s="1"/>
  <c r="O305" i="18"/>
  <c r="V305" i="18" s="1"/>
  <c r="N305" i="18"/>
  <c r="P305" i="18" s="1"/>
  <c r="T93" i="18"/>
  <c r="U93" i="18" s="1"/>
  <c r="O93" i="18"/>
  <c r="V93" i="18" s="1"/>
  <c r="N93" i="18"/>
  <c r="P93" i="18" s="1"/>
  <c r="T253" i="18"/>
  <c r="U253" i="18" s="1"/>
  <c r="N184" i="18"/>
  <c r="P184" i="18" s="1"/>
  <c r="N323" i="18"/>
  <c r="P323" i="18" s="1"/>
  <c r="O323" i="18"/>
  <c r="V323" i="18" s="1"/>
  <c r="O185" i="18"/>
  <c r="V185" i="18" s="1"/>
  <c r="T210" i="18"/>
  <c r="U210" i="18" s="1"/>
  <c r="T324" i="18"/>
  <c r="U324" i="18" s="1"/>
  <c r="O65" i="18"/>
  <c r="V65" i="18" s="1"/>
  <c r="N23" i="18"/>
  <c r="P23" i="18" s="1"/>
  <c r="O171" i="18"/>
  <c r="V171" i="18" s="1"/>
  <c r="N171" i="18"/>
  <c r="P171" i="18" s="1"/>
  <c r="T171" i="18"/>
  <c r="U171" i="18" s="1"/>
  <c r="AJ231" i="18"/>
  <c r="T231" i="18"/>
  <c r="U231" i="18" s="1"/>
  <c r="N172" i="18"/>
  <c r="P172" i="18" s="1"/>
  <c r="T51" i="18"/>
  <c r="U51" i="18" s="1"/>
  <c r="O51" i="18"/>
  <c r="V51" i="18" s="1"/>
  <c r="N51" i="18"/>
  <c r="P51" i="18" s="1"/>
  <c r="T121" i="18"/>
  <c r="U121" i="18" s="1"/>
  <c r="O121" i="18"/>
  <c r="V121" i="18" s="1"/>
  <c r="N121" i="18"/>
  <c r="P121" i="18" s="1"/>
  <c r="N300" i="18"/>
  <c r="P300" i="18" s="1"/>
  <c r="T35" i="18"/>
  <c r="U35" i="18" s="1"/>
  <c r="O35" i="18"/>
  <c r="V35" i="18" s="1"/>
  <c r="N35" i="18"/>
  <c r="P35" i="18" s="1"/>
  <c r="T239" i="18"/>
  <c r="U239" i="18" s="1"/>
  <c r="N253" i="18"/>
  <c r="P253" i="18" s="1"/>
  <c r="N322" i="18"/>
  <c r="P322" i="18" s="1"/>
  <c r="O322" i="18"/>
  <c r="N210" i="18"/>
  <c r="P210" i="18" s="1"/>
  <c r="N211" i="18"/>
  <c r="P211" i="18" s="1"/>
  <c r="T211" i="18"/>
  <c r="U211" i="18" s="1"/>
  <c r="O14" i="18"/>
  <c r="V14" i="18" s="1"/>
  <c r="N14" i="18"/>
  <c r="P14" i="18" s="1"/>
  <c r="T14" i="18"/>
  <c r="U14" i="18" s="1"/>
  <c r="N324" i="18"/>
  <c r="P324" i="18" s="1"/>
  <c r="N213" i="18"/>
  <c r="P213" i="18" s="1"/>
  <c r="T213" i="18"/>
  <c r="U213" i="18" s="1"/>
  <c r="O188" i="18"/>
  <c r="V188" i="18" s="1"/>
  <c r="N188" i="18"/>
  <c r="P188" i="18" s="1"/>
  <c r="T188" i="18"/>
  <c r="U188" i="18" s="1"/>
  <c r="N226" i="18"/>
  <c r="P226" i="18" s="1"/>
  <c r="O119" i="18"/>
  <c r="V119" i="18" s="1"/>
  <c r="N119" i="18"/>
  <c r="P119" i="18" s="1"/>
  <c r="T136" i="18"/>
  <c r="U136" i="18" s="1"/>
  <c r="N136" i="18"/>
  <c r="P136" i="18" s="1"/>
  <c r="O136" i="18"/>
  <c r="V136" i="18" s="1"/>
  <c r="AJ299" i="18"/>
  <c r="V299" i="18" s="1"/>
  <c r="T299" i="18"/>
  <c r="U299" i="18" s="1"/>
  <c r="T329" i="18"/>
  <c r="U329" i="18" s="1"/>
  <c r="N329" i="18"/>
  <c r="P329" i="18" s="1"/>
  <c r="T232" i="18"/>
  <c r="U232" i="18" s="1"/>
  <c r="O232" i="18"/>
  <c r="V232" i="18" s="1"/>
  <c r="N232" i="18"/>
  <c r="P232" i="18" s="1"/>
  <c r="T184" i="18"/>
  <c r="U184" i="18" s="1"/>
  <c r="N281" i="18"/>
  <c r="P281" i="18" s="1"/>
  <c r="T281" i="18"/>
  <c r="U281" i="18" s="1"/>
  <c r="N147" i="18"/>
  <c r="P147" i="18" s="1"/>
  <c r="T147" i="18"/>
  <c r="U147" i="18" s="1"/>
  <c r="N65" i="18"/>
  <c r="P65" i="18" s="1"/>
  <c r="N325" i="18"/>
  <c r="P325" i="18" s="1"/>
  <c r="T325" i="18"/>
  <c r="U325" i="18" s="1"/>
  <c r="T133" i="18"/>
  <c r="U133" i="18" s="1"/>
  <c r="O133" i="18"/>
  <c r="V133" i="18" s="1"/>
  <c r="N133" i="18"/>
  <c r="P133" i="18" s="1"/>
  <c r="T221" i="18"/>
  <c r="N144" i="18"/>
  <c r="P144" i="18" s="1"/>
  <c r="O144" i="18"/>
  <c r="V144" i="18" s="1"/>
  <c r="O253" i="18"/>
  <c r="V253" i="18" s="1"/>
  <c r="T323" i="18"/>
  <c r="U323" i="18" s="1"/>
  <c r="O47" i="18"/>
  <c r="V47" i="18" s="1"/>
  <c r="N47" i="18"/>
  <c r="P47" i="18" s="1"/>
  <c r="O210" i="18"/>
  <c r="V210" i="18" s="1"/>
  <c r="V211" i="18"/>
  <c r="T168" i="18"/>
  <c r="U168" i="18" s="1"/>
  <c r="O324" i="18"/>
  <c r="V324" i="18" s="1"/>
  <c r="V213" i="18"/>
  <c r="T78" i="18"/>
  <c r="U78" i="18" s="1"/>
  <c r="O226" i="18"/>
  <c r="V226" i="18" s="1"/>
  <c r="T19" i="18"/>
  <c r="U19" i="18" s="1"/>
  <c r="N19" i="18"/>
  <c r="P19" i="18" s="1"/>
  <c r="T227" i="18"/>
  <c r="U227" i="18" s="1"/>
  <c r="O227" i="18"/>
  <c r="V227" i="18" s="1"/>
  <c r="N227" i="18"/>
  <c r="P227" i="18" s="1"/>
  <c r="O131" i="18"/>
  <c r="V131" i="18" s="1"/>
  <c r="N131" i="18"/>
  <c r="P131" i="18" s="1"/>
  <c r="O228" i="18"/>
  <c r="V228" i="18" s="1"/>
  <c r="N228" i="18"/>
  <c r="P228" i="18" s="1"/>
  <c r="T228" i="18"/>
  <c r="U228" i="18" s="1"/>
  <c r="T25" i="18"/>
  <c r="U25" i="18" s="1"/>
  <c r="O25" i="18"/>
  <c r="V25" i="18" s="1"/>
  <c r="N25" i="18"/>
  <c r="P25" i="18" s="1"/>
  <c r="O21" i="18"/>
  <c r="V21" i="18" s="1"/>
  <c r="N21" i="18"/>
  <c r="P21" i="18" s="1"/>
  <c r="T80" i="18"/>
  <c r="U80" i="18" s="1"/>
  <c r="N80" i="18"/>
  <c r="P80" i="18" s="1"/>
  <c r="O229" i="18"/>
  <c r="V229" i="18" s="1"/>
  <c r="T229" i="18"/>
  <c r="U229" i="18" s="1"/>
  <c r="T297" i="18"/>
  <c r="U297" i="18" s="1"/>
  <c r="O297" i="18"/>
  <c r="V297" i="18" s="1"/>
  <c r="N297" i="18"/>
  <c r="P297" i="18" s="1"/>
  <c r="T270" i="18"/>
  <c r="U270" i="18" s="1"/>
  <c r="O270" i="18"/>
  <c r="V270" i="18" s="1"/>
  <c r="N270" i="18"/>
  <c r="P270" i="18" s="1"/>
  <c r="N88" i="18"/>
  <c r="P88" i="18" s="1"/>
  <c r="T88" i="18"/>
  <c r="U88" i="18" s="1"/>
  <c r="O88" i="18"/>
  <c r="V88" i="18" s="1"/>
  <c r="T151" i="18"/>
  <c r="U151" i="18" s="1"/>
  <c r="O151" i="18"/>
  <c r="V151" i="18" s="1"/>
  <c r="N151" i="18"/>
  <c r="P151" i="18" s="1"/>
  <c r="T30" i="18"/>
  <c r="U30" i="18" s="1"/>
  <c r="O30" i="18"/>
  <c r="V30" i="18" s="1"/>
  <c r="N30" i="18"/>
  <c r="P30" i="18" s="1"/>
  <c r="T301" i="18"/>
  <c r="U301" i="18" s="1"/>
  <c r="O301" i="18"/>
  <c r="V301" i="18" s="1"/>
  <c r="N301" i="18"/>
  <c r="P301" i="18" s="1"/>
  <c r="AJ286" i="18"/>
  <c r="T286" i="18"/>
  <c r="U286" i="18" s="1"/>
  <c r="T21" i="18"/>
  <c r="U21" i="18" s="1"/>
  <c r="O80" i="18"/>
  <c r="V80" i="18" s="1"/>
  <c r="N229" i="18"/>
  <c r="P229" i="18" s="1"/>
  <c r="T193" i="18"/>
  <c r="U193" i="18" s="1"/>
  <c r="O193" i="18"/>
  <c r="V193" i="18" s="1"/>
  <c r="N193" i="18"/>
  <c r="P193" i="18" s="1"/>
  <c r="O66" i="18"/>
  <c r="V66" i="18" s="1"/>
  <c r="N66" i="18"/>
  <c r="P66" i="18" s="1"/>
  <c r="T66" i="18"/>
  <c r="U66" i="18" s="1"/>
  <c r="N304" i="18"/>
  <c r="P304" i="18" s="1"/>
  <c r="T304" i="18"/>
  <c r="U304" i="18" s="1"/>
  <c r="O304" i="18"/>
  <c r="V304" i="18" s="1"/>
  <c r="T154" i="18"/>
  <c r="U154" i="18" s="1"/>
  <c r="O154" i="18"/>
  <c r="V154" i="18" s="1"/>
  <c r="N154" i="18"/>
  <c r="P154" i="18" s="1"/>
  <c r="O49" i="18"/>
  <c r="V49" i="18" s="1"/>
  <c r="N49" i="18"/>
  <c r="P49" i="18" s="1"/>
  <c r="O81" i="18"/>
  <c r="V81" i="18" s="1"/>
  <c r="N81" i="18"/>
  <c r="P81" i="18" s="1"/>
  <c r="O231" i="18"/>
  <c r="N231" i="18"/>
  <c r="P231" i="18" s="1"/>
  <c r="T298" i="18"/>
  <c r="U298" i="18" s="1"/>
  <c r="O298" i="18"/>
  <c r="V298" i="18" s="1"/>
  <c r="N298" i="18"/>
  <c r="P298" i="18" s="1"/>
  <c r="N333" i="18"/>
  <c r="P333" i="18" s="1"/>
  <c r="T333" i="18"/>
  <c r="U333" i="18" s="1"/>
  <c r="N32" i="18"/>
  <c r="P32" i="18" s="1"/>
  <c r="T32" i="18"/>
  <c r="U32" i="18" s="1"/>
  <c r="O32" i="18"/>
  <c r="V32" i="18" s="1"/>
  <c r="O53" i="18"/>
  <c r="V53" i="18" s="1"/>
  <c r="N53" i="18"/>
  <c r="P53" i="18" s="1"/>
  <c r="T53" i="18"/>
  <c r="U53" i="18" s="1"/>
  <c r="T335" i="18"/>
  <c r="U335" i="18" s="1"/>
  <c r="N335" i="18"/>
  <c r="P335" i="18" s="1"/>
  <c r="T195" i="18"/>
  <c r="U195" i="18" s="1"/>
  <c r="O195" i="18"/>
  <c r="V195" i="18" s="1"/>
  <c r="N195" i="18"/>
  <c r="P195" i="18" s="1"/>
  <c r="T68" i="18"/>
  <c r="U68" i="18" s="1"/>
  <c r="O68" i="18"/>
  <c r="V68" i="18" s="1"/>
  <c r="N68" i="18"/>
  <c r="P68" i="18" s="1"/>
  <c r="T262" i="18"/>
  <c r="U262" i="18" s="1"/>
  <c r="N262" i="18"/>
  <c r="P262" i="18" s="1"/>
  <c r="O83" i="18"/>
  <c r="V83" i="18" s="1"/>
  <c r="N83" i="18"/>
  <c r="P83" i="18" s="1"/>
  <c r="O330" i="18"/>
  <c r="V330" i="18" s="1"/>
  <c r="T330" i="18"/>
  <c r="U330" i="18" s="1"/>
  <c r="T283" i="18"/>
  <c r="U283" i="18" s="1"/>
  <c r="O283" i="18"/>
  <c r="V283" i="18" s="1"/>
  <c r="N283" i="18"/>
  <c r="P283" i="18" s="1"/>
  <c r="O264" i="18"/>
  <c r="V264" i="18" s="1"/>
  <c r="N264" i="18"/>
  <c r="P264" i="18" s="1"/>
  <c r="T28" i="18"/>
  <c r="U28" i="18" s="1"/>
  <c r="N28" i="18"/>
  <c r="P28" i="18" s="1"/>
  <c r="O28" i="18"/>
  <c r="V28" i="18" s="1"/>
  <c r="T173" i="18"/>
  <c r="U173" i="18" s="1"/>
  <c r="O173" i="18"/>
  <c r="V173" i="18" s="1"/>
  <c r="V333" i="18"/>
  <c r="O271" i="18"/>
  <c r="V271" i="18" s="1"/>
  <c r="T271" i="18"/>
  <c r="U271" i="18" s="1"/>
  <c r="N271" i="18"/>
  <c r="P271" i="18" s="1"/>
  <c r="T308" i="18"/>
  <c r="U308" i="18" s="1"/>
  <c r="O308" i="18"/>
  <c r="V308" i="18" s="1"/>
  <c r="N308" i="18"/>
  <c r="P308" i="18" s="1"/>
  <c r="N111" i="18"/>
  <c r="P111" i="18" s="1"/>
  <c r="N190" i="18"/>
  <c r="P190" i="18" s="1"/>
  <c r="T49" i="18"/>
  <c r="U49" i="18" s="1"/>
  <c r="O262" i="18"/>
  <c r="V262" i="18" s="1"/>
  <c r="N242" i="18"/>
  <c r="P242" i="18" s="1"/>
  <c r="N330" i="18"/>
  <c r="P330" i="18" s="1"/>
  <c r="N135" i="18"/>
  <c r="P135" i="18" s="1"/>
  <c r="N112" i="18"/>
  <c r="P112" i="18" s="1"/>
  <c r="T112" i="18"/>
  <c r="U112" i="18" s="1"/>
  <c r="T264" i="18"/>
  <c r="U264" i="18" s="1"/>
  <c r="T265" i="18"/>
  <c r="U265" i="18" s="1"/>
  <c r="N265" i="18"/>
  <c r="P265" i="18" s="1"/>
  <c r="O267" i="18"/>
  <c r="N173" i="18"/>
  <c r="P173" i="18" s="1"/>
  <c r="T31" i="18"/>
  <c r="U31" i="18" s="1"/>
  <c r="O31" i="18"/>
  <c r="V31" i="18" s="1"/>
  <c r="N31" i="18"/>
  <c r="P31" i="18" s="1"/>
  <c r="T269" i="18"/>
  <c r="U269" i="18" s="1"/>
  <c r="O269" i="18"/>
  <c r="V269" i="18" s="1"/>
  <c r="N269" i="18"/>
  <c r="P269" i="18" s="1"/>
  <c r="T309" i="18"/>
  <c r="U309" i="18" s="1"/>
  <c r="O309" i="18"/>
  <c r="V309" i="18" s="1"/>
  <c r="N309" i="18"/>
  <c r="P309" i="18" s="1"/>
  <c r="T104" i="18"/>
  <c r="U104" i="18" s="1"/>
  <c r="O104" i="18"/>
  <c r="V104" i="18" s="1"/>
  <c r="N104" i="18"/>
  <c r="P104" i="18" s="1"/>
  <c r="T83" i="18"/>
  <c r="U83" i="18" s="1"/>
  <c r="O135" i="18"/>
  <c r="V135" i="18" s="1"/>
  <c r="V112" i="18"/>
  <c r="N27" i="18"/>
  <c r="P27" i="18" s="1"/>
  <c r="T27" i="18"/>
  <c r="U27" i="18" s="1"/>
  <c r="N285" i="18"/>
  <c r="P285" i="18" s="1"/>
  <c r="T285" i="18"/>
  <c r="U285" i="18" s="1"/>
  <c r="T158" i="18"/>
  <c r="U158" i="18" s="1"/>
  <c r="O158" i="18"/>
  <c r="V158" i="18" s="1"/>
  <c r="N158" i="18"/>
  <c r="P158" i="18" s="1"/>
  <c r="T123" i="18"/>
  <c r="U123" i="18" s="1"/>
  <c r="O123" i="18"/>
  <c r="V123" i="18" s="1"/>
  <c r="N123" i="18"/>
  <c r="P123" i="18" s="1"/>
  <c r="N152" i="18"/>
  <c r="P152" i="18" s="1"/>
  <c r="O152" i="18"/>
  <c r="V152" i="18" s="1"/>
  <c r="O273" i="18"/>
  <c r="V273" i="18" s="1"/>
  <c r="N273" i="18"/>
  <c r="P273" i="18" s="1"/>
  <c r="O85" i="18"/>
  <c r="V85" i="18" s="1"/>
  <c r="N85" i="18"/>
  <c r="P85" i="18" s="1"/>
  <c r="O137" i="18"/>
  <c r="V137" i="18" s="1"/>
  <c r="T137" i="18"/>
  <c r="U137" i="18" s="1"/>
  <c r="T302" i="18"/>
  <c r="U302" i="18" s="1"/>
  <c r="O302" i="18"/>
  <c r="V302" i="18" s="1"/>
  <c r="N302" i="18"/>
  <c r="P302" i="18" s="1"/>
  <c r="O334" i="18"/>
  <c r="V334" i="18" s="1"/>
  <c r="T334" i="18"/>
  <c r="U334" i="18" s="1"/>
  <c r="N334" i="18"/>
  <c r="P334" i="18" s="1"/>
  <c r="O155" i="18"/>
  <c r="V155" i="18" s="1"/>
  <c r="T155" i="18"/>
  <c r="U155" i="18" s="1"/>
  <c r="O243" i="18"/>
  <c r="V243" i="18" s="1"/>
  <c r="T243" i="18"/>
  <c r="U243" i="18" s="1"/>
  <c r="N243" i="18"/>
  <c r="P243" i="18" s="1"/>
  <c r="N134" i="18"/>
  <c r="P134" i="18" s="1"/>
  <c r="N331" i="18"/>
  <c r="P331" i="18" s="1"/>
  <c r="T85" i="18"/>
  <c r="U85" i="18" s="1"/>
  <c r="N299" i="18"/>
  <c r="P299" i="18" s="1"/>
  <c r="N137" i="18"/>
  <c r="P137" i="18" s="1"/>
  <c r="T138" i="18"/>
  <c r="U138" i="18" s="1"/>
  <c r="O138" i="18"/>
  <c r="V138" i="18" s="1"/>
  <c r="N138" i="18"/>
  <c r="P138" i="18" s="1"/>
  <c r="N272" i="18"/>
  <c r="P272" i="18" s="1"/>
  <c r="T272" i="18"/>
  <c r="U272" i="18" s="1"/>
  <c r="N155" i="18"/>
  <c r="P155" i="18" s="1"/>
  <c r="O174" i="18"/>
  <c r="V174" i="18" s="1"/>
  <c r="T274" i="18"/>
  <c r="U274" i="18" s="1"/>
  <c r="O274" i="18"/>
  <c r="V274" i="18" s="1"/>
  <c r="N274" i="18"/>
  <c r="P274" i="18" s="1"/>
  <c r="T337" i="18"/>
  <c r="U337" i="18" s="1"/>
  <c r="O337" i="18"/>
  <c r="V337" i="18" s="1"/>
  <c r="N337" i="18"/>
  <c r="P337" i="18" s="1"/>
  <c r="O215" i="18"/>
  <c r="V215" i="18" s="1"/>
  <c r="N215" i="18"/>
  <c r="P215" i="18" s="1"/>
  <c r="T174" i="18"/>
  <c r="U174" i="18" s="1"/>
  <c r="T156" i="18"/>
  <c r="U156" i="18" s="1"/>
  <c r="O156" i="18"/>
  <c r="V156" i="18" s="1"/>
  <c r="N156" i="18"/>
  <c r="P156" i="18" s="1"/>
  <c r="T55" i="18"/>
  <c r="U55" i="18" s="1"/>
  <c r="O55" i="18"/>
  <c r="V55" i="18" s="1"/>
  <c r="T244" i="18"/>
  <c r="U244" i="18" s="1"/>
  <c r="O244" i="18"/>
  <c r="V244" i="18" s="1"/>
  <c r="N244" i="18"/>
  <c r="P244" i="18" s="1"/>
  <c r="T197" i="18"/>
  <c r="U197" i="18" s="1"/>
  <c r="O197" i="18"/>
  <c r="V197" i="18" s="1"/>
  <c r="V217" i="18"/>
  <c r="T87" i="18"/>
  <c r="U87" i="18" s="1"/>
  <c r="T307" i="18"/>
  <c r="U307" i="18" s="1"/>
  <c r="O307" i="18"/>
  <c r="V307" i="18" s="1"/>
  <c r="T196" i="18"/>
  <c r="U196" i="18" s="1"/>
  <c r="O196" i="18"/>
  <c r="V196" i="18" s="1"/>
  <c r="T91" i="18"/>
  <c r="U91" i="18" s="1"/>
  <c r="O91" i="18"/>
  <c r="V91" i="18" s="1"/>
  <c r="T234" i="18"/>
  <c r="U234" i="18" s="1"/>
  <c r="O234" i="18"/>
  <c r="V234" i="18" s="1"/>
  <c r="N153" i="18"/>
  <c r="P153" i="18" s="1"/>
  <c r="N87" i="18"/>
  <c r="P87" i="18" s="1"/>
  <c r="N307" i="18"/>
  <c r="P307" i="18" s="1"/>
  <c r="N196" i="18"/>
  <c r="P196" i="18" s="1"/>
  <c r="N91" i="18"/>
  <c r="P91" i="18" s="1"/>
  <c r="N234" i="18"/>
  <c r="P234" i="18" s="1"/>
  <c r="O153" i="18"/>
  <c r="V153" i="18" s="1"/>
  <c r="O105" i="18"/>
  <c r="V105" i="18" s="1"/>
  <c r="O87" i="18"/>
  <c r="V87" i="18" s="1"/>
  <c r="T67" i="18"/>
  <c r="U67" i="18" s="1"/>
  <c r="T89" i="18"/>
  <c r="U89" i="18" s="1"/>
  <c r="T157" i="18"/>
  <c r="U157" i="18" s="1"/>
  <c r="T217" i="18"/>
  <c r="U217" i="18" s="1"/>
  <c r="T218" i="18"/>
  <c r="U218" i="18" s="1"/>
  <c r="T34" i="18"/>
  <c r="U34" i="18" s="1"/>
  <c r="S296" i="15"/>
  <c r="S288" i="15"/>
  <c r="S280" i="15"/>
  <c r="S272" i="15"/>
  <c r="S264" i="15"/>
  <c r="S256" i="15"/>
  <c r="S248" i="15"/>
  <c r="S240" i="15"/>
  <c r="S232" i="15"/>
  <c r="S224" i="15"/>
  <c r="S216" i="15"/>
  <c r="S208" i="15"/>
  <c r="S200" i="15"/>
  <c r="S192" i="15"/>
  <c r="S184" i="15"/>
  <c r="S176" i="15"/>
  <c r="S168" i="15"/>
  <c r="S160" i="15"/>
  <c r="S152" i="15"/>
  <c r="S144" i="15"/>
  <c r="S136" i="15"/>
  <c r="S128" i="15"/>
  <c r="S120" i="15"/>
  <c r="S112" i="15"/>
  <c r="S104" i="15"/>
  <c r="S96" i="15"/>
  <c r="S88" i="15"/>
  <c r="S80" i="15"/>
  <c r="S72" i="15"/>
  <c r="S64" i="15"/>
  <c r="S56" i="15"/>
  <c r="S48" i="15"/>
  <c r="S40" i="15"/>
  <c r="S32" i="15"/>
  <c r="S24" i="15"/>
  <c r="S16" i="15"/>
  <c r="S114" i="15"/>
  <c r="S50" i="15"/>
  <c r="S303" i="15"/>
  <c r="S295" i="15"/>
  <c r="S287" i="15"/>
  <c r="S279" i="15"/>
  <c r="S271" i="15"/>
  <c r="S263" i="15"/>
  <c r="S255" i="15"/>
  <c r="S247" i="15"/>
  <c r="S239" i="15"/>
  <c r="S231" i="15"/>
  <c r="S223" i="15"/>
  <c r="S215" i="15"/>
  <c r="S207" i="15"/>
  <c r="S199" i="15"/>
  <c r="S191" i="15"/>
  <c r="S183" i="15"/>
  <c r="S175" i="15"/>
  <c r="S167" i="15"/>
  <c r="S137" i="15"/>
  <c r="S121" i="15"/>
  <c r="S73" i="15"/>
  <c r="S57" i="15"/>
  <c r="S299" i="15"/>
  <c r="S291" i="15"/>
  <c r="S283" i="15"/>
  <c r="S275" i="15"/>
  <c r="S267" i="15"/>
  <c r="S259" i="15"/>
  <c r="S251" i="15"/>
  <c r="S243" i="15"/>
  <c r="S235" i="15"/>
  <c r="S227" i="15"/>
  <c r="S219" i="15"/>
  <c r="S211" i="15"/>
  <c r="S203" i="15"/>
  <c r="S195" i="15"/>
  <c r="S187" i="15"/>
  <c r="S179" i="15"/>
  <c r="S171" i="15"/>
  <c r="S163" i="15"/>
  <c r="S155" i="15"/>
  <c r="S147" i="15"/>
  <c r="S139" i="15"/>
  <c r="S131" i="15"/>
  <c r="S123" i="15"/>
  <c r="S115" i="15"/>
  <c r="S107" i="15"/>
  <c r="S99" i="15"/>
  <c r="S91" i="15"/>
  <c r="S83" i="15"/>
  <c r="S75" i="15"/>
  <c r="S67" i="15"/>
  <c r="S59" i="15"/>
  <c r="S51" i="15"/>
  <c r="S43" i="15"/>
  <c r="S35" i="15"/>
  <c r="S27" i="15"/>
  <c r="S19" i="15"/>
  <c r="S11" i="15"/>
  <c r="S302" i="15"/>
  <c r="S294" i="15"/>
  <c r="S286" i="15"/>
  <c r="S278" i="15"/>
  <c r="S270" i="15"/>
  <c r="S262" i="15"/>
  <c r="S254" i="15"/>
  <c r="S246" i="15"/>
  <c r="S238" i="15"/>
  <c r="S230" i="15"/>
  <c r="S222" i="15"/>
  <c r="S214" i="15"/>
  <c r="S206" i="15"/>
  <c r="S198" i="15"/>
  <c r="S190" i="15"/>
  <c r="S182" i="15"/>
  <c r="S174" i="15"/>
  <c r="S166" i="15"/>
  <c r="S158" i="15"/>
  <c r="S150" i="15"/>
  <c r="S142" i="15"/>
  <c r="S134" i="15"/>
  <c r="S126" i="15"/>
  <c r="S118" i="15"/>
  <c r="S110" i="15"/>
  <c r="S102" i="15"/>
  <c r="S94" i="15"/>
  <c r="S86" i="15"/>
  <c r="S78" i="15"/>
  <c r="S70" i="15"/>
  <c r="S62" i="15"/>
  <c r="S54" i="15"/>
  <c r="S46" i="15"/>
  <c r="S38" i="15"/>
  <c r="S30" i="15"/>
  <c r="S22" i="15"/>
  <c r="S14" i="15"/>
  <c r="S301" i="15"/>
  <c r="S293" i="15"/>
  <c r="S285" i="15"/>
  <c r="S277" i="15"/>
  <c r="S269" i="15"/>
  <c r="S261" i="15"/>
  <c r="S253" i="15"/>
  <c r="S245" i="15"/>
  <c r="S237" i="15"/>
  <c r="S229" i="15"/>
  <c r="S221" i="15"/>
  <c r="S213" i="15"/>
  <c r="S205" i="15"/>
  <c r="S197" i="15"/>
  <c r="S189" i="15"/>
  <c r="S181" i="15"/>
  <c r="S173" i="15"/>
  <c r="S165" i="15"/>
  <c r="T245" i="18" l="1"/>
  <c r="U245" i="18" s="1"/>
  <c r="O245" i="18"/>
  <c r="V245" i="18" s="1"/>
  <c r="O125" i="18"/>
  <c r="V125" i="18" s="1"/>
  <c r="T125" i="18"/>
  <c r="U125" i="18" s="1"/>
  <c r="U52" i="15"/>
  <c r="U258" i="15"/>
  <c r="U252" i="15"/>
  <c r="U300" i="15"/>
  <c r="U100" i="15"/>
  <c r="U180" i="15"/>
  <c r="U124" i="15"/>
  <c r="U164" i="15"/>
  <c r="U172" i="15"/>
  <c r="U156" i="15"/>
  <c r="U292" i="15"/>
  <c r="U244" i="15"/>
  <c r="U228" i="15"/>
  <c r="U188" i="15"/>
  <c r="U92" i="15"/>
  <c r="U148" i="15"/>
  <c r="U284" i="15"/>
  <c r="U108" i="15"/>
  <c r="U276" i="15"/>
  <c r="U236" i="15"/>
  <c r="U140" i="15"/>
  <c r="T20" i="15"/>
  <c r="U20" i="15"/>
  <c r="U268" i="15"/>
  <c r="T28" i="15"/>
  <c r="U28" i="15"/>
  <c r="T220" i="15"/>
  <c r="U220" i="15"/>
  <c r="T36" i="15"/>
  <c r="U36" i="15"/>
  <c r="U132" i="15"/>
  <c r="T44" i="15"/>
  <c r="U44" i="15"/>
  <c r="T76" i="15"/>
  <c r="U76" i="15"/>
  <c r="U204" i="15"/>
  <c r="U84" i="15"/>
  <c r="U260" i="15"/>
  <c r="T116" i="15"/>
  <c r="U116" i="15"/>
  <c r="U196" i="15"/>
  <c r="U68" i="15"/>
  <c r="U212" i="15"/>
  <c r="T60" i="15"/>
  <c r="U60" i="15"/>
  <c r="T30" i="15"/>
  <c r="U30" i="15"/>
  <c r="T179" i="15"/>
  <c r="U179" i="15"/>
  <c r="T144" i="15"/>
  <c r="U144" i="15"/>
  <c r="T241" i="15"/>
  <c r="U241" i="15"/>
  <c r="T205" i="15"/>
  <c r="U205" i="15"/>
  <c r="T123" i="15"/>
  <c r="U123" i="15"/>
  <c r="T88" i="15"/>
  <c r="U88" i="15"/>
  <c r="T234" i="15"/>
  <c r="U234" i="15"/>
  <c r="T63" i="15"/>
  <c r="U63" i="15"/>
  <c r="T213" i="15"/>
  <c r="U213" i="15"/>
  <c r="T302" i="15"/>
  <c r="U302" i="15"/>
  <c r="T215" i="15"/>
  <c r="U215" i="15"/>
  <c r="T281" i="15"/>
  <c r="U281" i="15"/>
  <c r="T12" i="15"/>
  <c r="U12" i="15"/>
  <c r="T11" i="15"/>
  <c r="U11" i="15"/>
  <c r="T289" i="15"/>
  <c r="U289" i="15"/>
  <c r="T250" i="15"/>
  <c r="U250" i="15"/>
  <c r="T93" i="15"/>
  <c r="U93" i="15"/>
  <c r="T297" i="15"/>
  <c r="U297" i="15"/>
  <c r="T158" i="15"/>
  <c r="U158" i="15"/>
  <c r="T51" i="15"/>
  <c r="U51" i="15"/>
  <c r="T243" i="15"/>
  <c r="U243" i="15"/>
  <c r="T57" i="15"/>
  <c r="U57" i="15"/>
  <c r="T263" i="15"/>
  <c r="U263" i="15"/>
  <c r="T16" i="15"/>
  <c r="U16" i="15"/>
  <c r="T272" i="15"/>
  <c r="U272" i="15"/>
  <c r="T33" i="15"/>
  <c r="U33" i="15"/>
  <c r="T129" i="15"/>
  <c r="U129" i="15"/>
  <c r="T298" i="15"/>
  <c r="U298" i="15"/>
  <c r="T69" i="15"/>
  <c r="U69" i="15"/>
  <c r="T133" i="15"/>
  <c r="U133" i="15"/>
  <c r="T257" i="15"/>
  <c r="U257" i="15"/>
  <c r="T119" i="15"/>
  <c r="U119" i="15"/>
  <c r="T38" i="15"/>
  <c r="U38" i="15"/>
  <c r="T166" i="15"/>
  <c r="U166" i="15"/>
  <c r="T187" i="15"/>
  <c r="U187" i="15"/>
  <c r="T251" i="15"/>
  <c r="U251" i="15"/>
  <c r="T73" i="15"/>
  <c r="U73" i="15"/>
  <c r="T271" i="15"/>
  <c r="U271" i="15"/>
  <c r="T216" i="15"/>
  <c r="U216" i="15"/>
  <c r="T280" i="15"/>
  <c r="U280" i="15"/>
  <c r="T41" i="15"/>
  <c r="U41" i="15"/>
  <c r="T154" i="15"/>
  <c r="U154" i="15"/>
  <c r="T13" i="15"/>
  <c r="U13" i="15"/>
  <c r="T77" i="15"/>
  <c r="U77" i="15"/>
  <c r="T141" i="15"/>
  <c r="U141" i="15"/>
  <c r="T265" i="15"/>
  <c r="U265" i="15"/>
  <c r="T135" i="15"/>
  <c r="U135" i="15"/>
  <c r="T46" i="15"/>
  <c r="U46" i="15"/>
  <c r="T110" i="15"/>
  <c r="U110" i="15"/>
  <c r="T67" i="15"/>
  <c r="U67" i="15"/>
  <c r="T131" i="15"/>
  <c r="U131" i="15"/>
  <c r="T259" i="15"/>
  <c r="U259" i="15"/>
  <c r="T121" i="15"/>
  <c r="U121" i="15"/>
  <c r="T279" i="15"/>
  <c r="U279" i="15"/>
  <c r="T32" i="15"/>
  <c r="U32" i="15"/>
  <c r="T224" i="15"/>
  <c r="U224" i="15"/>
  <c r="T153" i="15"/>
  <c r="U153" i="15"/>
  <c r="T162" i="15"/>
  <c r="U162" i="15"/>
  <c r="T85" i="15"/>
  <c r="U85" i="15"/>
  <c r="T149" i="15"/>
  <c r="U149" i="15"/>
  <c r="T273" i="15"/>
  <c r="U273" i="15"/>
  <c r="T151" i="15"/>
  <c r="U151" i="15"/>
  <c r="T285" i="15"/>
  <c r="U285" i="15"/>
  <c r="T182" i="15"/>
  <c r="U182" i="15"/>
  <c r="T246" i="15"/>
  <c r="U246" i="15"/>
  <c r="T75" i="15"/>
  <c r="U75" i="15"/>
  <c r="T267" i="15"/>
  <c r="U267" i="15"/>
  <c r="T223" i="15"/>
  <c r="U223" i="15"/>
  <c r="T287" i="15"/>
  <c r="U287" i="15"/>
  <c r="T40" i="15"/>
  <c r="U40" i="15"/>
  <c r="T104" i="15"/>
  <c r="U104" i="15"/>
  <c r="T168" i="15"/>
  <c r="U168" i="15"/>
  <c r="T232" i="15"/>
  <c r="U232" i="15"/>
  <c r="T296" i="15"/>
  <c r="U296" i="15"/>
  <c r="T65" i="15"/>
  <c r="U65" i="15"/>
  <c r="T161" i="15"/>
  <c r="U161" i="15"/>
  <c r="T82" i="15"/>
  <c r="U82" i="15"/>
  <c r="T170" i="15"/>
  <c r="U170" i="15"/>
  <c r="T29" i="15"/>
  <c r="U29" i="15"/>
  <c r="T157" i="15"/>
  <c r="U157" i="15"/>
  <c r="T165" i="15"/>
  <c r="U165" i="15"/>
  <c r="T229" i="15"/>
  <c r="U229" i="15"/>
  <c r="T293" i="15"/>
  <c r="U293" i="15"/>
  <c r="T62" i="15"/>
  <c r="U62" i="15"/>
  <c r="T126" i="15"/>
  <c r="U126" i="15"/>
  <c r="T190" i="15"/>
  <c r="U190" i="15"/>
  <c r="T254" i="15"/>
  <c r="U254" i="15"/>
  <c r="T19" i="15"/>
  <c r="U19" i="15"/>
  <c r="T83" i="15"/>
  <c r="U83" i="15"/>
  <c r="T147" i="15"/>
  <c r="U147" i="15"/>
  <c r="T211" i="15"/>
  <c r="U211" i="15"/>
  <c r="T275" i="15"/>
  <c r="U275" i="15"/>
  <c r="T167" i="15"/>
  <c r="U167" i="15"/>
  <c r="T231" i="15"/>
  <c r="U231" i="15"/>
  <c r="T295" i="15"/>
  <c r="U295" i="15"/>
  <c r="T48" i="15"/>
  <c r="U48" i="15"/>
  <c r="T112" i="15"/>
  <c r="U112" i="15"/>
  <c r="T176" i="15"/>
  <c r="U176" i="15"/>
  <c r="T240" i="15"/>
  <c r="U240" i="15"/>
  <c r="T81" i="15"/>
  <c r="U81" i="15"/>
  <c r="T193" i="15"/>
  <c r="U193" i="15"/>
  <c r="T18" i="15"/>
  <c r="U18" i="15"/>
  <c r="T90" i="15"/>
  <c r="U90" i="15"/>
  <c r="T186" i="15"/>
  <c r="U186" i="15"/>
  <c r="T266" i="15"/>
  <c r="U266" i="15"/>
  <c r="T37" i="15"/>
  <c r="U37" i="15"/>
  <c r="T101" i="15"/>
  <c r="U101" i="15"/>
  <c r="T97" i="15"/>
  <c r="U97" i="15"/>
  <c r="T98" i="15"/>
  <c r="U98" i="15"/>
  <c r="T95" i="15"/>
  <c r="U95" i="15"/>
  <c r="T39" i="15"/>
  <c r="U39" i="15"/>
  <c r="T94" i="15"/>
  <c r="U94" i="15"/>
  <c r="T115" i="15"/>
  <c r="U115" i="15"/>
  <c r="T208" i="15"/>
  <c r="U208" i="15"/>
  <c r="T218" i="15"/>
  <c r="U218" i="15"/>
  <c r="T159" i="15"/>
  <c r="U159" i="15"/>
  <c r="T230" i="15"/>
  <c r="U230" i="15"/>
  <c r="T207" i="15"/>
  <c r="U207" i="15"/>
  <c r="T249" i="15"/>
  <c r="U249" i="15"/>
  <c r="T277" i="15"/>
  <c r="U277" i="15"/>
  <c r="T195" i="15"/>
  <c r="U195" i="15"/>
  <c r="T288" i="15"/>
  <c r="U288" i="15"/>
  <c r="T74" i="15"/>
  <c r="U74" i="15"/>
  <c r="T54" i="15"/>
  <c r="U54" i="15"/>
  <c r="T203" i="15"/>
  <c r="U203" i="15"/>
  <c r="T87" i="15"/>
  <c r="U87" i="15"/>
  <c r="T173" i="15"/>
  <c r="U173" i="15"/>
  <c r="T70" i="15"/>
  <c r="U70" i="15"/>
  <c r="T262" i="15"/>
  <c r="U262" i="15"/>
  <c r="T27" i="15"/>
  <c r="U27" i="15"/>
  <c r="T91" i="15"/>
  <c r="U91" i="15"/>
  <c r="T155" i="15"/>
  <c r="U155" i="15"/>
  <c r="T219" i="15"/>
  <c r="U219" i="15"/>
  <c r="T283" i="15"/>
  <c r="U283" i="15"/>
  <c r="T175" i="15"/>
  <c r="U175" i="15"/>
  <c r="T239" i="15"/>
  <c r="U239" i="15"/>
  <c r="T303" i="15"/>
  <c r="U303" i="15"/>
  <c r="T56" i="15"/>
  <c r="U56" i="15"/>
  <c r="T120" i="15"/>
  <c r="U120" i="15"/>
  <c r="T184" i="15"/>
  <c r="U184" i="15"/>
  <c r="T248" i="15"/>
  <c r="U248" i="15"/>
  <c r="T89" i="15"/>
  <c r="U89" i="15"/>
  <c r="T201" i="15"/>
  <c r="U201" i="15"/>
  <c r="T26" i="15"/>
  <c r="U26" i="15"/>
  <c r="T122" i="15"/>
  <c r="U122" i="15"/>
  <c r="T194" i="15"/>
  <c r="U194" i="15"/>
  <c r="T274" i="15"/>
  <c r="U274" i="15"/>
  <c r="T45" i="15"/>
  <c r="U45" i="15"/>
  <c r="T109" i="15"/>
  <c r="U109" i="15"/>
  <c r="T169" i="15"/>
  <c r="U169" i="15"/>
  <c r="T106" i="15"/>
  <c r="U106" i="15"/>
  <c r="T111" i="15"/>
  <c r="U111" i="15"/>
  <c r="T55" i="15"/>
  <c r="U55" i="15"/>
  <c r="T261" i="15"/>
  <c r="U261" i="15"/>
  <c r="T222" i="15"/>
  <c r="U222" i="15"/>
  <c r="T199" i="15"/>
  <c r="U199" i="15"/>
  <c r="T146" i="15"/>
  <c r="U146" i="15"/>
  <c r="T47" i="15"/>
  <c r="U47" i="15"/>
  <c r="T102" i="15"/>
  <c r="U102" i="15"/>
  <c r="T59" i="15"/>
  <c r="U59" i="15"/>
  <c r="T152" i="15"/>
  <c r="U152" i="15"/>
  <c r="T145" i="15"/>
  <c r="U145" i="15"/>
  <c r="T238" i="15"/>
  <c r="U238" i="15"/>
  <c r="T96" i="15"/>
  <c r="U96" i="15"/>
  <c r="T242" i="15"/>
  <c r="U242" i="15"/>
  <c r="T221" i="15"/>
  <c r="U221" i="15"/>
  <c r="T139" i="15"/>
  <c r="U139" i="15"/>
  <c r="T301" i="15"/>
  <c r="U301" i="15"/>
  <c r="T198" i="15"/>
  <c r="U198" i="15"/>
  <c r="T181" i="15"/>
  <c r="U181" i="15"/>
  <c r="T245" i="15"/>
  <c r="U245" i="15"/>
  <c r="T14" i="15"/>
  <c r="U14" i="15"/>
  <c r="T78" i="15"/>
  <c r="U78" i="15"/>
  <c r="T142" i="15"/>
  <c r="U142" i="15"/>
  <c r="T206" i="15"/>
  <c r="U206" i="15"/>
  <c r="T270" i="15"/>
  <c r="U270" i="15"/>
  <c r="T35" i="15"/>
  <c r="U35" i="15"/>
  <c r="T99" i="15"/>
  <c r="U99" i="15"/>
  <c r="T163" i="15"/>
  <c r="U163" i="15"/>
  <c r="T227" i="15"/>
  <c r="U227" i="15"/>
  <c r="T291" i="15"/>
  <c r="U291" i="15"/>
  <c r="T183" i="15"/>
  <c r="U183" i="15"/>
  <c r="T247" i="15"/>
  <c r="U247" i="15"/>
  <c r="T50" i="15"/>
  <c r="U50" i="15"/>
  <c r="T64" i="15"/>
  <c r="U64" i="15"/>
  <c r="T128" i="15"/>
  <c r="U128" i="15"/>
  <c r="T192" i="15"/>
  <c r="U192" i="15"/>
  <c r="T256" i="15"/>
  <c r="U256" i="15"/>
  <c r="T17" i="15"/>
  <c r="U17" i="15"/>
  <c r="T105" i="15"/>
  <c r="U105" i="15"/>
  <c r="T209" i="15"/>
  <c r="U209" i="15"/>
  <c r="T34" i="15"/>
  <c r="U34" i="15"/>
  <c r="T130" i="15"/>
  <c r="U130" i="15"/>
  <c r="T202" i="15"/>
  <c r="U202" i="15"/>
  <c r="T282" i="15"/>
  <c r="U282" i="15"/>
  <c r="T53" i="15"/>
  <c r="U53" i="15"/>
  <c r="T117" i="15"/>
  <c r="U117" i="15"/>
  <c r="T177" i="15"/>
  <c r="U177" i="15"/>
  <c r="T178" i="15"/>
  <c r="U178" i="15"/>
  <c r="T217" i="15"/>
  <c r="U217" i="15"/>
  <c r="T23" i="15"/>
  <c r="U23" i="15"/>
  <c r="T127" i="15"/>
  <c r="U127" i="15"/>
  <c r="T79" i="15"/>
  <c r="U79" i="15"/>
  <c r="T197" i="15"/>
  <c r="U197" i="15"/>
  <c r="T286" i="15"/>
  <c r="U286" i="15"/>
  <c r="T80" i="15"/>
  <c r="U80" i="15"/>
  <c r="T58" i="15"/>
  <c r="U58" i="15"/>
  <c r="T269" i="15"/>
  <c r="U269" i="15"/>
  <c r="T294" i="15"/>
  <c r="U294" i="15"/>
  <c r="T24" i="15"/>
  <c r="U24" i="15"/>
  <c r="T66" i="15"/>
  <c r="U66" i="15"/>
  <c r="T174" i="15"/>
  <c r="U174" i="15"/>
  <c r="T160" i="15"/>
  <c r="U160" i="15"/>
  <c r="T49" i="15"/>
  <c r="U49" i="15"/>
  <c r="T21" i="15"/>
  <c r="U21" i="15"/>
  <c r="T71" i="15"/>
  <c r="U71" i="15"/>
  <c r="T118" i="15"/>
  <c r="U118" i="15"/>
  <c r="T137" i="15"/>
  <c r="U137" i="15"/>
  <c r="T15" i="15"/>
  <c r="U15" i="15"/>
  <c r="T237" i="15"/>
  <c r="U237" i="15"/>
  <c r="T134" i="15"/>
  <c r="U134" i="15"/>
  <c r="T189" i="15"/>
  <c r="U189" i="15"/>
  <c r="T253" i="15"/>
  <c r="U253" i="15"/>
  <c r="T22" i="15"/>
  <c r="U22" i="15"/>
  <c r="T86" i="15"/>
  <c r="U86" i="15"/>
  <c r="T150" i="15"/>
  <c r="U150" i="15"/>
  <c r="T214" i="15"/>
  <c r="U214" i="15"/>
  <c r="T278" i="15"/>
  <c r="U278" i="15"/>
  <c r="T43" i="15"/>
  <c r="U43" i="15"/>
  <c r="T107" i="15"/>
  <c r="U107" i="15"/>
  <c r="T171" i="15"/>
  <c r="U171" i="15"/>
  <c r="T235" i="15"/>
  <c r="U235" i="15"/>
  <c r="T299" i="15"/>
  <c r="U299" i="15"/>
  <c r="T191" i="15"/>
  <c r="U191" i="15"/>
  <c r="T255" i="15"/>
  <c r="U255" i="15"/>
  <c r="T114" i="15"/>
  <c r="U114" i="15"/>
  <c r="T72" i="15"/>
  <c r="U72" i="15"/>
  <c r="T136" i="15"/>
  <c r="U136" i="15"/>
  <c r="T200" i="15"/>
  <c r="U200" i="15"/>
  <c r="T264" i="15"/>
  <c r="U264" i="15"/>
  <c r="T25" i="15"/>
  <c r="U25" i="15"/>
  <c r="T113" i="15"/>
  <c r="U113" i="15"/>
  <c r="T233" i="15"/>
  <c r="U233" i="15"/>
  <c r="T42" i="15"/>
  <c r="U42" i="15"/>
  <c r="T138" i="15"/>
  <c r="U138" i="15"/>
  <c r="T210" i="15"/>
  <c r="U210" i="15"/>
  <c r="T290" i="15"/>
  <c r="U290" i="15"/>
  <c r="T61" i="15"/>
  <c r="U61" i="15"/>
  <c r="T125" i="15"/>
  <c r="U125" i="15"/>
  <c r="T185" i="15"/>
  <c r="U185" i="15"/>
  <c r="T225" i="15"/>
  <c r="U225" i="15"/>
  <c r="T31" i="15"/>
  <c r="U31" i="15"/>
  <c r="T143" i="15"/>
  <c r="U143" i="15"/>
  <c r="T103" i="15"/>
  <c r="U103" i="15"/>
  <c r="T139" i="18"/>
  <c r="U139" i="18" s="1"/>
  <c r="O139" i="18"/>
  <c r="V139" i="18" s="1"/>
  <c r="O235" i="18"/>
  <c r="V235" i="18" s="1"/>
  <c r="T235" i="18"/>
  <c r="U235" i="18" s="1"/>
  <c r="O175" i="18"/>
  <c r="V175" i="18" s="1"/>
  <c r="T175" i="18"/>
  <c r="U175" i="18" s="1"/>
  <c r="O287" i="18"/>
  <c r="V287" i="18" s="1"/>
  <c r="T287" i="18"/>
  <c r="U287" i="18" s="1"/>
  <c r="T338" i="18"/>
  <c r="U338" i="18" s="1"/>
  <c r="O338" i="18"/>
  <c r="V338" i="18" s="1"/>
  <c r="T219" i="18"/>
  <c r="U219" i="18" s="1"/>
  <c r="O219" i="18"/>
  <c r="V219" i="18" s="1"/>
  <c r="O94" i="18"/>
  <c r="T94" i="18"/>
  <c r="U94" i="18" s="1"/>
  <c r="T199" i="18"/>
  <c r="U199" i="18" s="1"/>
  <c r="O199" i="18"/>
  <c r="V199" i="18" s="1"/>
  <c r="T358" i="18"/>
  <c r="U358" i="18" s="1"/>
  <c r="O374" i="18"/>
  <c r="T374" i="18"/>
  <c r="U374" i="18" s="1"/>
  <c r="T160" i="18"/>
  <c r="U160" i="18" s="1"/>
  <c r="O160" i="18"/>
  <c r="V160" i="18" s="1"/>
  <c r="V94" i="18"/>
  <c r="O114" i="18"/>
  <c r="V114" i="18" s="1"/>
  <c r="T114" i="18"/>
  <c r="U114" i="18" s="1"/>
  <c r="AJ370" i="18"/>
  <c r="V370" i="18" s="1"/>
  <c r="T370" i="18"/>
  <c r="U370" i="18" s="1"/>
  <c r="O350" i="18"/>
  <c r="V350" i="18" s="1"/>
  <c r="T350" i="18"/>
  <c r="U350" i="18" s="1"/>
  <c r="O310" i="18"/>
  <c r="V310" i="18" s="1"/>
  <c r="T310" i="18"/>
  <c r="U310" i="18" s="1"/>
  <c r="O277" i="18"/>
  <c r="V277" i="18" s="1"/>
  <c r="T277" i="18"/>
  <c r="U277" i="18" s="1"/>
  <c r="T56" i="18"/>
  <c r="U56" i="18" s="1"/>
  <c r="O56" i="18"/>
  <c r="V56" i="18" s="1"/>
  <c r="AJ374" i="18"/>
  <c r="O69" i="18"/>
  <c r="V69" i="18" s="1"/>
  <c r="T69" i="18"/>
  <c r="U69" i="18" s="1"/>
  <c r="V352" i="18"/>
  <c r="P360" i="18"/>
  <c r="N370" i="18"/>
  <c r="P370" i="18" s="1"/>
  <c r="P372" i="18"/>
  <c r="N374" i="18"/>
  <c r="P374" i="18" s="1"/>
  <c r="P352" i="18"/>
  <c r="N358" i="18"/>
  <c r="P358" i="18" s="1"/>
  <c r="V360" i="18"/>
  <c r="U372" i="18"/>
  <c r="V372" i="18"/>
  <c r="P343" i="18"/>
  <c r="N350" i="18"/>
  <c r="P350" i="18" s="1"/>
  <c r="U343" i="18"/>
  <c r="U352" i="18"/>
  <c r="V343" i="18"/>
  <c r="U360" i="18"/>
  <c r="XFD199" i="18"/>
  <c r="U201" i="18"/>
  <c r="U127" i="18"/>
  <c r="P201" i="18"/>
  <c r="N219" i="18"/>
  <c r="P219" i="18" s="1"/>
  <c r="U116" i="18"/>
  <c r="P289" i="18"/>
  <c r="N310" i="18"/>
  <c r="P310" i="18" s="1"/>
  <c r="P127" i="18"/>
  <c r="N139" i="18"/>
  <c r="P139" i="18" s="1"/>
  <c r="U237" i="18"/>
  <c r="V289" i="18"/>
  <c r="U141" i="18"/>
  <c r="P141" i="18"/>
  <c r="N160" i="18"/>
  <c r="P160" i="18" s="1"/>
  <c r="U108" i="18"/>
  <c r="U221" i="18"/>
  <c r="V315" i="18"/>
  <c r="V237" i="18"/>
  <c r="U289" i="18"/>
  <c r="P247" i="18"/>
  <c r="N277" i="18"/>
  <c r="P277" i="18" s="1"/>
  <c r="P116" i="18"/>
  <c r="N125" i="18"/>
  <c r="P125" i="18" s="1"/>
  <c r="P108" i="18"/>
  <c r="N114" i="18"/>
  <c r="P114" i="18" s="1"/>
  <c r="V162" i="18"/>
  <c r="P221" i="18"/>
  <c r="N235" i="18"/>
  <c r="P235" i="18" s="1"/>
  <c r="P162" i="18"/>
  <c r="N175" i="18"/>
  <c r="P175" i="18" s="1"/>
  <c r="V141" i="18"/>
  <c r="V177" i="18"/>
  <c r="P237" i="18"/>
  <c r="N245" i="18"/>
  <c r="P245" i="18" s="1"/>
  <c r="P279" i="18"/>
  <c r="N287" i="18"/>
  <c r="P287" i="18" s="1"/>
  <c r="U315" i="18"/>
  <c r="U247" i="18"/>
  <c r="P177" i="18"/>
  <c r="N199" i="18"/>
  <c r="P199" i="18" s="1"/>
  <c r="U177" i="18"/>
  <c r="V279" i="18"/>
  <c r="V108" i="18"/>
  <c r="P315" i="18"/>
  <c r="N338" i="18"/>
  <c r="P338" i="18" s="1"/>
  <c r="V247" i="18"/>
  <c r="U162" i="18"/>
  <c r="U279" i="18"/>
  <c r="V221" i="18"/>
  <c r="O341" i="18"/>
  <c r="N341" i="18"/>
  <c r="T341" i="18"/>
  <c r="T38" i="18"/>
  <c r="U38" i="18" s="1"/>
  <c r="O38" i="18"/>
  <c r="V38" i="18" s="1"/>
  <c r="L96" i="18"/>
  <c r="L106" i="18" s="1"/>
  <c r="V40" i="18"/>
  <c r="N38" i="18"/>
  <c r="P38" i="18" s="1"/>
  <c r="V71" i="18"/>
  <c r="U40" i="18"/>
  <c r="U58" i="18"/>
  <c r="U71" i="18"/>
  <c r="P58" i="18"/>
  <c r="N69" i="18"/>
  <c r="P69" i="18" s="1"/>
  <c r="P40" i="18"/>
  <c r="N56" i="18"/>
  <c r="P56" i="18" s="1"/>
  <c r="P71" i="18"/>
  <c r="N94" i="18"/>
  <c r="P94" i="18" s="1"/>
  <c r="V58" i="18"/>
  <c r="V186" i="18"/>
  <c r="V286" i="18"/>
  <c r="V322" i="18"/>
  <c r="V52" i="18"/>
  <c r="V296" i="18"/>
  <c r="V267" i="18"/>
  <c r="V231" i="18"/>
  <c r="V374" i="18" l="1"/>
  <c r="O106" i="18"/>
  <c r="V106" i="18" s="1"/>
  <c r="T106" i="18"/>
  <c r="U106" i="18" s="1"/>
  <c r="N96" i="18"/>
  <c r="N106" i="18" s="1"/>
  <c r="P106" i="18" s="1"/>
  <c r="T96" i="18"/>
  <c r="U341" i="18"/>
  <c r="P341" i="18"/>
  <c r="V341" i="18"/>
  <c r="O96" i="18"/>
  <c r="P96" i="18" l="1"/>
  <c r="U96" i="18"/>
  <c r="V96" i="18"/>
  <c r="V10" i="15" l="1"/>
  <c r="W10" i="15" s="1"/>
  <c r="G11" i="15"/>
  <c r="G12" i="15"/>
  <c r="G13" i="15"/>
  <c r="G14" i="15"/>
  <c r="G15" i="15"/>
  <c r="G16" i="15"/>
  <c r="G17" i="15"/>
  <c r="G18" i="15"/>
  <c r="G19" i="15"/>
  <c r="G20" i="15"/>
  <c r="G21" i="15"/>
  <c r="G22" i="15"/>
  <c r="G23" i="15"/>
  <c r="G24" i="15"/>
  <c r="G25" i="15"/>
  <c r="G26" i="15"/>
  <c r="G27" i="15"/>
  <c r="G28" i="15"/>
  <c r="G29" i="15"/>
  <c r="G30" i="15"/>
  <c r="G31" i="15"/>
  <c r="G32" i="15"/>
  <c r="G33" i="15"/>
  <c r="G34" i="15"/>
  <c r="G35" i="15"/>
  <c r="G36" i="15"/>
  <c r="G37" i="15"/>
  <c r="G38" i="15"/>
  <c r="G39" i="15"/>
  <c r="G40" i="15"/>
  <c r="G41" i="15"/>
  <c r="G42" i="15"/>
  <c r="G43" i="15"/>
  <c r="G44" i="15"/>
  <c r="G45" i="15"/>
  <c r="G46" i="15"/>
  <c r="G47" i="15"/>
  <c r="G48" i="15"/>
  <c r="G49" i="15"/>
  <c r="G50" i="15"/>
  <c r="G51" i="15"/>
  <c r="G52" i="15"/>
  <c r="G53" i="15"/>
  <c r="G54" i="15"/>
  <c r="G55" i="15"/>
  <c r="G56" i="15"/>
  <c r="G57" i="15"/>
  <c r="G58" i="15"/>
  <c r="G59" i="15"/>
  <c r="G60" i="15"/>
  <c r="G61" i="15"/>
  <c r="G62" i="15"/>
  <c r="G63" i="15"/>
  <c r="G64" i="15"/>
  <c r="G65" i="15"/>
  <c r="G66" i="15"/>
  <c r="G67" i="15"/>
  <c r="G68" i="15"/>
  <c r="G69" i="15"/>
  <c r="G70" i="15"/>
  <c r="G71" i="15"/>
  <c r="G72" i="15"/>
  <c r="G73" i="15"/>
  <c r="G74" i="15"/>
  <c r="G75" i="15"/>
  <c r="G76" i="15"/>
  <c r="G77" i="15"/>
  <c r="G78" i="15"/>
  <c r="G79" i="15"/>
  <c r="G80" i="15"/>
  <c r="G81" i="15"/>
  <c r="G82" i="15"/>
  <c r="G83" i="15"/>
  <c r="G84" i="15"/>
  <c r="G85" i="15"/>
  <c r="G86" i="15"/>
  <c r="G87" i="15"/>
  <c r="G88" i="15"/>
  <c r="G89" i="15"/>
  <c r="G90" i="15"/>
  <c r="G91" i="15"/>
  <c r="G92" i="15"/>
  <c r="G93" i="15"/>
  <c r="G94" i="15"/>
  <c r="G95" i="15"/>
  <c r="G96" i="15"/>
  <c r="G97" i="15"/>
  <c r="G98" i="15"/>
  <c r="G99" i="15"/>
  <c r="G100" i="15"/>
  <c r="G101" i="15"/>
  <c r="G102" i="15"/>
  <c r="G103" i="15"/>
  <c r="G104" i="15"/>
  <c r="G105" i="15"/>
  <c r="G106" i="15"/>
  <c r="G107" i="15"/>
  <c r="G108" i="15"/>
  <c r="G109" i="15"/>
  <c r="G110" i="15"/>
  <c r="G111" i="15"/>
  <c r="G112" i="15"/>
  <c r="G113" i="15"/>
  <c r="G114" i="15"/>
  <c r="G115" i="15"/>
  <c r="G116" i="15"/>
  <c r="G117" i="15"/>
  <c r="G118" i="15"/>
  <c r="G119" i="15"/>
  <c r="G120" i="15"/>
  <c r="G121" i="15"/>
  <c r="G122" i="15"/>
  <c r="G123" i="15"/>
  <c r="G124" i="15"/>
  <c r="G125" i="15"/>
  <c r="G126" i="15"/>
  <c r="G127" i="15"/>
  <c r="G128" i="15"/>
  <c r="G129" i="15"/>
  <c r="G130" i="15"/>
  <c r="G131" i="15"/>
  <c r="G132" i="15"/>
  <c r="G133" i="15"/>
  <c r="G134" i="15"/>
  <c r="G135" i="15"/>
  <c r="G136" i="15"/>
  <c r="G137" i="15"/>
  <c r="G138" i="15"/>
  <c r="G139" i="15"/>
  <c r="G140" i="15"/>
  <c r="G141" i="15"/>
  <c r="G142" i="15"/>
  <c r="G143" i="15"/>
  <c r="G144" i="15"/>
  <c r="G145" i="15"/>
  <c r="G146" i="15"/>
  <c r="G147" i="15"/>
  <c r="G148" i="15"/>
  <c r="G149" i="15"/>
  <c r="G150" i="15"/>
  <c r="G151" i="15"/>
  <c r="G152" i="15"/>
  <c r="G153" i="15"/>
  <c r="G154" i="15"/>
  <c r="G155" i="15"/>
  <c r="G156" i="15"/>
  <c r="G157" i="15"/>
  <c r="G158" i="15"/>
  <c r="G159" i="15"/>
  <c r="G160" i="15"/>
  <c r="G161" i="15"/>
  <c r="G162" i="15"/>
  <c r="G163" i="15"/>
  <c r="G164" i="15"/>
  <c r="G165" i="15"/>
  <c r="G166" i="15"/>
  <c r="G167" i="15"/>
  <c r="G168" i="15"/>
  <c r="G169" i="15"/>
  <c r="G170" i="15"/>
  <c r="G171" i="15"/>
  <c r="G172" i="15"/>
  <c r="G173" i="15"/>
  <c r="G174" i="15"/>
  <c r="G175" i="15"/>
  <c r="G176" i="15"/>
  <c r="G177" i="15"/>
  <c r="G178" i="15"/>
  <c r="G179" i="15"/>
  <c r="G180" i="15"/>
  <c r="G181" i="15"/>
  <c r="G182" i="15"/>
  <c r="G183" i="15"/>
  <c r="G184" i="15"/>
  <c r="G185" i="15"/>
  <c r="G186" i="15"/>
  <c r="G187" i="15"/>
  <c r="G188" i="15"/>
  <c r="G189" i="15"/>
  <c r="G190" i="15"/>
  <c r="G191" i="15"/>
  <c r="G192" i="15"/>
  <c r="G193" i="15"/>
  <c r="G194" i="15"/>
  <c r="G195" i="15"/>
  <c r="G196" i="15"/>
  <c r="G197" i="15"/>
  <c r="G198" i="15"/>
  <c r="G199" i="15"/>
  <c r="G200" i="15"/>
  <c r="G201" i="15"/>
  <c r="G202" i="15"/>
  <c r="G203" i="15"/>
  <c r="G204" i="15"/>
  <c r="G205" i="15"/>
  <c r="G206" i="15"/>
  <c r="G207" i="15"/>
  <c r="G208" i="15"/>
  <c r="G209" i="15"/>
  <c r="G210" i="15"/>
  <c r="G211" i="15"/>
  <c r="G212" i="15"/>
  <c r="G213" i="15"/>
  <c r="G214" i="15"/>
  <c r="G215" i="15"/>
  <c r="G216" i="15"/>
  <c r="G217" i="15"/>
  <c r="G218" i="15"/>
  <c r="G219" i="15"/>
  <c r="G220" i="15"/>
  <c r="G221" i="15"/>
  <c r="G222" i="15"/>
  <c r="G223" i="15"/>
  <c r="G224" i="15"/>
  <c r="G225" i="15"/>
  <c r="G226" i="15"/>
  <c r="G227" i="15"/>
  <c r="G228" i="15"/>
  <c r="G229" i="15"/>
  <c r="G230" i="15"/>
  <c r="G231" i="15"/>
  <c r="G232" i="15"/>
  <c r="G233" i="15"/>
  <c r="G234" i="15"/>
  <c r="G235" i="15"/>
  <c r="G236" i="15"/>
  <c r="G237" i="15"/>
  <c r="G238" i="15"/>
  <c r="G239" i="15"/>
  <c r="G240" i="15"/>
  <c r="G241" i="15"/>
  <c r="G242" i="15"/>
  <c r="G243" i="15"/>
  <c r="G244" i="15"/>
  <c r="G245" i="15"/>
  <c r="G246" i="15"/>
  <c r="G247" i="15"/>
  <c r="G248" i="15"/>
  <c r="G249" i="15"/>
  <c r="G250" i="15"/>
  <c r="G251" i="15"/>
  <c r="G252" i="15"/>
  <c r="G253" i="15"/>
  <c r="G254" i="15"/>
  <c r="G255" i="15"/>
  <c r="G256" i="15"/>
  <c r="G257" i="15"/>
  <c r="G258" i="15"/>
  <c r="G259" i="15"/>
  <c r="G260" i="15"/>
  <c r="G261" i="15"/>
  <c r="G262" i="15"/>
  <c r="G263" i="15"/>
  <c r="G264" i="15"/>
  <c r="G265" i="15"/>
  <c r="G266" i="15"/>
  <c r="G267" i="15"/>
  <c r="G268" i="15"/>
  <c r="G269" i="15"/>
  <c r="G270" i="15"/>
  <c r="G271" i="15"/>
  <c r="G272" i="15"/>
  <c r="G273" i="15"/>
  <c r="G274" i="15"/>
  <c r="G275" i="15"/>
  <c r="G276" i="15"/>
  <c r="G277" i="15"/>
  <c r="G278" i="15"/>
  <c r="G279" i="15"/>
  <c r="G280" i="15"/>
  <c r="G281" i="15"/>
  <c r="G282" i="15"/>
  <c r="G283" i="15"/>
  <c r="G284" i="15"/>
  <c r="G285" i="15"/>
  <c r="G286" i="15"/>
  <c r="G287" i="15"/>
  <c r="G288" i="15"/>
  <c r="G289" i="15"/>
  <c r="G290" i="15"/>
  <c r="G291" i="15"/>
  <c r="G292" i="15"/>
  <c r="G293" i="15"/>
  <c r="G294" i="15"/>
  <c r="G295" i="15"/>
  <c r="G296" i="15"/>
  <c r="G297" i="15"/>
  <c r="G298" i="15"/>
  <c r="G299" i="15"/>
  <c r="G300" i="15"/>
  <c r="G301" i="15"/>
  <c r="G302" i="15"/>
  <c r="G303" i="15"/>
  <c r="O12" i="15"/>
  <c r="O13" i="15"/>
  <c r="O14" i="15"/>
  <c r="O15" i="15"/>
  <c r="O16" i="15"/>
  <c r="O17" i="15"/>
  <c r="O18" i="15"/>
  <c r="O19" i="15"/>
  <c r="O20" i="15"/>
  <c r="O21" i="15"/>
  <c r="O22" i="15"/>
  <c r="O23" i="15"/>
  <c r="O24" i="15"/>
  <c r="O25" i="15"/>
  <c r="O26" i="15"/>
  <c r="O27" i="15"/>
  <c r="O28" i="15"/>
  <c r="O29" i="15"/>
  <c r="O30" i="15"/>
  <c r="O31" i="15"/>
  <c r="O32" i="15"/>
  <c r="O33" i="15"/>
  <c r="O34" i="15"/>
  <c r="O35" i="15"/>
  <c r="O36" i="15"/>
  <c r="O37" i="15"/>
  <c r="O38" i="15"/>
  <c r="O39" i="15"/>
  <c r="O40" i="15"/>
  <c r="O41" i="15"/>
  <c r="O42" i="15"/>
  <c r="O43" i="15"/>
  <c r="O44" i="15"/>
  <c r="O45" i="15"/>
  <c r="O46" i="15"/>
  <c r="O47" i="15"/>
  <c r="O48" i="15"/>
  <c r="O49" i="15"/>
  <c r="O50" i="15"/>
  <c r="O51" i="15"/>
  <c r="O52" i="15"/>
  <c r="O53" i="15"/>
  <c r="O54" i="15"/>
  <c r="O55" i="15"/>
  <c r="O56" i="15"/>
  <c r="O57" i="15"/>
  <c r="O58" i="15"/>
  <c r="O59" i="15"/>
  <c r="O60" i="15"/>
  <c r="O61" i="15"/>
  <c r="O62" i="15"/>
  <c r="O63" i="15"/>
  <c r="O64" i="15"/>
  <c r="O65" i="15"/>
  <c r="O66" i="15"/>
  <c r="O67" i="15"/>
  <c r="O68" i="15"/>
  <c r="O69" i="15"/>
  <c r="O70" i="15"/>
  <c r="O71" i="15"/>
  <c r="O72" i="15"/>
  <c r="O73" i="15"/>
  <c r="O74" i="15"/>
  <c r="O75" i="15"/>
  <c r="O76" i="15"/>
  <c r="O77" i="15"/>
  <c r="O78" i="15"/>
  <c r="O79" i="15"/>
  <c r="O80" i="15"/>
  <c r="O81" i="15"/>
  <c r="O82" i="15"/>
  <c r="O83" i="15"/>
  <c r="O84" i="15"/>
  <c r="O85" i="15"/>
  <c r="O86" i="15"/>
  <c r="O87" i="15"/>
  <c r="O88" i="15"/>
  <c r="O89" i="15"/>
  <c r="O90" i="15"/>
  <c r="O91" i="15"/>
  <c r="O92" i="15"/>
  <c r="O93" i="15"/>
  <c r="O94" i="15"/>
  <c r="O95" i="15"/>
  <c r="O96" i="15"/>
  <c r="O97" i="15"/>
  <c r="O98" i="15"/>
  <c r="O99" i="15"/>
  <c r="O100" i="15"/>
  <c r="O101" i="15"/>
  <c r="O102" i="15"/>
  <c r="O103" i="15"/>
  <c r="O104" i="15"/>
  <c r="O105" i="15"/>
  <c r="O106" i="15"/>
  <c r="O107" i="15"/>
  <c r="O108" i="15"/>
  <c r="O109" i="15"/>
  <c r="O110" i="15"/>
  <c r="O111" i="15"/>
  <c r="O112" i="15"/>
  <c r="O113" i="15"/>
  <c r="O114" i="15"/>
  <c r="O115" i="15"/>
  <c r="O116" i="15"/>
  <c r="O117" i="15"/>
  <c r="O118" i="15"/>
  <c r="O119" i="15"/>
  <c r="O120" i="15"/>
  <c r="O121" i="15"/>
  <c r="O122" i="15"/>
  <c r="O123" i="15"/>
  <c r="O124" i="15"/>
  <c r="O125" i="15"/>
  <c r="O126" i="15"/>
  <c r="O127" i="15"/>
  <c r="O128" i="15"/>
  <c r="O129" i="15"/>
  <c r="O130" i="15"/>
  <c r="O131" i="15"/>
  <c r="O132" i="15"/>
  <c r="O133" i="15"/>
  <c r="O134" i="15"/>
  <c r="O135" i="15"/>
  <c r="O136" i="15"/>
  <c r="O137" i="15"/>
  <c r="O138" i="15"/>
  <c r="O139" i="15"/>
  <c r="O140" i="15"/>
  <c r="O141" i="15"/>
  <c r="O142" i="15"/>
  <c r="O143" i="15"/>
  <c r="O144" i="15"/>
  <c r="O145" i="15"/>
  <c r="O146" i="15"/>
  <c r="O147" i="15"/>
  <c r="O148" i="15"/>
  <c r="O149" i="15"/>
  <c r="O150" i="15"/>
  <c r="O151" i="15"/>
  <c r="O152" i="15"/>
  <c r="O153" i="15"/>
  <c r="O154" i="15"/>
  <c r="O155" i="15"/>
  <c r="O156" i="15"/>
  <c r="O157" i="15"/>
  <c r="O158" i="15"/>
  <c r="O159" i="15"/>
  <c r="O160" i="15"/>
  <c r="O161" i="15"/>
  <c r="O162" i="15"/>
  <c r="O163" i="15"/>
  <c r="O164" i="15"/>
  <c r="O165" i="15"/>
  <c r="O166" i="15"/>
  <c r="O167" i="15"/>
  <c r="O168" i="15"/>
  <c r="O169" i="15"/>
  <c r="O170" i="15"/>
  <c r="O171" i="15"/>
  <c r="O172" i="15"/>
  <c r="O173" i="15"/>
  <c r="O174" i="15"/>
  <c r="O175" i="15"/>
  <c r="O176" i="15"/>
  <c r="O177" i="15"/>
  <c r="O178" i="15"/>
  <c r="O179" i="15"/>
  <c r="O180" i="15"/>
  <c r="O181" i="15"/>
  <c r="O182" i="15"/>
  <c r="O183" i="15"/>
  <c r="O184" i="15"/>
  <c r="O185" i="15"/>
  <c r="O186" i="15"/>
  <c r="O187" i="15"/>
  <c r="O188" i="15"/>
  <c r="O189" i="15"/>
  <c r="O190" i="15"/>
  <c r="O191" i="15"/>
  <c r="O192" i="15"/>
  <c r="O193" i="15"/>
  <c r="O194" i="15"/>
  <c r="O195" i="15"/>
  <c r="O196" i="15"/>
  <c r="O197" i="15"/>
  <c r="O198" i="15"/>
  <c r="O199" i="15"/>
  <c r="O200" i="15"/>
  <c r="O201" i="15"/>
  <c r="O202" i="15"/>
  <c r="O203" i="15"/>
  <c r="O204" i="15"/>
  <c r="O205" i="15"/>
  <c r="O206" i="15"/>
  <c r="O207" i="15"/>
  <c r="O208" i="15"/>
  <c r="O209" i="15"/>
  <c r="O210" i="15"/>
  <c r="O211" i="15"/>
  <c r="O212" i="15"/>
  <c r="O213" i="15"/>
  <c r="O214" i="15"/>
  <c r="O215" i="15"/>
  <c r="O216" i="15"/>
  <c r="O217" i="15"/>
  <c r="O218" i="15"/>
  <c r="O219" i="15"/>
  <c r="O220" i="15"/>
  <c r="O221" i="15"/>
  <c r="O222" i="15"/>
  <c r="O223" i="15"/>
  <c r="O224" i="15"/>
  <c r="O225" i="15"/>
  <c r="O226" i="15"/>
  <c r="O227" i="15"/>
  <c r="O228" i="15"/>
  <c r="O229" i="15"/>
  <c r="O230" i="15"/>
  <c r="O231" i="15"/>
  <c r="O232" i="15"/>
  <c r="O233" i="15"/>
  <c r="O234" i="15"/>
  <c r="O235" i="15"/>
  <c r="O236" i="15"/>
  <c r="O237" i="15"/>
  <c r="O238" i="15"/>
  <c r="O239" i="15"/>
  <c r="O240" i="15"/>
  <c r="O241" i="15"/>
  <c r="O242" i="15"/>
  <c r="O243" i="15"/>
  <c r="O244" i="15"/>
  <c r="O245" i="15"/>
  <c r="O246" i="15"/>
  <c r="O247" i="15"/>
  <c r="O248" i="15"/>
  <c r="O249" i="15"/>
  <c r="O250" i="15"/>
  <c r="O251" i="15"/>
  <c r="O252" i="15"/>
  <c r="O253" i="15"/>
  <c r="O254" i="15"/>
  <c r="O255" i="15"/>
  <c r="O256" i="15"/>
  <c r="O257" i="15"/>
  <c r="O258" i="15"/>
  <c r="O259" i="15"/>
  <c r="O260" i="15"/>
  <c r="O261" i="15"/>
  <c r="O262" i="15"/>
  <c r="O263" i="15"/>
  <c r="O264" i="15"/>
  <c r="O265" i="15"/>
  <c r="O266" i="15"/>
  <c r="O267" i="15"/>
  <c r="O268" i="15"/>
  <c r="O269" i="15"/>
  <c r="O270" i="15"/>
  <c r="O271" i="15"/>
  <c r="O272" i="15"/>
  <c r="O273" i="15"/>
  <c r="O274" i="15"/>
  <c r="O275" i="15"/>
  <c r="O276" i="15"/>
  <c r="O277" i="15"/>
  <c r="O278" i="15"/>
  <c r="O279" i="15"/>
  <c r="O280" i="15"/>
  <c r="O281" i="15"/>
  <c r="O282" i="15"/>
  <c r="O283" i="15"/>
  <c r="O284" i="15"/>
  <c r="O285" i="15"/>
  <c r="O286" i="15"/>
  <c r="O287" i="15"/>
  <c r="O288" i="15"/>
  <c r="O289" i="15"/>
  <c r="O290" i="15"/>
  <c r="O291" i="15"/>
  <c r="O292" i="15"/>
  <c r="O293" i="15"/>
  <c r="O294" i="15"/>
  <c r="O295" i="15"/>
  <c r="O296" i="15"/>
  <c r="O297" i="15"/>
  <c r="O298" i="15"/>
  <c r="O299" i="15"/>
  <c r="O300" i="15"/>
  <c r="O301" i="15"/>
  <c r="O302" i="15"/>
  <c r="O303" i="15"/>
  <c r="O11" i="15"/>
  <c r="M10" i="15"/>
  <c r="L10" i="15"/>
  <c r="K10" i="15"/>
  <c r="E10" i="15"/>
  <c r="D10" i="15"/>
  <c r="C10" i="15"/>
  <c r="P10" i="15" l="1"/>
  <c r="H10" i="15"/>
  <c r="J10" i="15" s="1"/>
  <c r="O10" i="15"/>
  <c r="G10" i="15"/>
  <c r="M10" i="3"/>
  <c r="E10" i="3"/>
  <c r="H12" i="3"/>
  <c r="H13" i="3"/>
  <c r="H14" i="3"/>
  <c r="H15" i="3"/>
  <c r="H16" i="3"/>
  <c r="H17" i="3"/>
  <c r="H18" i="3"/>
  <c r="H19" i="3"/>
  <c r="H20" i="3"/>
  <c r="H21" i="3"/>
  <c r="H22" i="3"/>
  <c r="H23" i="3"/>
  <c r="H24" i="3"/>
  <c r="H25" i="3"/>
  <c r="H26" i="3"/>
  <c r="H27" i="3"/>
  <c r="H28" i="3"/>
  <c r="H29" i="3"/>
  <c r="H30" i="3"/>
  <c r="H31" i="3"/>
  <c r="H32" i="3"/>
  <c r="H33" i="3"/>
  <c r="H34" i="3"/>
  <c r="H35" i="3"/>
  <c r="H36" i="3"/>
  <c r="H37" i="3"/>
  <c r="H38" i="3"/>
  <c r="H39" i="3"/>
  <c r="H40" i="3"/>
  <c r="H41" i="3"/>
  <c r="H42" i="3"/>
  <c r="H43" i="3"/>
  <c r="H44" i="3"/>
  <c r="H45" i="3"/>
  <c r="H46" i="3"/>
  <c r="H47" i="3"/>
  <c r="H48" i="3"/>
  <c r="H49" i="3"/>
  <c r="H50" i="3"/>
  <c r="H51" i="3"/>
  <c r="H52" i="3"/>
  <c r="H53" i="3"/>
  <c r="H54" i="3"/>
  <c r="H55" i="3"/>
  <c r="H56" i="3"/>
  <c r="H57" i="3"/>
  <c r="H58" i="3"/>
  <c r="H59" i="3"/>
  <c r="H60" i="3"/>
  <c r="H61" i="3"/>
  <c r="H62" i="3"/>
  <c r="H63" i="3"/>
  <c r="H64" i="3"/>
  <c r="H65" i="3"/>
  <c r="H66" i="3"/>
  <c r="H67" i="3"/>
  <c r="H68" i="3"/>
  <c r="H69" i="3"/>
  <c r="H70" i="3"/>
  <c r="H71" i="3"/>
  <c r="H72" i="3"/>
  <c r="H73" i="3"/>
  <c r="H74" i="3"/>
  <c r="H75" i="3"/>
  <c r="H76" i="3"/>
  <c r="H77" i="3"/>
  <c r="H78" i="3"/>
  <c r="H79" i="3"/>
  <c r="H80" i="3"/>
  <c r="H81" i="3"/>
  <c r="H82" i="3"/>
  <c r="H83" i="3"/>
  <c r="H84" i="3"/>
  <c r="H85" i="3"/>
  <c r="H86" i="3"/>
  <c r="H87" i="3"/>
  <c r="H88" i="3"/>
  <c r="H89" i="3"/>
  <c r="H90" i="3"/>
  <c r="H91" i="3"/>
  <c r="H92" i="3"/>
  <c r="H93" i="3"/>
  <c r="H94" i="3"/>
  <c r="H95" i="3"/>
  <c r="H96" i="3"/>
  <c r="H97" i="3"/>
  <c r="H98" i="3"/>
  <c r="H99" i="3"/>
  <c r="H100" i="3"/>
  <c r="H101" i="3"/>
  <c r="H102" i="3"/>
  <c r="H103" i="3"/>
  <c r="H104" i="3"/>
  <c r="H105" i="3"/>
  <c r="H106" i="3"/>
  <c r="H107" i="3"/>
  <c r="H108" i="3"/>
  <c r="H109" i="3"/>
  <c r="H110" i="3"/>
  <c r="H111" i="3"/>
  <c r="H112" i="3"/>
  <c r="H113" i="3"/>
  <c r="H114" i="3"/>
  <c r="H115" i="3"/>
  <c r="H116" i="3"/>
  <c r="H117" i="3"/>
  <c r="H118" i="3"/>
  <c r="H119" i="3"/>
  <c r="H120" i="3"/>
  <c r="H121" i="3"/>
  <c r="H122" i="3"/>
  <c r="H123" i="3"/>
  <c r="H124" i="3"/>
  <c r="H125" i="3"/>
  <c r="H126" i="3"/>
  <c r="H127" i="3"/>
  <c r="H128" i="3"/>
  <c r="H129" i="3"/>
  <c r="H130" i="3"/>
  <c r="H131" i="3"/>
  <c r="H132" i="3"/>
  <c r="H133" i="3"/>
  <c r="H134" i="3"/>
  <c r="H135" i="3"/>
  <c r="H136" i="3"/>
  <c r="H137" i="3"/>
  <c r="H138" i="3"/>
  <c r="H139" i="3"/>
  <c r="H140" i="3"/>
  <c r="H141" i="3"/>
  <c r="H142" i="3"/>
  <c r="H143" i="3"/>
  <c r="H144" i="3"/>
  <c r="H145" i="3"/>
  <c r="H146" i="3"/>
  <c r="H147" i="3"/>
  <c r="H148" i="3"/>
  <c r="H149" i="3"/>
  <c r="H150" i="3"/>
  <c r="H151" i="3"/>
  <c r="H152" i="3"/>
  <c r="H153" i="3"/>
  <c r="H154" i="3"/>
  <c r="H155" i="3"/>
  <c r="H156" i="3"/>
  <c r="H157" i="3"/>
  <c r="H158" i="3"/>
  <c r="H159" i="3"/>
  <c r="H160" i="3"/>
  <c r="H161" i="3"/>
  <c r="H162" i="3"/>
  <c r="H163" i="3"/>
  <c r="H164" i="3"/>
  <c r="H165" i="3"/>
  <c r="H166" i="3"/>
  <c r="H167" i="3"/>
  <c r="H168" i="3"/>
  <c r="H169" i="3"/>
  <c r="H170" i="3"/>
  <c r="H171" i="3"/>
  <c r="H172" i="3"/>
  <c r="H173" i="3"/>
  <c r="H174" i="3"/>
  <c r="H175" i="3"/>
  <c r="H176" i="3"/>
  <c r="H177" i="3"/>
  <c r="H178" i="3"/>
  <c r="H179" i="3"/>
  <c r="H180" i="3"/>
  <c r="H181" i="3"/>
  <c r="H182" i="3"/>
  <c r="H183" i="3"/>
  <c r="H184" i="3"/>
  <c r="H185" i="3"/>
  <c r="H186" i="3"/>
  <c r="H187" i="3"/>
  <c r="H188" i="3"/>
  <c r="H189" i="3"/>
  <c r="H190" i="3"/>
  <c r="H191" i="3"/>
  <c r="H192" i="3"/>
  <c r="H193" i="3"/>
  <c r="H194" i="3"/>
  <c r="H195" i="3"/>
  <c r="H196" i="3"/>
  <c r="H197" i="3"/>
  <c r="H198" i="3"/>
  <c r="H199" i="3"/>
  <c r="H200" i="3"/>
  <c r="H201" i="3"/>
  <c r="H202" i="3"/>
  <c r="H203" i="3"/>
  <c r="H204" i="3"/>
  <c r="H205" i="3"/>
  <c r="H206" i="3"/>
  <c r="H207" i="3"/>
  <c r="H208" i="3"/>
  <c r="H209" i="3"/>
  <c r="H210" i="3"/>
  <c r="H211" i="3"/>
  <c r="H212" i="3"/>
  <c r="H213" i="3"/>
  <c r="H214" i="3"/>
  <c r="H215" i="3"/>
  <c r="H216" i="3"/>
  <c r="H217" i="3"/>
  <c r="H218" i="3"/>
  <c r="H219" i="3"/>
  <c r="H220" i="3"/>
  <c r="H221" i="3"/>
  <c r="H222" i="3"/>
  <c r="H223" i="3"/>
  <c r="H224" i="3"/>
  <c r="H225" i="3"/>
  <c r="H226" i="3"/>
  <c r="H227" i="3"/>
  <c r="H228" i="3"/>
  <c r="H229" i="3"/>
  <c r="H230" i="3"/>
  <c r="H231" i="3"/>
  <c r="H232" i="3"/>
  <c r="H233" i="3"/>
  <c r="H234" i="3"/>
  <c r="H235" i="3"/>
  <c r="H236" i="3"/>
  <c r="H237" i="3"/>
  <c r="H238" i="3"/>
  <c r="H239" i="3"/>
  <c r="H240" i="3"/>
  <c r="H241" i="3"/>
  <c r="H242" i="3"/>
  <c r="H243" i="3"/>
  <c r="H244" i="3"/>
  <c r="H245" i="3"/>
  <c r="H246" i="3"/>
  <c r="H247" i="3"/>
  <c r="H248" i="3"/>
  <c r="H249" i="3"/>
  <c r="H250" i="3"/>
  <c r="H251" i="3"/>
  <c r="H252" i="3"/>
  <c r="H253" i="3"/>
  <c r="H254" i="3"/>
  <c r="H255" i="3"/>
  <c r="H256" i="3"/>
  <c r="H257" i="3"/>
  <c r="H258" i="3"/>
  <c r="H259" i="3"/>
  <c r="H260" i="3"/>
  <c r="H261" i="3"/>
  <c r="H262" i="3"/>
  <c r="H263" i="3"/>
  <c r="H264" i="3"/>
  <c r="H265" i="3"/>
  <c r="H266" i="3"/>
  <c r="H267" i="3"/>
  <c r="H268" i="3"/>
  <c r="H269" i="3"/>
  <c r="H270" i="3"/>
  <c r="H271" i="3"/>
  <c r="H272" i="3"/>
  <c r="H273" i="3"/>
  <c r="H274" i="3"/>
  <c r="H275" i="3"/>
  <c r="H276" i="3"/>
  <c r="H277" i="3"/>
  <c r="H278" i="3"/>
  <c r="H279" i="3"/>
  <c r="H280" i="3"/>
  <c r="H281" i="3"/>
  <c r="H282" i="3"/>
  <c r="H283" i="3"/>
  <c r="H284" i="3"/>
  <c r="H285" i="3"/>
  <c r="H286" i="3"/>
  <c r="H287" i="3"/>
  <c r="H288" i="3"/>
  <c r="H289" i="3"/>
  <c r="H290" i="3"/>
  <c r="H291" i="3"/>
  <c r="H292" i="3"/>
  <c r="H293" i="3"/>
  <c r="H294" i="3"/>
  <c r="H295" i="3"/>
  <c r="H296" i="3"/>
  <c r="H297" i="3"/>
  <c r="H298" i="3"/>
  <c r="H299" i="3"/>
  <c r="H300" i="3"/>
  <c r="H301" i="3"/>
  <c r="H302" i="3"/>
  <c r="H303" i="3"/>
  <c r="H11" i="3"/>
  <c r="Q10" i="15" l="1"/>
  <c r="R10" i="15"/>
  <c r="S10" i="15"/>
  <c r="I10" i="15"/>
  <c r="AA12" i="3"/>
  <c r="AA13" i="3"/>
  <c r="AA14" i="3"/>
  <c r="AA15" i="3"/>
  <c r="AA16" i="3"/>
  <c r="AA17" i="3"/>
  <c r="AA18" i="3"/>
  <c r="AA19" i="3"/>
  <c r="AA20" i="3"/>
  <c r="AA21" i="3"/>
  <c r="AA22" i="3"/>
  <c r="AA23" i="3"/>
  <c r="AA24" i="3"/>
  <c r="AA25" i="3"/>
  <c r="AA26" i="3"/>
  <c r="AA27" i="3"/>
  <c r="AA28" i="3"/>
  <c r="AA29" i="3"/>
  <c r="AA30" i="3"/>
  <c r="AA31" i="3"/>
  <c r="AA32" i="3"/>
  <c r="AA33" i="3"/>
  <c r="AA34" i="3"/>
  <c r="AA35" i="3"/>
  <c r="AA36" i="3"/>
  <c r="AA37" i="3"/>
  <c r="AA38" i="3"/>
  <c r="AA39" i="3"/>
  <c r="AA40" i="3"/>
  <c r="AA41" i="3"/>
  <c r="AA42" i="3"/>
  <c r="AA43" i="3"/>
  <c r="AA44" i="3"/>
  <c r="AA45" i="3"/>
  <c r="AA46" i="3"/>
  <c r="AA47" i="3"/>
  <c r="AA48" i="3"/>
  <c r="AA49" i="3"/>
  <c r="AA50" i="3"/>
  <c r="AA51" i="3"/>
  <c r="AA52" i="3"/>
  <c r="AA53" i="3"/>
  <c r="AA54" i="3"/>
  <c r="AA55" i="3"/>
  <c r="AA56" i="3"/>
  <c r="AA57" i="3"/>
  <c r="AA58" i="3"/>
  <c r="AA59" i="3"/>
  <c r="AA60" i="3"/>
  <c r="AA61" i="3"/>
  <c r="AA62" i="3"/>
  <c r="AA63" i="3"/>
  <c r="AA64" i="3"/>
  <c r="AA65" i="3"/>
  <c r="AA66" i="3"/>
  <c r="AA67" i="3"/>
  <c r="AA68" i="3"/>
  <c r="AA69" i="3"/>
  <c r="AA70" i="3"/>
  <c r="AA71" i="3"/>
  <c r="AA72" i="3"/>
  <c r="AA73" i="3"/>
  <c r="AA74" i="3"/>
  <c r="AA75" i="3"/>
  <c r="AA76" i="3"/>
  <c r="AA77" i="3"/>
  <c r="AA78" i="3"/>
  <c r="AA79" i="3"/>
  <c r="AA80" i="3"/>
  <c r="AA81" i="3"/>
  <c r="AA82" i="3"/>
  <c r="AA83" i="3"/>
  <c r="AA84" i="3"/>
  <c r="AA85" i="3"/>
  <c r="AA86" i="3"/>
  <c r="AA87" i="3"/>
  <c r="AA88" i="3"/>
  <c r="AA89" i="3"/>
  <c r="AA90" i="3"/>
  <c r="AA91" i="3"/>
  <c r="AA92" i="3"/>
  <c r="AA93" i="3"/>
  <c r="AA94" i="3"/>
  <c r="AA95" i="3"/>
  <c r="AA96" i="3"/>
  <c r="AA97" i="3"/>
  <c r="AA98" i="3"/>
  <c r="AA99" i="3"/>
  <c r="AA100" i="3"/>
  <c r="AA101" i="3"/>
  <c r="AA102" i="3"/>
  <c r="AA103" i="3"/>
  <c r="AA104" i="3"/>
  <c r="AA105" i="3"/>
  <c r="AA106" i="3"/>
  <c r="AA107" i="3"/>
  <c r="AA108" i="3"/>
  <c r="AA109" i="3"/>
  <c r="AA110" i="3"/>
  <c r="AA111" i="3"/>
  <c r="AA112" i="3"/>
  <c r="AA113" i="3"/>
  <c r="AA114" i="3"/>
  <c r="AA115" i="3"/>
  <c r="AA116" i="3"/>
  <c r="AA117" i="3"/>
  <c r="AA118" i="3"/>
  <c r="AA119" i="3"/>
  <c r="AA120" i="3"/>
  <c r="AA121" i="3"/>
  <c r="AA122" i="3"/>
  <c r="AA123" i="3"/>
  <c r="AA124" i="3"/>
  <c r="AA125" i="3"/>
  <c r="AA126" i="3"/>
  <c r="AA127" i="3"/>
  <c r="AA128" i="3"/>
  <c r="AA129" i="3"/>
  <c r="AA130" i="3"/>
  <c r="AA131" i="3"/>
  <c r="AA132" i="3"/>
  <c r="AA133" i="3"/>
  <c r="AA134" i="3"/>
  <c r="AA135" i="3"/>
  <c r="AA136" i="3"/>
  <c r="AA137" i="3"/>
  <c r="AA138" i="3"/>
  <c r="AA139" i="3"/>
  <c r="AA140" i="3"/>
  <c r="AA141" i="3"/>
  <c r="AA142" i="3"/>
  <c r="AA143" i="3"/>
  <c r="AA144" i="3"/>
  <c r="AA145" i="3"/>
  <c r="AA146" i="3"/>
  <c r="AA147" i="3"/>
  <c r="AA148" i="3"/>
  <c r="AA149" i="3"/>
  <c r="AA150" i="3"/>
  <c r="AA151" i="3"/>
  <c r="AA152" i="3"/>
  <c r="AA153" i="3"/>
  <c r="AA154" i="3"/>
  <c r="AA155" i="3"/>
  <c r="AA156" i="3"/>
  <c r="AA157" i="3"/>
  <c r="AA158" i="3"/>
  <c r="AA159" i="3"/>
  <c r="AA160" i="3"/>
  <c r="AA161" i="3"/>
  <c r="AA162" i="3"/>
  <c r="AA163" i="3"/>
  <c r="AA164" i="3"/>
  <c r="AA165" i="3"/>
  <c r="AA166" i="3"/>
  <c r="AA167" i="3"/>
  <c r="AA168" i="3"/>
  <c r="AA169" i="3"/>
  <c r="AA170" i="3"/>
  <c r="AA171" i="3"/>
  <c r="AA172" i="3"/>
  <c r="AA173" i="3"/>
  <c r="AA174" i="3"/>
  <c r="AA175" i="3"/>
  <c r="AA176" i="3"/>
  <c r="AA177" i="3"/>
  <c r="AA178" i="3"/>
  <c r="AA179" i="3"/>
  <c r="AA180" i="3"/>
  <c r="AA181" i="3"/>
  <c r="AA182" i="3"/>
  <c r="AA183" i="3"/>
  <c r="AA184" i="3"/>
  <c r="AA185" i="3"/>
  <c r="AA186" i="3"/>
  <c r="AA187" i="3"/>
  <c r="AA188" i="3"/>
  <c r="AA189" i="3"/>
  <c r="AA190" i="3"/>
  <c r="AA191" i="3"/>
  <c r="AA192" i="3"/>
  <c r="AA193" i="3"/>
  <c r="AA194" i="3"/>
  <c r="AA195" i="3"/>
  <c r="AA196" i="3"/>
  <c r="AA197" i="3"/>
  <c r="AA198" i="3"/>
  <c r="AA199" i="3"/>
  <c r="AA200" i="3"/>
  <c r="AA201" i="3"/>
  <c r="AA202" i="3"/>
  <c r="AA203" i="3"/>
  <c r="AA204" i="3"/>
  <c r="AA205" i="3"/>
  <c r="AA206" i="3"/>
  <c r="AA207" i="3"/>
  <c r="AA208" i="3"/>
  <c r="AA209" i="3"/>
  <c r="AA210" i="3"/>
  <c r="AA211" i="3"/>
  <c r="AA212" i="3"/>
  <c r="AA213" i="3"/>
  <c r="AA214" i="3"/>
  <c r="AA215" i="3"/>
  <c r="AA216" i="3"/>
  <c r="AA217" i="3"/>
  <c r="AA218" i="3"/>
  <c r="AA219" i="3"/>
  <c r="AA220" i="3"/>
  <c r="AA221" i="3"/>
  <c r="AA222" i="3"/>
  <c r="AA223" i="3"/>
  <c r="AA224" i="3"/>
  <c r="AA225" i="3"/>
  <c r="AA226" i="3"/>
  <c r="AA227" i="3"/>
  <c r="AA228" i="3"/>
  <c r="AA229" i="3"/>
  <c r="AA230" i="3"/>
  <c r="AA231" i="3"/>
  <c r="AA232" i="3"/>
  <c r="AA233" i="3"/>
  <c r="AA234" i="3"/>
  <c r="AA235" i="3"/>
  <c r="AA236" i="3"/>
  <c r="AA237" i="3"/>
  <c r="AA238" i="3"/>
  <c r="AA239" i="3"/>
  <c r="AA240" i="3"/>
  <c r="AA241" i="3"/>
  <c r="AA242" i="3"/>
  <c r="AA243" i="3"/>
  <c r="AA244" i="3"/>
  <c r="AA245" i="3"/>
  <c r="AA246" i="3"/>
  <c r="AA247" i="3"/>
  <c r="AA248" i="3"/>
  <c r="AA249" i="3"/>
  <c r="AA250" i="3"/>
  <c r="AA251" i="3"/>
  <c r="AA252" i="3"/>
  <c r="AA253" i="3"/>
  <c r="AA254" i="3"/>
  <c r="AA255" i="3"/>
  <c r="AA256" i="3"/>
  <c r="AA257" i="3"/>
  <c r="AA258" i="3"/>
  <c r="AA259" i="3"/>
  <c r="AA260" i="3"/>
  <c r="AA261" i="3"/>
  <c r="AA262" i="3"/>
  <c r="AA263" i="3"/>
  <c r="AA264" i="3"/>
  <c r="AA265" i="3"/>
  <c r="AA266" i="3"/>
  <c r="AA267" i="3"/>
  <c r="AA268" i="3"/>
  <c r="AA269" i="3"/>
  <c r="AA270" i="3"/>
  <c r="AA271" i="3"/>
  <c r="AA272" i="3"/>
  <c r="AA273" i="3"/>
  <c r="AA274" i="3"/>
  <c r="AA275" i="3"/>
  <c r="AA276" i="3"/>
  <c r="AA277" i="3"/>
  <c r="AA278" i="3"/>
  <c r="AA279" i="3"/>
  <c r="AA280" i="3"/>
  <c r="AA281" i="3"/>
  <c r="AA282" i="3"/>
  <c r="AA283" i="3"/>
  <c r="AA284" i="3"/>
  <c r="AA285" i="3"/>
  <c r="AA286" i="3"/>
  <c r="AA287" i="3"/>
  <c r="AA288" i="3"/>
  <c r="AA289" i="3"/>
  <c r="AA290" i="3"/>
  <c r="AA291" i="3"/>
  <c r="AA292" i="3"/>
  <c r="AA293" i="3"/>
  <c r="AA294" i="3"/>
  <c r="AA295" i="3"/>
  <c r="AA296" i="3"/>
  <c r="AA297" i="3"/>
  <c r="AA298" i="3"/>
  <c r="AA299" i="3"/>
  <c r="AA300" i="3"/>
  <c r="AA301" i="3"/>
  <c r="AA302" i="3"/>
  <c r="AA303" i="3"/>
  <c r="AA11" i="3"/>
  <c r="AA10" i="3"/>
  <c r="D11" i="3"/>
  <c r="D12" i="3"/>
  <c r="D13" i="3"/>
  <c r="D14" i="3"/>
  <c r="D15" i="3"/>
  <c r="D16" i="3"/>
  <c r="D17" i="3"/>
  <c r="D18" i="3"/>
  <c r="D19" i="3"/>
  <c r="D20" i="3"/>
  <c r="D21" i="3"/>
  <c r="D22" i="3"/>
  <c r="D23" i="3"/>
  <c r="D24" i="3"/>
  <c r="D25" i="3"/>
  <c r="D26" i="3"/>
  <c r="D27" i="3"/>
  <c r="D28" i="3"/>
  <c r="D29" i="3"/>
  <c r="D30" i="3"/>
  <c r="D31" i="3"/>
  <c r="D32" i="3"/>
  <c r="D33" i="3"/>
  <c r="D34" i="3"/>
  <c r="D35" i="3"/>
  <c r="D36" i="3"/>
  <c r="D37" i="3"/>
  <c r="D38" i="3"/>
  <c r="D39" i="3"/>
  <c r="D40" i="3"/>
  <c r="D41" i="3"/>
  <c r="D42" i="3"/>
  <c r="D43" i="3"/>
  <c r="D44" i="3"/>
  <c r="D45" i="3"/>
  <c r="D46" i="3"/>
  <c r="D47" i="3"/>
  <c r="D48" i="3"/>
  <c r="D49" i="3"/>
  <c r="D50" i="3"/>
  <c r="D51" i="3"/>
  <c r="D52" i="3"/>
  <c r="D53" i="3"/>
  <c r="D54" i="3"/>
  <c r="D55" i="3"/>
  <c r="D56" i="3"/>
  <c r="D57" i="3"/>
  <c r="D58" i="3"/>
  <c r="D59" i="3"/>
  <c r="D60" i="3"/>
  <c r="D61" i="3"/>
  <c r="D62" i="3"/>
  <c r="D63" i="3"/>
  <c r="D64" i="3"/>
  <c r="D65" i="3"/>
  <c r="D66" i="3"/>
  <c r="D67" i="3"/>
  <c r="D68" i="3"/>
  <c r="D69" i="3"/>
  <c r="D70" i="3"/>
  <c r="D71" i="3"/>
  <c r="D72" i="3"/>
  <c r="D73" i="3"/>
  <c r="D74" i="3"/>
  <c r="D75" i="3"/>
  <c r="D76" i="3"/>
  <c r="D77" i="3"/>
  <c r="D78" i="3"/>
  <c r="D79" i="3"/>
  <c r="D80" i="3"/>
  <c r="D81" i="3"/>
  <c r="D82" i="3"/>
  <c r="D83" i="3"/>
  <c r="D84" i="3"/>
  <c r="D85" i="3"/>
  <c r="D86" i="3"/>
  <c r="D87" i="3"/>
  <c r="D88" i="3"/>
  <c r="D89" i="3"/>
  <c r="D90" i="3"/>
  <c r="D91" i="3"/>
  <c r="D92" i="3"/>
  <c r="D93" i="3"/>
  <c r="D94" i="3"/>
  <c r="D95" i="3"/>
  <c r="D96" i="3"/>
  <c r="D97" i="3"/>
  <c r="D98" i="3"/>
  <c r="D99" i="3"/>
  <c r="D100" i="3"/>
  <c r="D101" i="3"/>
  <c r="D102" i="3"/>
  <c r="D103" i="3"/>
  <c r="D104" i="3"/>
  <c r="D105" i="3"/>
  <c r="D106" i="3"/>
  <c r="D107" i="3"/>
  <c r="D108" i="3"/>
  <c r="D109" i="3"/>
  <c r="D110" i="3"/>
  <c r="D111" i="3"/>
  <c r="D112" i="3"/>
  <c r="D113" i="3"/>
  <c r="D114" i="3"/>
  <c r="D115" i="3"/>
  <c r="D116" i="3"/>
  <c r="D117" i="3"/>
  <c r="D118" i="3"/>
  <c r="D119" i="3"/>
  <c r="D120" i="3"/>
  <c r="D121" i="3"/>
  <c r="D122" i="3"/>
  <c r="D123" i="3"/>
  <c r="D124" i="3"/>
  <c r="D125" i="3"/>
  <c r="D126" i="3"/>
  <c r="D127" i="3"/>
  <c r="D128" i="3"/>
  <c r="D129" i="3"/>
  <c r="D130" i="3"/>
  <c r="D131" i="3"/>
  <c r="D132" i="3"/>
  <c r="D133" i="3"/>
  <c r="D134" i="3"/>
  <c r="D135" i="3"/>
  <c r="D136" i="3"/>
  <c r="D137" i="3"/>
  <c r="D138" i="3"/>
  <c r="D139" i="3"/>
  <c r="D140" i="3"/>
  <c r="D141" i="3"/>
  <c r="D142" i="3"/>
  <c r="D143" i="3"/>
  <c r="D144" i="3"/>
  <c r="D145" i="3"/>
  <c r="D146" i="3"/>
  <c r="D147" i="3"/>
  <c r="D148" i="3"/>
  <c r="D149" i="3"/>
  <c r="D150" i="3"/>
  <c r="D151" i="3"/>
  <c r="D152" i="3"/>
  <c r="D153" i="3"/>
  <c r="D154" i="3"/>
  <c r="D155" i="3"/>
  <c r="D156" i="3"/>
  <c r="D157" i="3"/>
  <c r="D158" i="3"/>
  <c r="D159" i="3"/>
  <c r="D160" i="3"/>
  <c r="D161" i="3"/>
  <c r="D162" i="3"/>
  <c r="D163" i="3"/>
  <c r="D164" i="3"/>
  <c r="D165" i="3"/>
  <c r="D166" i="3"/>
  <c r="D167" i="3"/>
  <c r="D168" i="3"/>
  <c r="D169" i="3"/>
  <c r="D170" i="3"/>
  <c r="D171" i="3"/>
  <c r="D172" i="3"/>
  <c r="D173" i="3"/>
  <c r="D174" i="3"/>
  <c r="D175" i="3"/>
  <c r="D176" i="3"/>
  <c r="D177" i="3"/>
  <c r="D178" i="3"/>
  <c r="D179" i="3"/>
  <c r="D180" i="3"/>
  <c r="D181" i="3"/>
  <c r="D182" i="3"/>
  <c r="D183" i="3"/>
  <c r="D184" i="3"/>
  <c r="D185" i="3"/>
  <c r="D186" i="3"/>
  <c r="D187" i="3"/>
  <c r="D188" i="3"/>
  <c r="D189" i="3"/>
  <c r="D190" i="3"/>
  <c r="D191" i="3"/>
  <c r="D192" i="3"/>
  <c r="D193" i="3"/>
  <c r="D194" i="3"/>
  <c r="D195" i="3"/>
  <c r="D196" i="3"/>
  <c r="D197" i="3"/>
  <c r="D198" i="3"/>
  <c r="D199" i="3"/>
  <c r="D200" i="3"/>
  <c r="D201" i="3"/>
  <c r="D202" i="3"/>
  <c r="D203" i="3"/>
  <c r="D204" i="3"/>
  <c r="D205" i="3"/>
  <c r="D206" i="3"/>
  <c r="D207" i="3"/>
  <c r="D208" i="3"/>
  <c r="D209" i="3"/>
  <c r="D210" i="3"/>
  <c r="D211" i="3"/>
  <c r="D212" i="3"/>
  <c r="D213" i="3"/>
  <c r="D214" i="3"/>
  <c r="D215" i="3"/>
  <c r="D216" i="3"/>
  <c r="D217" i="3"/>
  <c r="D218" i="3"/>
  <c r="D219" i="3"/>
  <c r="D220" i="3"/>
  <c r="D221" i="3"/>
  <c r="D222" i="3"/>
  <c r="D223" i="3"/>
  <c r="D224" i="3"/>
  <c r="D225" i="3"/>
  <c r="D226" i="3"/>
  <c r="D227" i="3"/>
  <c r="D228" i="3"/>
  <c r="D229" i="3"/>
  <c r="D230" i="3"/>
  <c r="D231" i="3"/>
  <c r="D232" i="3"/>
  <c r="D233" i="3"/>
  <c r="D234" i="3"/>
  <c r="D235" i="3"/>
  <c r="D236" i="3"/>
  <c r="D237" i="3"/>
  <c r="D238" i="3"/>
  <c r="D239" i="3"/>
  <c r="D240" i="3"/>
  <c r="D241" i="3"/>
  <c r="D242" i="3"/>
  <c r="D243" i="3"/>
  <c r="D244" i="3"/>
  <c r="D245" i="3"/>
  <c r="D246" i="3"/>
  <c r="D247" i="3"/>
  <c r="D248" i="3"/>
  <c r="D249" i="3"/>
  <c r="D250" i="3"/>
  <c r="D251" i="3"/>
  <c r="D252" i="3"/>
  <c r="D253" i="3"/>
  <c r="D254" i="3"/>
  <c r="D255" i="3"/>
  <c r="D256" i="3"/>
  <c r="D257" i="3"/>
  <c r="D258" i="3"/>
  <c r="D259" i="3"/>
  <c r="D260" i="3"/>
  <c r="D261" i="3"/>
  <c r="D262" i="3"/>
  <c r="D263" i="3"/>
  <c r="D264" i="3"/>
  <c r="D265" i="3"/>
  <c r="D266" i="3"/>
  <c r="D267" i="3"/>
  <c r="D268" i="3"/>
  <c r="D269" i="3"/>
  <c r="D270" i="3"/>
  <c r="D271" i="3"/>
  <c r="D272" i="3"/>
  <c r="D273" i="3"/>
  <c r="D274" i="3"/>
  <c r="D275" i="3"/>
  <c r="D276" i="3"/>
  <c r="D277" i="3"/>
  <c r="D278" i="3"/>
  <c r="D279" i="3"/>
  <c r="D280" i="3"/>
  <c r="D281" i="3"/>
  <c r="D282" i="3"/>
  <c r="D283" i="3"/>
  <c r="D284" i="3"/>
  <c r="D285" i="3"/>
  <c r="D286" i="3"/>
  <c r="D287" i="3"/>
  <c r="D288" i="3"/>
  <c r="D289" i="3"/>
  <c r="D290" i="3"/>
  <c r="D291" i="3"/>
  <c r="D292" i="3"/>
  <c r="D293" i="3"/>
  <c r="D294" i="3"/>
  <c r="D295" i="3"/>
  <c r="D296" i="3"/>
  <c r="D297" i="3"/>
  <c r="D298" i="3"/>
  <c r="D299" i="3"/>
  <c r="D300" i="3"/>
  <c r="D301" i="3"/>
  <c r="D302" i="3"/>
  <c r="D303" i="3"/>
  <c r="J4" i="17"/>
  <c r="I4" i="17"/>
  <c r="E303" i="5"/>
  <c r="E302" i="5"/>
  <c r="E301" i="5"/>
  <c r="E300" i="5"/>
  <c r="E299" i="5"/>
  <c r="E298" i="5"/>
  <c r="E297" i="5"/>
  <c r="E296" i="5"/>
  <c r="E295" i="5"/>
  <c r="E294" i="5"/>
  <c r="E293" i="5"/>
  <c r="E292" i="5"/>
  <c r="E291" i="5"/>
  <c r="E290" i="5"/>
  <c r="E289" i="5"/>
  <c r="E288" i="5"/>
  <c r="E287" i="5"/>
  <c r="E286" i="5"/>
  <c r="E285" i="5"/>
  <c r="E284" i="5"/>
  <c r="E283" i="5"/>
  <c r="E282" i="5"/>
  <c r="E281" i="5"/>
  <c r="E280" i="5"/>
  <c r="E279" i="5"/>
  <c r="E278" i="5"/>
  <c r="E277" i="5"/>
  <c r="E276" i="5"/>
  <c r="E275" i="5"/>
  <c r="E274" i="5"/>
  <c r="E273" i="5"/>
  <c r="E272" i="5"/>
  <c r="E271" i="5"/>
  <c r="E270" i="5"/>
  <c r="E269" i="5"/>
  <c r="E268" i="5"/>
  <c r="E267" i="5"/>
  <c r="E266" i="5"/>
  <c r="E265" i="5"/>
  <c r="E264" i="5"/>
  <c r="E263" i="5"/>
  <c r="E262" i="5"/>
  <c r="E261" i="5"/>
  <c r="E260" i="5"/>
  <c r="E259" i="5"/>
  <c r="E258" i="5"/>
  <c r="E257" i="5"/>
  <c r="E256" i="5"/>
  <c r="E255" i="5"/>
  <c r="E254" i="5"/>
  <c r="E253" i="5"/>
  <c r="E252" i="5"/>
  <c r="E251" i="5"/>
  <c r="E250" i="5"/>
  <c r="E249" i="5"/>
  <c r="E248" i="5"/>
  <c r="E247" i="5"/>
  <c r="E246" i="5"/>
  <c r="E245" i="5"/>
  <c r="E244" i="5"/>
  <c r="E243" i="5"/>
  <c r="E242" i="5"/>
  <c r="E241" i="5"/>
  <c r="E240" i="5"/>
  <c r="E239" i="5"/>
  <c r="E238" i="5"/>
  <c r="E237" i="5"/>
  <c r="E236" i="5"/>
  <c r="E235" i="5"/>
  <c r="E234" i="5"/>
  <c r="E233" i="5"/>
  <c r="E232" i="5"/>
  <c r="E231" i="5"/>
  <c r="E230" i="5"/>
  <c r="E229" i="5"/>
  <c r="E228" i="5"/>
  <c r="E227" i="5"/>
  <c r="E226" i="5"/>
  <c r="E225" i="5"/>
  <c r="E224" i="5"/>
  <c r="E223" i="5"/>
  <c r="E222" i="5"/>
  <c r="E221" i="5"/>
  <c r="E220" i="5"/>
  <c r="E219" i="5"/>
  <c r="E218" i="5"/>
  <c r="E217" i="5"/>
  <c r="E216" i="5"/>
  <c r="E215" i="5"/>
  <c r="E214" i="5"/>
  <c r="E213" i="5"/>
  <c r="E212" i="5"/>
  <c r="E211" i="5"/>
  <c r="E210" i="5"/>
  <c r="E209" i="5"/>
  <c r="E208" i="5"/>
  <c r="E207" i="5"/>
  <c r="E206" i="5"/>
  <c r="E205" i="5"/>
  <c r="E204" i="5"/>
  <c r="E203" i="5"/>
  <c r="E202" i="5"/>
  <c r="E201" i="5"/>
  <c r="E200" i="5"/>
  <c r="E199" i="5"/>
  <c r="E198" i="5"/>
  <c r="E197" i="5"/>
  <c r="E196" i="5"/>
  <c r="E195" i="5"/>
  <c r="E194" i="5"/>
  <c r="E193" i="5"/>
  <c r="E192" i="5"/>
  <c r="E191" i="5"/>
  <c r="E190" i="5"/>
  <c r="E189" i="5"/>
  <c r="E188" i="5"/>
  <c r="E187" i="5"/>
  <c r="E186" i="5"/>
  <c r="E185" i="5"/>
  <c r="E184" i="5"/>
  <c r="E183" i="5"/>
  <c r="E182" i="5"/>
  <c r="E181" i="5"/>
  <c r="E180" i="5"/>
  <c r="E179" i="5"/>
  <c r="E178" i="5"/>
  <c r="E177" i="5"/>
  <c r="E176" i="5"/>
  <c r="E175" i="5"/>
  <c r="E174" i="5"/>
  <c r="E173" i="5"/>
  <c r="E172" i="5"/>
  <c r="E171" i="5"/>
  <c r="E170" i="5"/>
  <c r="E169" i="5"/>
  <c r="E168" i="5"/>
  <c r="E167" i="5"/>
  <c r="E166" i="5"/>
  <c r="E165" i="5"/>
  <c r="E164" i="5"/>
  <c r="E163" i="5"/>
  <c r="E162" i="5"/>
  <c r="E161" i="5"/>
  <c r="E160" i="5"/>
  <c r="E159" i="5"/>
  <c r="E158" i="5"/>
  <c r="E157" i="5"/>
  <c r="E156" i="5"/>
  <c r="E155" i="5"/>
  <c r="E154" i="5"/>
  <c r="E153" i="5"/>
  <c r="E152" i="5"/>
  <c r="E151" i="5"/>
  <c r="E150" i="5"/>
  <c r="E149" i="5"/>
  <c r="E148" i="5"/>
  <c r="E147" i="5"/>
  <c r="E146" i="5"/>
  <c r="E145" i="5"/>
  <c r="E144" i="5"/>
  <c r="E143" i="5"/>
  <c r="E142" i="5"/>
  <c r="E141" i="5"/>
  <c r="E140" i="5"/>
  <c r="E139" i="5"/>
  <c r="E138" i="5"/>
  <c r="E137" i="5"/>
  <c r="E136" i="5"/>
  <c r="E135" i="5"/>
  <c r="E134" i="5"/>
  <c r="E133" i="5"/>
  <c r="E132" i="5"/>
  <c r="E131" i="5"/>
  <c r="E130" i="5"/>
  <c r="E129" i="5"/>
  <c r="E128" i="5"/>
  <c r="E127" i="5"/>
  <c r="E126" i="5"/>
  <c r="E125" i="5"/>
  <c r="E124" i="5"/>
  <c r="E123" i="5"/>
  <c r="E122" i="5"/>
  <c r="E121" i="5"/>
  <c r="E120" i="5"/>
  <c r="E119" i="5"/>
  <c r="E118" i="5"/>
  <c r="E117" i="5"/>
  <c r="E116" i="5"/>
  <c r="E115" i="5"/>
  <c r="E114" i="5"/>
  <c r="E113" i="5"/>
  <c r="E112" i="5"/>
  <c r="E111" i="5"/>
  <c r="E110" i="5"/>
  <c r="E109" i="5"/>
  <c r="E108" i="5"/>
  <c r="E107" i="5"/>
  <c r="E106" i="5"/>
  <c r="E105" i="5"/>
  <c r="E104" i="5"/>
  <c r="E103" i="5"/>
  <c r="E102" i="5"/>
  <c r="E101" i="5"/>
  <c r="E100" i="5"/>
  <c r="E99" i="5"/>
  <c r="E98" i="5"/>
  <c r="E97" i="5"/>
  <c r="E96" i="5"/>
  <c r="E95" i="5"/>
  <c r="E94" i="5"/>
  <c r="E93" i="5"/>
  <c r="E92" i="5"/>
  <c r="E91" i="5"/>
  <c r="E90" i="5"/>
  <c r="E89" i="5"/>
  <c r="E88" i="5"/>
  <c r="E87" i="5"/>
  <c r="E86" i="5"/>
  <c r="E85" i="5"/>
  <c r="E84" i="5"/>
  <c r="E83" i="5"/>
  <c r="E82" i="5"/>
  <c r="E81" i="5"/>
  <c r="E80" i="5"/>
  <c r="E79" i="5"/>
  <c r="E78" i="5"/>
  <c r="E77" i="5"/>
  <c r="E76" i="5"/>
  <c r="E75" i="5"/>
  <c r="E74" i="5"/>
  <c r="E73" i="5"/>
  <c r="E72" i="5"/>
  <c r="E71" i="5"/>
  <c r="E70" i="5"/>
  <c r="E69" i="5"/>
  <c r="E68" i="5"/>
  <c r="E67" i="5"/>
  <c r="E66" i="5"/>
  <c r="E65" i="5"/>
  <c r="E64" i="5"/>
  <c r="E63" i="5"/>
  <c r="E62" i="5"/>
  <c r="E61" i="5"/>
  <c r="E60" i="5"/>
  <c r="E59" i="5"/>
  <c r="E58" i="5"/>
  <c r="E57" i="5"/>
  <c r="E56" i="5"/>
  <c r="E55" i="5"/>
  <c r="E54" i="5"/>
  <c r="E53" i="5"/>
  <c r="E52" i="5"/>
  <c r="E51" i="5"/>
  <c r="E50" i="5"/>
  <c r="E49" i="5"/>
  <c r="E48" i="5"/>
  <c r="E47" i="5"/>
  <c r="E46" i="5"/>
  <c r="E45" i="5"/>
  <c r="E44" i="5"/>
  <c r="E43" i="5"/>
  <c r="E42" i="5"/>
  <c r="E41" i="5"/>
  <c r="E40" i="5"/>
  <c r="E39" i="5"/>
  <c r="E38" i="5"/>
  <c r="E37" i="5"/>
  <c r="E36" i="5"/>
  <c r="E35" i="5"/>
  <c r="E34" i="5"/>
  <c r="E33" i="5"/>
  <c r="E32" i="5"/>
  <c r="E31" i="5"/>
  <c r="E30" i="5"/>
  <c r="E29" i="5"/>
  <c r="E28" i="5"/>
  <c r="E27" i="5"/>
  <c r="E26" i="5"/>
  <c r="E25" i="5"/>
  <c r="E24" i="5"/>
  <c r="E23" i="5"/>
  <c r="E22" i="5"/>
  <c r="E21" i="5"/>
  <c r="E20" i="5"/>
  <c r="E19" i="5"/>
  <c r="E18" i="5"/>
  <c r="E17" i="5"/>
  <c r="E16" i="5"/>
  <c r="E15" i="5"/>
  <c r="E14" i="5"/>
  <c r="E13" i="5"/>
  <c r="E12" i="5"/>
  <c r="E11" i="5"/>
  <c r="C10" i="5"/>
  <c r="J26" i="17"/>
  <c r="J27" i="17"/>
  <c r="J28" i="17"/>
  <c r="J29" i="17"/>
  <c r="E25" i="17"/>
  <c r="E26" i="17"/>
  <c r="E27" i="17"/>
  <c r="E28" i="17"/>
  <c r="E29" i="17"/>
  <c r="D25" i="17"/>
  <c r="D26" i="17"/>
  <c r="D27" i="17"/>
  <c r="D28" i="17"/>
  <c r="D29" i="17"/>
  <c r="J25" i="17"/>
  <c r="I25" i="17"/>
  <c r="I26" i="17"/>
  <c r="I27" i="17"/>
  <c r="I28" i="17"/>
  <c r="I29" i="17"/>
  <c r="Y10" i="16"/>
  <c r="T10" i="15" l="1"/>
  <c r="U10" i="15"/>
  <c r="H25" i="17"/>
  <c r="H28" i="17"/>
  <c r="H27" i="17"/>
  <c r="H26" i="17"/>
  <c r="D10" i="3"/>
  <c r="E10" i="5"/>
  <c r="H29" i="17"/>
  <c r="I10" i="3"/>
  <c r="H10" i="3"/>
  <c r="F10" i="3"/>
  <c r="G10" i="3"/>
  <c r="C10" i="3"/>
  <c r="K10" i="3"/>
  <c r="AH10" i="3" l="1"/>
  <c r="Z10" i="3"/>
  <c r="J20" i="17" l="1"/>
  <c r="J6" i="17"/>
  <c r="J9" i="17"/>
  <c r="J18" i="17"/>
  <c r="J17" i="17"/>
  <c r="J10" i="17"/>
  <c r="J16" i="17"/>
  <c r="J15" i="17"/>
  <c r="J14" i="17"/>
  <c r="J22" i="17"/>
  <c r="J21" i="17"/>
  <c r="J7" i="17"/>
  <c r="J8" i="17"/>
  <c r="J12" i="17"/>
  <c r="J19" i="17"/>
  <c r="J13" i="17"/>
  <c r="J11" i="17"/>
  <c r="J5" i="17"/>
  <c r="G4" i="17"/>
  <c r="H15" i="17"/>
  <c r="H22" i="17"/>
  <c r="H16" i="17"/>
  <c r="E4" i="17"/>
  <c r="AD146" i="16"/>
  <c r="AF146" i="16" s="1"/>
  <c r="AC146" i="16"/>
  <c r="V146" i="16"/>
  <c r="I146" i="16"/>
  <c r="H146" i="16"/>
  <c r="AD138" i="16"/>
  <c r="AF138" i="16" s="1"/>
  <c r="AC138" i="16"/>
  <c r="V138" i="16"/>
  <c r="I138" i="16"/>
  <c r="H138" i="16"/>
  <c r="AD187" i="16"/>
  <c r="AF187" i="16" s="1"/>
  <c r="AC187" i="16"/>
  <c r="V187" i="16"/>
  <c r="I187" i="16"/>
  <c r="H187" i="16"/>
  <c r="AD118" i="16"/>
  <c r="AF118" i="16" s="1"/>
  <c r="AC118" i="16"/>
  <c r="V118" i="16"/>
  <c r="I118" i="16"/>
  <c r="H118" i="16"/>
  <c r="AD27" i="16"/>
  <c r="AF27" i="16" s="1"/>
  <c r="AC27" i="16"/>
  <c r="V27" i="16"/>
  <c r="I27" i="16"/>
  <c r="H27" i="16"/>
  <c r="AD238" i="16"/>
  <c r="AF238" i="16" s="1"/>
  <c r="AC238" i="16"/>
  <c r="V238" i="16"/>
  <c r="I238" i="16"/>
  <c r="H238" i="16"/>
  <c r="AD28" i="16"/>
  <c r="AF28" i="16" s="1"/>
  <c r="AC28" i="16"/>
  <c r="V28" i="16"/>
  <c r="I28" i="16"/>
  <c r="H28" i="16"/>
  <c r="AD101" i="16"/>
  <c r="AF101" i="16" s="1"/>
  <c r="AC101" i="16"/>
  <c r="V101" i="16"/>
  <c r="I101" i="16"/>
  <c r="H101" i="16"/>
  <c r="AD155" i="16"/>
  <c r="AF155" i="16" s="1"/>
  <c r="AC155" i="16"/>
  <c r="V155" i="16"/>
  <c r="I155" i="16"/>
  <c r="H155" i="16"/>
  <c r="AD225" i="16"/>
  <c r="AF225" i="16" s="1"/>
  <c r="AC225" i="16"/>
  <c r="V225" i="16"/>
  <c r="I225" i="16"/>
  <c r="H225" i="16"/>
  <c r="AD280" i="16"/>
  <c r="AF280" i="16" s="1"/>
  <c r="AC280" i="16"/>
  <c r="V280" i="16"/>
  <c r="I280" i="16"/>
  <c r="H280" i="16"/>
  <c r="AD121" i="16"/>
  <c r="AF121" i="16" s="1"/>
  <c r="AC121" i="16"/>
  <c r="V121" i="16"/>
  <c r="I121" i="16"/>
  <c r="H121" i="16"/>
  <c r="AD80" i="16"/>
  <c r="AF80" i="16" s="1"/>
  <c r="AC80" i="16"/>
  <c r="V80" i="16"/>
  <c r="I80" i="16"/>
  <c r="H80" i="16"/>
  <c r="AD84" i="16"/>
  <c r="AF84" i="16" s="1"/>
  <c r="AC84" i="16"/>
  <c r="V84" i="16"/>
  <c r="I84" i="16"/>
  <c r="H84" i="16"/>
  <c r="AD78" i="16"/>
  <c r="AF78" i="16" s="1"/>
  <c r="AC78" i="16"/>
  <c r="V78" i="16"/>
  <c r="I78" i="16"/>
  <c r="H78" i="16"/>
  <c r="AD241" i="16"/>
  <c r="AF241" i="16" s="1"/>
  <c r="AC241" i="16"/>
  <c r="V241" i="16"/>
  <c r="I241" i="16"/>
  <c r="H241" i="16"/>
  <c r="AD178" i="16"/>
  <c r="AF178" i="16" s="1"/>
  <c r="AC178" i="16"/>
  <c r="V178" i="16"/>
  <c r="I178" i="16"/>
  <c r="H178" i="16"/>
  <c r="AD18" i="16"/>
  <c r="AF18" i="16" s="1"/>
  <c r="AC18" i="16"/>
  <c r="V18" i="16"/>
  <c r="I18" i="16"/>
  <c r="H18" i="16"/>
  <c r="AD265" i="16"/>
  <c r="AF265" i="16" s="1"/>
  <c r="AC265" i="16"/>
  <c r="V265" i="16"/>
  <c r="I265" i="16"/>
  <c r="H265" i="16"/>
  <c r="AD221" i="16"/>
  <c r="AF221" i="16" s="1"/>
  <c r="AC221" i="16"/>
  <c r="V221" i="16"/>
  <c r="I221" i="16"/>
  <c r="H221" i="16"/>
  <c r="AD160" i="16"/>
  <c r="AF160" i="16" s="1"/>
  <c r="AC160" i="16"/>
  <c r="V160" i="16"/>
  <c r="I160" i="16"/>
  <c r="H160" i="16"/>
  <c r="AD96" i="16"/>
  <c r="AF96" i="16" s="1"/>
  <c r="AC96" i="16"/>
  <c r="V96" i="16"/>
  <c r="I96" i="16"/>
  <c r="H96" i="16"/>
  <c r="AD189" i="16"/>
  <c r="AF189" i="16" s="1"/>
  <c r="AC189" i="16"/>
  <c r="V189" i="16"/>
  <c r="I189" i="16"/>
  <c r="H189" i="16"/>
  <c r="AD210" i="16"/>
  <c r="AF210" i="16" s="1"/>
  <c r="AC210" i="16"/>
  <c r="V210" i="16"/>
  <c r="I210" i="16"/>
  <c r="H210" i="16"/>
  <c r="AD68" i="16"/>
  <c r="AF68" i="16" s="1"/>
  <c r="AC68" i="16"/>
  <c r="V68" i="16"/>
  <c r="I68" i="16"/>
  <c r="H68" i="16"/>
  <c r="AD262" i="16"/>
  <c r="AF262" i="16" s="1"/>
  <c r="AC262" i="16"/>
  <c r="V262" i="16"/>
  <c r="I262" i="16"/>
  <c r="H262" i="16"/>
  <c r="AD165" i="16"/>
  <c r="AF165" i="16" s="1"/>
  <c r="AC165" i="16"/>
  <c r="V165" i="16"/>
  <c r="I165" i="16"/>
  <c r="H165" i="16"/>
  <c r="AD65" i="16"/>
  <c r="AF65" i="16" s="1"/>
  <c r="AC65" i="16"/>
  <c r="V65" i="16"/>
  <c r="I65" i="16"/>
  <c r="H65" i="16"/>
  <c r="AD95" i="16"/>
  <c r="AF95" i="16" s="1"/>
  <c r="AC95" i="16"/>
  <c r="V95" i="16"/>
  <c r="I95" i="16"/>
  <c r="H95" i="16"/>
  <c r="AD157" i="16"/>
  <c r="AF157" i="16" s="1"/>
  <c r="AC157" i="16"/>
  <c r="V157" i="16"/>
  <c r="I157" i="16"/>
  <c r="H157" i="16"/>
  <c r="AD203" i="16"/>
  <c r="AF203" i="16" s="1"/>
  <c r="AC203" i="16"/>
  <c r="V203" i="16"/>
  <c r="I203" i="16"/>
  <c r="H203" i="16"/>
  <c r="AD19" i="16"/>
  <c r="AF19" i="16" s="1"/>
  <c r="AC19" i="16"/>
  <c r="V19" i="16"/>
  <c r="I19" i="16"/>
  <c r="H19" i="16"/>
  <c r="AD56" i="16"/>
  <c r="AF56" i="16" s="1"/>
  <c r="AC56" i="16"/>
  <c r="V56" i="16"/>
  <c r="I56" i="16"/>
  <c r="H56" i="16"/>
  <c r="AD288" i="16"/>
  <c r="AF288" i="16" s="1"/>
  <c r="AC288" i="16"/>
  <c r="V288" i="16"/>
  <c r="I288" i="16"/>
  <c r="H288" i="16"/>
  <c r="AD248" i="16"/>
  <c r="AF248" i="16" s="1"/>
  <c r="AC248" i="16"/>
  <c r="V248" i="16"/>
  <c r="I248" i="16"/>
  <c r="H248" i="16"/>
  <c r="AD230" i="16"/>
  <c r="AF230" i="16" s="1"/>
  <c r="AC230" i="16"/>
  <c r="V230" i="16"/>
  <c r="I230" i="16"/>
  <c r="H230" i="16"/>
  <c r="AD211" i="16"/>
  <c r="AF211" i="16" s="1"/>
  <c r="AC211" i="16"/>
  <c r="V211" i="16"/>
  <c r="I211" i="16"/>
  <c r="H211" i="16"/>
  <c r="AD153" i="16"/>
  <c r="AF153" i="16" s="1"/>
  <c r="AC153" i="16"/>
  <c r="V153" i="16"/>
  <c r="I153" i="16"/>
  <c r="H153" i="16"/>
  <c r="AD198" i="16"/>
  <c r="AF198" i="16" s="1"/>
  <c r="AC198" i="16"/>
  <c r="V198" i="16"/>
  <c r="I198" i="16"/>
  <c r="H198" i="16"/>
  <c r="AD147" i="16"/>
  <c r="AF147" i="16" s="1"/>
  <c r="AC147" i="16"/>
  <c r="V147" i="16"/>
  <c r="I147" i="16"/>
  <c r="H147" i="16"/>
  <c r="AD107" i="16"/>
  <c r="AF107" i="16" s="1"/>
  <c r="AC107" i="16"/>
  <c r="V107" i="16"/>
  <c r="I107" i="16"/>
  <c r="H107" i="16"/>
  <c r="AD89" i="16"/>
  <c r="AF89" i="16" s="1"/>
  <c r="AC89" i="16"/>
  <c r="V89" i="16"/>
  <c r="I89" i="16"/>
  <c r="H89" i="16"/>
  <c r="AD39" i="16"/>
  <c r="AF39" i="16" s="1"/>
  <c r="AC39" i="16"/>
  <c r="V39" i="16"/>
  <c r="I39" i="16"/>
  <c r="H39" i="16"/>
  <c r="AD43" i="16"/>
  <c r="AF43" i="16" s="1"/>
  <c r="AC43" i="16"/>
  <c r="V43" i="16"/>
  <c r="I43" i="16"/>
  <c r="H43" i="16"/>
  <c r="AD206" i="16"/>
  <c r="AF206" i="16" s="1"/>
  <c r="AC206" i="16"/>
  <c r="V206" i="16"/>
  <c r="I206" i="16"/>
  <c r="H206" i="16"/>
  <c r="AD114" i="16"/>
  <c r="AF114" i="16" s="1"/>
  <c r="AC114" i="16"/>
  <c r="V114" i="16"/>
  <c r="I114" i="16"/>
  <c r="H114" i="16"/>
  <c r="AD42" i="16"/>
  <c r="AF42" i="16" s="1"/>
  <c r="AC42" i="16"/>
  <c r="V42" i="16"/>
  <c r="I42" i="16"/>
  <c r="H42" i="16"/>
  <c r="AD108" i="16"/>
  <c r="AF108" i="16" s="1"/>
  <c r="AC108" i="16"/>
  <c r="V108" i="16"/>
  <c r="I108" i="16"/>
  <c r="H108" i="16"/>
  <c r="AD287" i="16"/>
  <c r="AF287" i="16" s="1"/>
  <c r="AC287" i="16"/>
  <c r="V287" i="16"/>
  <c r="I287" i="16"/>
  <c r="H287" i="16"/>
  <c r="AD301" i="16"/>
  <c r="AF301" i="16" s="1"/>
  <c r="AC301" i="16"/>
  <c r="V301" i="16"/>
  <c r="I301" i="16"/>
  <c r="H301" i="16"/>
  <c r="AD83" i="16"/>
  <c r="AF83" i="16" s="1"/>
  <c r="AC83" i="16"/>
  <c r="V83" i="16"/>
  <c r="I83" i="16"/>
  <c r="H83" i="16"/>
  <c r="AD161" i="16"/>
  <c r="AF161" i="16" s="1"/>
  <c r="AC161" i="16"/>
  <c r="V161" i="16"/>
  <c r="I161" i="16"/>
  <c r="H161" i="16"/>
  <c r="AD23" i="16"/>
  <c r="AF23" i="16" s="1"/>
  <c r="AC23" i="16"/>
  <c r="V23" i="16"/>
  <c r="I23" i="16"/>
  <c r="H23" i="16"/>
  <c r="AD252" i="16"/>
  <c r="AF252" i="16" s="1"/>
  <c r="AC252" i="16"/>
  <c r="V252" i="16"/>
  <c r="I252" i="16"/>
  <c r="H252" i="16"/>
  <c r="AD205" i="16"/>
  <c r="AF205" i="16" s="1"/>
  <c r="AC205" i="16"/>
  <c r="V205" i="16"/>
  <c r="I205" i="16"/>
  <c r="H205" i="16"/>
  <c r="AD274" i="16"/>
  <c r="AF274" i="16" s="1"/>
  <c r="AC274" i="16"/>
  <c r="V274" i="16"/>
  <c r="I274" i="16"/>
  <c r="H274" i="16"/>
  <c r="AD270" i="16"/>
  <c r="AF270" i="16" s="1"/>
  <c r="AC270" i="16"/>
  <c r="V270" i="16"/>
  <c r="I270" i="16"/>
  <c r="H270" i="16"/>
  <c r="AD12" i="16"/>
  <c r="AF12" i="16" s="1"/>
  <c r="AC12" i="16"/>
  <c r="V12" i="16"/>
  <c r="I12" i="16"/>
  <c r="H12" i="16"/>
  <c r="AD123" i="16"/>
  <c r="AF123" i="16" s="1"/>
  <c r="AC123" i="16"/>
  <c r="V123" i="16"/>
  <c r="I123" i="16"/>
  <c r="H123" i="16"/>
  <c r="AD132" i="16"/>
  <c r="AF132" i="16" s="1"/>
  <c r="AC132" i="16"/>
  <c r="V132" i="16"/>
  <c r="I132" i="16"/>
  <c r="H132" i="16"/>
  <c r="AD105" i="16"/>
  <c r="AF105" i="16" s="1"/>
  <c r="AC105" i="16"/>
  <c r="V105" i="16"/>
  <c r="I105" i="16"/>
  <c r="H105" i="16"/>
  <c r="AD279" i="16"/>
  <c r="AF279" i="16" s="1"/>
  <c r="AC279" i="16"/>
  <c r="V279" i="16"/>
  <c r="I279" i="16"/>
  <c r="H279" i="16"/>
  <c r="AD33" i="16"/>
  <c r="AF33" i="16" s="1"/>
  <c r="AC33" i="16"/>
  <c r="V33" i="16"/>
  <c r="I33" i="16"/>
  <c r="H33" i="16"/>
  <c r="AD257" i="16"/>
  <c r="AF257" i="16" s="1"/>
  <c r="AC257" i="16"/>
  <c r="V257" i="16"/>
  <c r="I257" i="16"/>
  <c r="H257" i="16"/>
  <c r="AD223" i="16"/>
  <c r="AF223" i="16" s="1"/>
  <c r="AC223" i="16"/>
  <c r="V223" i="16"/>
  <c r="I223" i="16"/>
  <c r="H223" i="16"/>
  <c r="AD188" i="16"/>
  <c r="AF188" i="16" s="1"/>
  <c r="AC188" i="16"/>
  <c r="V188" i="16"/>
  <c r="I188" i="16"/>
  <c r="H188" i="16"/>
  <c r="AD294" i="16"/>
  <c r="AF294" i="16" s="1"/>
  <c r="AC294" i="16"/>
  <c r="V294" i="16"/>
  <c r="I294" i="16"/>
  <c r="H294" i="16"/>
  <c r="AD204" i="16"/>
  <c r="AF204" i="16" s="1"/>
  <c r="AC204" i="16"/>
  <c r="V204" i="16"/>
  <c r="I204" i="16"/>
  <c r="H204" i="16"/>
  <c r="AD72" i="16"/>
  <c r="AF72" i="16" s="1"/>
  <c r="AC72" i="16"/>
  <c r="V72" i="16"/>
  <c r="I72" i="16"/>
  <c r="H72" i="16"/>
  <c r="AD182" i="16"/>
  <c r="AF182" i="16" s="1"/>
  <c r="AC182" i="16"/>
  <c r="V182" i="16"/>
  <c r="I182" i="16"/>
  <c r="H182" i="16"/>
  <c r="AD130" i="16"/>
  <c r="AF130" i="16" s="1"/>
  <c r="AC130" i="16"/>
  <c r="V130" i="16"/>
  <c r="I130" i="16"/>
  <c r="H130" i="16"/>
  <c r="AD266" i="16"/>
  <c r="AF266" i="16" s="1"/>
  <c r="AC266" i="16"/>
  <c r="V266" i="16"/>
  <c r="I266" i="16"/>
  <c r="H266" i="16"/>
  <c r="AD244" i="16"/>
  <c r="AF244" i="16" s="1"/>
  <c r="AC244" i="16"/>
  <c r="V244" i="16"/>
  <c r="I244" i="16"/>
  <c r="H244" i="16"/>
  <c r="AD135" i="16"/>
  <c r="AF135" i="16" s="1"/>
  <c r="AC135" i="16"/>
  <c r="V135" i="16"/>
  <c r="I135" i="16"/>
  <c r="H135" i="16"/>
  <c r="AD269" i="16"/>
  <c r="AF269" i="16" s="1"/>
  <c r="AC269" i="16"/>
  <c r="V269" i="16"/>
  <c r="I269" i="16"/>
  <c r="H269" i="16"/>
  <c r="AD235" i="16"/>
  <c r="AF235" i="16" s="1"/>
  <c r="AC235" i="16"/>
  <c r="V235" i="16"/>
  <c r="I235" i="16"/>
  <c r="H235" i="16"/>
  <c r="AD290" i="16"/>
  <c r="AF290" i="16" s="1"/>
  <c r="AC290" i="16"/>
  <c r="V290" i="16"/>
  <c r="I290" i="16"/>
  <c r="H290" i="16"/>
  <c r="AD220" i="16"/>
  <c r="AF220" i="16" s="1"/>
  <c r="AC220" i="16"/>
  <c r="V220" i="16"/>
  <c r="I220" i="16"/>
  <c r="H220" i="16"/>
  <c r="AD156" i="16"/>
  <c r="AF156" i="16" s="1"/>
  <c r="AC156" i="16"/>
  <c r="V156" i="16"/>
  <c r="I156" i="16"/>
  <c r="H156" i="16"/>
  <c r="AD295" i="16"/>
  <c r="AF295" i="16" s="1"/>
  <c r="AC295" i="16"/>
  <c r="V295" i="16"/>
  <c r="I295" i="16"/>
  <c r="H295" i="16"/>
  <c r="AD208" i="16"/>
  <c r="AF208" i="16" s="1"/>
  <c r="AC208" i="16"/>
  <c r="V208" i="16"/>
  <c r="I208" i="16"/>
  <c r="H208" i="16"/>
  <c r="AD201" i="16"/>
  <c r="AF201" i="16" s="1"/>
  <c r="AC201" i="16"/>
  <c r="V201" i="16"/>
  <c r="I201" i="16"/>
  <c r="H201" i="16"/>
  <c r="AD36" i="16"/>
  <c r="AF36" i="16" s="1"/>
  <c r="AC36" i="16"/>
  <c r="V36" i="16"/>
  <c r="I36" i="16"/>
  <c r="H36" i="16"/>
  <c r="AD222" i="16"/>
  <c r="AF222" i="16" s="1"/>
  <c r="AC222" i="16"/>
  <c r="V222" i="16"/>
  <c r="I222" i="16"/>
  <c r="H222" i="16"/>
  <c r="AD184" i="16"/>
  <c r="AF184" i="16" s="1"/>
  <c r="AC184" i="16"/>
  <c r="V184" i="16"/>
  <c r="I184" i="16"/>
  <c r="H184" i="16"/>
  <c r="AD236" i="16"/>
  <c r="AF236" i="16" s="1"/>
  <c r="AC236" i="16"/>
  <c r="V236" i="16"/>
  <c r="I236" i="16"/>
  <c r="H236" i="16"/>
  <c r="AD273" i="16"/>
  <c r="AF273" i="16" s="1"/>
  <c r="AC273" i="16"/>
  <c r="V273" i="16"/>
  <c r="I273" i="16"/>
  <c r="H273" i="16"/>
  <c r="AD217" i="16"/>
  <c r="AF217" i="16" s="1"/>
  <c r="AC217" i="16"/>
  <c r="V217" i="16"/>
  <c r="I217" i="16"/>
  <c r="H217" i="16"/>
  <c r="AD233" i="16"/>
  <c r="AF233" i="16" s="1"/>
  <c r="AC233" i="16"/>
  <c r="V233" i="16"/>
  <c r="I233" i="16"/>
  <c r="H233" i="16"/>
  <c r="AD291" i="16"/>
  <c r="AF291" i="16" s="1"/>
  <c r="AC291" i="16"/>
  <c r="V291" i="16"/>
  <c r="I291" i="16"/>
  <c r="H291" i="16"/>
  <c r="AD116" i="16"/>
  <c r="AF116" i="16" s="1"/>
  <c r="AC116" i="16"/>
  <c r="V116" i="16"/>
  <c r="I116" i="16"/>
  <c r="H116" i="16"/>
  <c r="AD255" i="16"/>
  <c r="AF255" i="16" s="1"/>
  <c r="AC255" i="16"/>
  <c r="V255" i="16"/>
  <c r="I255" i="16"/>
  <c r="H255" i="16"/>
  <c r="AD281" i="16"/>
  <c r="AF281" i="16" s="1"/>
  <c r="AC281" i="16"/>
  <c r="V281" i="16"/>
  <c r="I281" i="16"/>
  <c r="H281" i="16"/>
  <c r="AD218" i="16"/>
  <c r="AF218" i="16" s="1"/>
  <c r="AC218" i="16"/>
  <c r="V218" i="16"/>
  <c r="I218" i="16"/>
  <c r="H218" i="16"/>
  <c r="AD190" i="16"/>
  <c r="AF190" i="16" s="1"/>
  <c r="AC190" i="16"/>
  <c r="V190" i="16"/>
  <c r="I190" i="16"/>
  <c r="H190" i="16"/>
  <c r="AD82" i="16"/>
  <c r="AF82" i="16" s="1"/>
  <c r="AC82" i="16"/>
  <c r="V82" i="16"/>
  <c r="I82" i="16"/>
  <c r="H82" i="16"/>
  <c r="AD250" i="16"/>
  <c r="AF250" i="16" s="1"/>
  <c r="AC250" i="16"/>
  <c r="V250" i="16"/>
  <c r="I250" i="16"/>
  <c r="H250" i="16"/>
  <c r="AD195" i="16"/>
  <c r="AF195" i="16" s="1"/>
  <c r="AC195" i="16"/>
  <c r="V195" i="16"/>
  <c r="I195" i="16"/>
  <c r="H195" i="16"/>
  <c r="AD298" i="16"/>
  <c r="AF298" i="16" s="1"/>
  <c r="AC298" i="16"/>
  <c r="V298" i="16"/>
  <c r="I298" i="16"/>
  <c r="H298" i="16"/>
  <c r="AD261" i="16"/>
  <c r="AF261" i="16" s="1"/>
  <c r="AC261" i="16"/>
  <c r="V261" i="16"/>
  <c r="I261" i="16"/>
  <c r="H261" i="16"/>
  <c r="AD16" i="16"/>
  <c r="AF16" i="16" s="1"/>
  <c r="AC16" i="16"/>
  <c r="V16" i="16"/>
  <c r="I16" i="16"/>
  <c r="H16" i="16"/>
  <c r="AD104" i="16"/>
  <c r="AF104" i="16" s="1"/>
  <c r="AC104" i="16"/>
  <c r="V104" i="16"/>
  <c r="I104" i="16"/>
  <c r="H104" i="16"/>
  <c r="AD197" i="16"/>
  <c r="AF197" i="16" s="1"/>
  <c r="AC197" i="16"/>
  <c r="V197" i="16"/>
  <c r="I197" i="16"/>
  <c r="H197" i="16"/>
  <c r="AD228" i="16"/>
  <c r="AF228" i="16" s="1"/>
  <c r="AC228" i="16"/>
  <c r="V228" i="16"/>
  <c r="I228" i="16"/>
  <c r="H228" i="16"/>
  <c r="AD192" i="16"/>
  <c r="AF192" i="16" s="1"/>
  <c r="AC192" i="16"/>
  <c r="V192" i="16"/>
  <c r="I192" i="16"/>
  <c r="H192" i="16"/>
  <c r="AD268" i="16"/>
  <c r="AF268" i="16" s="1"/>
  <c r="AC268" i="16"/>
  <c r="V268" i="16"/>
  <c r="I268" i="16"/>
  <c r="H268" i="16"/>
  <c r="AD63" i="16"/>
  <c r="AF63" i="16" s="1"/>
  <c r="AC63" i="16"/>
  <c r="V63" i="16"/>
  <c r="I63" i="16"/>
  <c r="H63" i="16"/>
  <c r="AD122" i="16"/>
  <c r="AF122" i="16" s="1"/>
  <c r="AC122" i="16"/>
  <c r="V122" i="16"/>
  <c r="I122" i="16"/>
  <c r="H122" i="16"/>
  <c r="AD88" i="16"/>
  <c r="AF88" i="16" s="1"/>
  <c r="AC88" i="16"/>
  <c r="V88" i="16"/>
  <c r="I88" i="16"/>
  <c r="H88" i="16"/>
  <c r="AD64" i="16"/>
  <c r="AF64" i="16" s="1"/>
  <c r="AC64" i="16"/>
  <c r="V64" i="16"/>
  <c r="I64" i="16"/>
  <c r="H64" i="16"/>
  <c r="AD57" i="16"/>
  <c r="AF57" i="16" s="1"/>
  <c r="AC57" i="16"/>
  <c r="V57" i="16"/>
  <c r="I57" i="16"/>
  <c r="H57" i="16"/>
  <c r="AD149" i="16"/>
  <c r="AF149" i="16" s="1"/>
  <c r="AC149" i="16"/>
  <c r="V149" i="16"/>
  <c r="I149" i="16"/>
  <c r="H149" i="16"/>
  <c r="AD185" i="16"/>
  <c r="AF185" i="16" s="1"/>
  <c r="AC185" i="16"/>
  <c r="V185" i="16"/>
  <c r="I185" i="16"/>
  <c r="H185" i="16"/>
  <c r="AD53" i="16"/>
  <c r="AF53" i="16" s="1"/>
  <c r="AC53" i="16"/>
  <c r="V53" i="16"/>
  <c r="I53" i="16"/>
  <c r="H53" i="16"/>
  <c r="AD289" i="16"/>
  <c r="AF289" i="16" s="1"/>
  <c r="AC289" i="16"/>
  <c r="V289" i="16"/>
  <c r="I289" i="16"/>
  <c r="H289" i="16"/>
  <c r="AD62" i="16"/>
  <c r="AF62" i="16" s="1"/>
  <c r="AC62" i="16"/>
  <c r="V62" i="16"/>
  <c r="I62" i="16"/>
  <c r="H62" i="16"/>
  <c r="AD260" i="16"/>
  <c r="AF260" i="16" s="1"/>
  <c r="AC260" i="16"/>
  <c r="V260" i="16"/>
  <c r="I260" i="16"/>
  <c r="H260" i="16"/>
  <c r="AD278" i="16"/>
  <c r="AF278" i="16" s="1"/>
  <c r="AC278" i="16"/>
  <c r="V278" i="16"/>
  <c r="I278" i="16"/>
  <c r="H278" i="16"/>
  <c r="AD30" i="16"/>
  <c r="AF30" i="16" s="1"/>
  <c r="AC30" i="16"/>
  <c r="V30" i="16"/>
  <c r="I30" i="16"/>
  <c r="H30" i="16"/>
  <c r="AD173" i="16"/>
  <c r="AF173" i="16" s="1"/>
  <c r="AC173" i="16"/>
  <c r="V173" i="16"/>
  <c r="I173" i="16"/>
  <c r="H173" i="16"/>
  <c r="AD240" i="16"/>
  <c r="AF240" i="16" s="1"/>
  <c r="AC240" i="16"/>
  <c r="V240" i="16"/>
  <c r="I240" i="16"/>
  <c r="H240" i="16"/>
  <c r="AD15" i="16"/>
  <c r="AF15" i="16" s="1"/>
  <c r="AC15" i="16"/>
  <c r="V15" i="16"/>
  <c r="I15" i="16"/>
  <c r="H15" i="16"/>
  <c r="AD209" i="16"/>
  <c r="AF209" i="16" s="1"/>
  <c r="AC209" i="16"/>
  <c r="V209" i="16"/>
  <c r="I209" i="16"/>
  <c r="H209" i="16"/>
  <c r="AD227" i="16"/>
  <c r="AF227" i="16" s="1"/>
  <c r="AC227" i="16"/>
  <c r="V227" i="16"/>
  <c r="I227" i="16"/>
  <c r="H227" i="16"/>
  <c r="AD267" i="16"/>
  <c r="AF267" i="16" s="1"/>
  <c r="AC267" i="16"/>
  <c r="V267" i="16"/>
  <c r="I267" i="16"/>
  <c r="H267" i="16"/>
  <c r="AD242" i="16"/>
  <c r="AF242" i="16" s="1"/>
  <c r="AC242" i="16"/>
  <c r="V242" i="16"/>
  <c r="I242" i="16"/>
  <c r="H242" i="16"/>
  <c r="AD61" i="16"/>
  <c r="AF61" i="16" s="1"/>
  <c r="AC61" i="16"/>
  <c r="V61" i="16"/>
  <c r="I61" i="16"/>
  <c r="H61" i="16"/>
  <c r="AD200" i="16"/>
  <c r="AF200" i="16" s="1"/>
  <c r="AC200" i="16"/>
  <c r="V200" i="16"/>
  <c r="I200" i="16"/>
  <c r="H200" i="16"/>
  <c r="AD259" i="16"/>
  <c r="AF259" i="16" s="1"/>
  <c r="AC259" i="16"/>
  <c r="V259" i="16"/>
  <c r="I259" i="16"/>
  <c r="H259" i="16"/>
  <c r="AD170" i="16"/>
  <c r="AF170" i="16" s="1"/>
  <c r="AC170" i="16"/>
  <c r="V170" i="16"/>
  <c r="I170" i="16"/>
  <c r="H170" i="16"/>
  <c r="AD207" i="16"/>
  <c r="AF207" i="16" s="1"/>
  <c r="AC207" i="16"/>
  <c r="V207" i="16"/>
  <c r="I207" i="16"/>
  <c r="H207" i="16"/>
  <c r="AD76" i="16"/>
  <c r="AF76" i="16" s="1"/>
  <c r="AC76" i="16"/>
  <c r="V76" i="16"/>
  <c r="I76" i="16"/>
  <c r="H76" i="16"/>
  <c r="AD79" i="16"/>
  <c r="AF79" i="16" s="1"/>
  <c r="AC79" i="16"/>
  <c r="V79" i="16"/>
  <c r="I79" i="16"/>
  <c r="H79" i="16"/>
  <c r="AD55" i="16"/>
  <c r="AF55" i="16" s="1"/>
  <c r="AC55" i="16"/>
  <c r="V55" i="16"/>
  <c r="I55" i="16"/>
  <c r="H55" i="16"/>
  <c r="AD302" i="16"/>
  <c r="AF302" i="16" s="1"/>
  <c r="AC302" i="16"/>
  <c r="V302" i="16"/>
  <c r="I302" i="16"/>
  <c r="H302" i="16"/>
  <c r="AD152" i="16"/>
  <c r="AF152" i="16" s="1"/>
  <c r="AC152" i="16"/>
  <c r="V152" i="16"/>
  <c r="I152" i="16"/>
  <c r="H152" i="16"/>
  <c r="AD167" i="16"/>
  <c r="AF167" i="16" s="1"/>
  <c r="AC167" i="16"/>
  <c r="V167" i="16"/>
  <c r="I167" i="16"/>
  <c r="H167" i="16"/>
  <c r="AD148" i="16"/>
  <c r="AF148" i="16" s="1"/>
  <c r="AC148" i="16"/>
  <c r="V148" i="16"/>
  <c r="I148" i="16"/>
  <c r="H148" i="16"/>
  <c r="AD66" i="16"/>
  <c r="AF66" i="16" s="1"/>
  <c r="AC66" i="16"/>
  <c r="V66" i="16"/>
  <c r="I66" i="16"/>
  <c r="H66" i="16"/>
  <c r="AD263" i="16"/>
  <c r="AF263" i="16" s="1"/>
  <c r="AC263" i="16"/>
  <c r="V263" i="16"/>
  <c r="I263" i="16"/>
  <c r="H263" i="16"/>
  <c r="AD293" i="16"/>
  <c r="AF293" i="16" s="1"/>
  <c r="AC293" i="16"/>
  <c r="V293" i="16"/>
  <c r="I293" i="16"/>
  <c r="H293" i="16"/>
  <c r="AD246" i="16"/>
  <c r="AF246" i="16" s="1"/>
  <c r="AC246" i="16"/>
  <c r="V246" i="16"/>
  <c r="I246" i="16"/>
  <c r="H246" i="16"/>
  <c r="AD186" i="16"/>
  <c r="AF186" i="16" s="1"/>
  <c r="AC186" i="16"/>
  <c r="V186" i="16"/>
  <c r="I186" i="16"/>
  <c r="H186" i="16"/>
  <c r="AD111" i="16"/>
  <c r="AF111" i="16" s="1"/>
  <c r="AC111" i="16"/>
  <c r="V111" i="16"/>
  <c r="I111" i="16"/>
  <c r="H111" i="16"/>
  <c r="AD297" i="16"/>
  <c r="AF297" i="16" s="1"/>
  <c r="AC297" i="16"/>
  <c r="V297" i="16"/>
  <c r="I297" i="16"/>
  <c r="H297" i="16"/>
  <c r="AD212" i="16"/>
  <c r="AF212" i="16" s="1"/>
  <c r="AC212" i="16"/>
  <c r="V212" i="16"/>
  <c r="I212" i="16"/>
  <c r="H212" i="16"/>
  <c r="AD296" i="16"/>
  <c r="AF296" i="16" s="1"/>
  <c r="AC296" i="16"/>
  <c r="V296" i="16"/>
  <c r="I296" i="16"/>
  <c r="H296" i="16"/>
  <c r="AD112" i="16"/>
  <c r="AF112" i="16" s="1"/>
  <c r="AC112" i="16"/>
  <c r="V112" i="16"/>
  <c r="I112" i="16"/>
  <c r="H112" i="16"/>
  <c r="AD256" i="16"/>
  <c r="AF256" i="16" s="1"/>
  <c r="AC256" i="16"/>
  <c r="V256" i="16"/>
  <c r="I256" i="16"/>
  <c r="H256" i="16"/>
  <c r="AD229" i="16"/>
  <c r="AF229" i="16" s="1"/>
  <c r="AC229" i="16"/>
  <c r="V229" i="16"/>
  <c r="I229" i="16"/>
  <c r="H229" i="16"/>
  <c r="AD120" i="16"/>
  <c r="AF120" i="16" s="1"/>
  <c r="AC120" i="16"/>
  <c r="V120" i="16"/>
  <c r="I120" i="16"/>
  <c r="H120" i="16"/>
  <c r="AD50" i="16"/>
  <c r="AF50" i="16" s="1"/>
  <c r="AC50" i="16"/>
  <c r="V50" i="16"/>
  <c r="I50" i="16"/>
  <c r="H50" i="16"/>
  <c r="AD125" i="16"/>
  <c r="AF125" i="16" s="1"/>
  <c r="AC125" i="16"/>
  <c r="V125" i="16"/>
  <c r="I125" i="16"/>
  <c r="H125" i="16"/>
  <c r="AD276" i="16"/>
  <c r="AF276" i="16" s="1"/>
  <c r="AC276" i="16"/>
  <c r="V276" i="16"/>
  <c r="I276" i="16"/>
  <c r="H276" i="16"/>
  <c r="AD26" i="16"/>
  <c r="AF26" i="16" s="1"/>
  <c r="AC26" i="16"/>
  <c r="V26" i="16"/>
  <c r="I26" i="16"/>
  <c r="H26" i="16"/>
  <c r="AD99" i="16"/>
  <c r="AF99" i="16" s="1"/>
  <c r="AC99" i="16"/>
  <c r="V99" i="16"/>
  <c r="I99" i="16"/>
  <c r="H99" i="16"/>
  <c r="AD25" i="16"/>
  <c r="AF25" i="16" s="1"/>
  <c r="AC25" i="16"/>
  <c r="V25" i="16"/>
  <c r="I25" i="16"/>
  <c r="H25" i="16"/>
  <c r="AD32" i="16"/>
  <c r="AF32" i="16" s="1"/>
  <c r="AC32" i="16"/>
  <c r="V32" i="16"/>
  <c r="I32" i="16"/>
  <c r="H32" i="16"/>
  <c r="AD254" i="16"/>
  <c r="AF254" i="16" s="1"/>
  <c r="AC254" i="16"/>
  <c r="V254" i="16"/>
  <c r="I254" i="16"/>
  <c r="H254" i="16"/>
  <c r="AD51" i="16"/>
  <c r="AF51" i="16" s="1"/>
  <c r="AC51" i="16"/>
  <c r="V51" i="16"/>
  <c r="I51" i="16"/>
  <c r="H51" i="16"/>
  <c r="AD102" i="16"/>
  <c r="AF102" i="16" s="1"/>
  <c r="AC102" i="16"/>
  <c r="V102" i="16"/>
  <c r="I102" i="16"/>
  <c r="H102" i="16"/>
  <c r="AD124" i="16"/>
  <c r="AF124" i="16" s="1"/>
  <c r="AC124" i="16"/>
  <c r="V124" i="16"/>
  <c r="I124" i="16"/>
  <c r="H124" i="16"/>
  <c r="AD180" i="16"/>
  <c r="AF180" i="16" s="1"/>
  <c r="AC180" i="16"/>
  <c r="V180" i="16"/>
  <c r="I180" i="16"/>
  <c r="H180" i="16"/>
  <c r="AD54" i="16"/>
  <c r="AF54" i="16" s="1"/>
  <c r="AC54" i="16"/>
  <c r="V54" i="16"/>
  <c r="I54" i="16"/>
  <c r="H54" i="16"/>
  <c r="AD253" i="16"/>
  <c r="AF253" i="16" s="1"/>
  <c r="AC253" i="16"/>
  <c r="V253" i="16"/>
  <c r="I253" i="16"/>
  <c r="H253" i="16"/>
  <c r="AD282" i="16"/>
  <c r="AF282" i="16" s="1"/>
  <c r="AC282" i="16"/>
  <c r="V282" i="16"/>
  <c r="I282" i="16"/>
  <c r="H282" i="16"/>
  <c r="AD164" i="16"/>
  <c r="AF164" i="16" s="1"/>
  <c r="AC164" i="16"/>
  <c r="V164" i="16"/>
  <c r="I164" i="16"/>
  <c r="H164" i="16"/>
  <c r="AD100" i="16"/>
  <c r="AF100" i="16" s="1"/>
  <c r="AC100" i="16"/>
  <c r="V100" i="16"/>
  <c r="I100" i="16"/>
  <c r="H100" i="16"/>
  <c r="AD202" i="16"/>
  <c r="AF202" i="16" s="1"/>
  <c r="AC202" i="16"/>
  <c r="V202" i="16"/>
  <c r="I202" i="16"/>
  <c r="H202" i="16"/>
  <c r="AD144" i="16"/>
  <c r="AF144" i="16" s="1"/>
  <c r="AC144" i="16"/>
  <c r="V144" i="16"/>
  <c r="I144" i="16"/>
  <c r="H144" i="16"/>
  <c r="AD113" i="16"/>
  <c r="AF113" i="16" s="1"/>
  <c r="AC113" i="16"/>
  <c r="V113" i="16"/>
  <c r="I113" i="16"/>
  <c r="H113" i="16"/>
  <c r="AD91" i="16"/>
  <c r="AF91" i="16" s="1"/>
  <c r="AC91" i="16"/>
  <c r="V91" i="16"/>
  <c r="I91" i="16"/>
  <c r="H91" i="16"/>
  <c r="AD127" i="16"/>
  <c r="AF127" i="16" s="1"/>
  <c r="AC127" i="16"/>
  <c r="V127" i="16"/>
  <c r="I127" i="16"/>
  <c r="H127" i="16"/>
  <c r="AD31" i="16"/>
  <c r="AF31" i="16" s="1"/>
  <c r="AC31" i="16"/>
  <c r="V31" i="16"/>
  <c r="I31" i="16"/>
  <c r="H31" i="16"/>
  <c r="AD14" i="16"/>
  <c r="AF14" i="16" s="1"/>
  <c r="AC14" i="16"/>
  <c r="V14" i="16"/>
  <c r="I14" i="16"/>
  <c r="H14" i="16"/>
  <c r="AD35" i="16"/>
  <c r="AF35" i="16" s="1"/>
  <c r="AC35" i="16"/>
  <c r="V35" i="16"/>
  <c r="I35" i="16"/>
  <c r="H35" i="16"/>
  <c r="AD247" i="16"/>
  <c r="AF247" i="16" s="1"/>
  <c r="AC247" i="16"/>
  <c r="V247" i="16"/>
  <c r="I247" i="16"/>
  <c r="H247" i="16"/>
  <c r="AD213" i="16"/>
  <c r="AF213" i="16" s="1"/>
  <c r="AC213" i="16"/>
  <c r="V213" i="16"/>
  <c r="I213" i="16"/>
  <c r="H213" i="16"/>
  <c r="AD128" i="16"/>
  <c r="AF128" i="16" s="1"/>
  <c r="AC128" i="16"/>
  <c r="V128" i="16"/>
  <c r="I128" i="16"/>
  <c r="H128" i="16"/>
  <c r="AD249" i="16"/>
  <c r="AF249" i="16" s="1"/>
  <c r="AC249" i="16"/>
  <c r="V249" i="16"/>
  <c r="I249" i="16"/>
  <c r="H249" i="16"/>
  <c r="AD81" i="16"/>
  <c r="AF81" i="16" s="1"/>
  <c r="AC81" i="16"/>
  <c r="V81" i="16"/>
  <c r="I81" i="16"/>
  <c r="H81" i="16"/>
  <c r="AD159" i="16"/>
  <c r="AF159" i="16" s="1"/>
  <c r="AC159" i="16"/>
  <c r="V159" i="16"/>
  <c r="I159" i="16"/>
  <c r="H159" i="16"/>
  <c r="AD179" i="16"/>
  <c r="AF179" i="16" s="1"/>
  <c r="AC179" i="16"/>
  <c r="V179" i="16"/>
  <c r="I179" i="16"/>
  <c r="H179" i="16"/>
  <c r="AD232" i="16"/>
  <c r="AF232" i="16" s="1"/>
  <c r="AC232" i="16"/>
  <c r="V232" i="16"/>
  <c r="I232" i="16"/>
  <c r="H232" i="16"/>
  <c r="AD129" i="16"/>
  <c r="AF129" i="16" s="1"/>
  <c r="AC129" i="16"/>
  <c r="V129" i="16"/>
  <c r="I129" i="16"/>
  <c r="H129" i="16"/>
  <c r="AD137" i="16"/>
  <c r="AF137" i="16" s="1"/>
  <c r="AC137" i="16"/>
  <c r="V137" i="16"/>
  <c r="I137" i="16"/>
  <c r="H137" i="16"/>
  <c r="AD11" i="16"/>
  <c r="AF11" i="16" s="1"/>
  <c r="AC11" i="16"/>
  <c r="V11" i="16"/>
  <c r="I11" i="16"/>
  <c r="H11" i="16"/>
  <c r="AD22" i="16"/>
  <c r="AF22" i="16" s="1"/>
  <c r="AC22" i="16"/>
  <c r="V22" i="16"/>
  <c r="I22" i="16"/>
  <c r="H22" i="16"/>
  <c r="AD174" i="16"/>
  <c r="AF174" i="16" s="1"/>
  <c r="AC174" i="16"/>
  <c r="V174" i="16"/>
  <c r="I174" i="16"/>
  <c r="H174" i="16"/>
  <c r="AD94" i="16"/>
  <c r="AF94" i="16" s="1"/>
  <c r="AC94" i="16"/>
  <c r="V94" i="16"/>
  <c r="I94" i="16"/>
  <c r="H94" i="16"/>
  <c r="AD34" i="16"/>
  <c r="AF34" i="16" s="1"/>
  <c r="AC34" i="16"/>
  <c r="V34" i="16"/>
  <c r="I34" i="16"/>
  <c r="H34" i="16"/>
  <c r="AD168" i="16"/>
  <c r="AF168" i="16" s="1"/>
  <c r="AC168" i="16"/>
  <c r="V168" i="16"/>
  <c r="I168" i="16"/>
  <c r="H168" i="16"/>
  <c r="AD176" i="16"/>
  <c r="AF176" i="16" s="1"/>
  <c r="AC176" i="16"/>
  <c r="V176" i="16"/>
  <c r="I176" i="16"/>
  <c r="H176" i="16"/>
  <c r="AD154" i="16"/>
  <c r="AF154" i="16" s="1"/>
  <c r="AC154" i="16"/>
  <c r="V154" i="16"/>
  <c r="I154" i="16"/>
  <c r="H154" i="16"/>
  <c r="AD98" i="16"/>
  <c r="AF98" i="16" s="1"/>
  <c r="AC98" i="16"/>
  <c r="V98" i="16"/>
  <c r="I98" i="16"/>
  <c r="H98" i="16"/>
  <c r="AD41" i="16"/>
  <c r="AF41" i="16" s="1"/>
  <c r="AC41" i="16"/>
  <c r="V41" i="16"/>
  <c r="I41" i="16"/>
  <c r="H41" i="16"/>
  <c r="AD48" i="16"/>
  <c r="AF48" i="16" s="1"/>
  <c r="AC48" i="16"/>
  <c r="V48" i="16"/>
  <c r="I48" i="16"/>
  <c r="H48" i="16"/>
  <c r="AD45" i="16"/>
  <c r="AF45" i="16" s="1"/>
  <c r="AC45" i="16"/>
  <c r="V45" i="16"/>
  <c r="I45" i="16"/>
  <c r="H45" i="16"/>
  <c r="AD141" i="16"/>
  <c r="AF141" i="16" s="1"/>
  <c r="AC141" i="16"/>
  <c r="V141" i="16"/>
  <c r="I141" i="16"/>
  <c r="H141" i="16"/>
  <c r="AD87" i="16"/>
  <c r="AF87" i="16" s="1"/>
  <c r="AC87" i="16"/>
  <c r="V87" i="16"/>
  <c r="I87" i="16"/>
  <c r="H87" i="16"/>
  <c r="AD251" i="16"/>
  <c r="AF251" i="16" s="1"/>
  <c r="AC251" i="16"/>
  <c r="V251" i="16"/>
  <c r="I251" i="16"/>
  <c r="H251" i="16"/>
  <c r="AD139" i="16"/>
  <c r="AF139" i="16" s="1"/>
  <c r="AC139" i="16"/>
  <c r="V139" i="16"/>
  <c r="I139" i="16"/>
  <c r="H139" i="16"/>
  <c r="AD171" i="16"/>
  <c r="AF171" i="16" s="1"/>
  <c r="AC171" i="16"/>
  <c r="V171" i="16"/>
  <c r="I171" i="16"/>
  <c r="H171" i="16"/>
  <c r="AD163" i="16"/>
  <c r="AF163" i="16" s="1"/>
  <c r="AC163" i="16"/>
  <c r="V163" i="16"/>
  <c r="I163" i="16"/>
  <c r="H163" i="16"/>
  <c r="AD13" i="16"/>
  <c r="AF13" i="16" s="1"/>
  <c r="AC13" i="16"/>
  <c r="V13" i="16"/>
  <c r="I13" i="16"/>
  <c r="H13" i="16"/>
  <c r="AD183" i="16"/>
  <c r="AF183" i="16" s="1"/>
  <c r="AC183" i="16"/>
  <c r="V183" i="16"/>
  <c r="I183" i="16"/>
  <c r="H183" i="16"/>
  <c r="AD194" i="16"/>
  <c r="AF194" i="16" s="1"/>
  <c r="AC194" i="16"/>
  <c r="V194" i="16"/>
  <c r="I194" i="16"/>
  <c r="H194" i="16"/>
  <c r="AD21" i="16"/>
  <c r="AF21" i="16" s="1"/>
  <c r="AC21" i="16"/>
  <c r="V21" i="16"/>
  <c r="I21" i="16"/>
  <c r="H21" i="16"/>
  <c r="AD142" i="16"/>
  <c r="AF142" i="16" s="1"/>
  <c r="AC142" i="16"/>
  <c r="V142" i="16"/>
  <c r="I142" i="16"/>
  <c r="H142" i="16"/>
  <c r="AD74" i="16"/>
  <c r="AF74" i="16" s="1"/>
  <c r="AC74" i="16"/>
  <c r="V74" i="16"/>
  <c r="I74" i="16"/>
  <c r="H74" i="16"/>
  <c r="AD52" i="16"/>
  <c r="AF52" i="16" s="1"/>
  <c r="AC52" i="16"/>
  <c r="V52" i="16"/>
  <c r="I52" i="16"/>
  <c r="H52" i="16"/>
  <c r="AD77" i="16"/>
  <c r="AF77" i="16" s="1"/>
  <c r="AC77" i="16"/>
  <c r="V77" i="16"/>
  <c r="I77" i="16"/>
  <c r="H77" i="16"/>
  <c r="AD277" i="16"/>
  <c r="AF277" i="16" s="1"/>
  <c r="AC277" i="16"/>
  <c r="V277" i="16"/>
  <c r="I277" i="16"/>
  <c r="H277" i="16"/>
  <c r="AD85" i="16"/>
  <c r="AF85" i="16" s="1"/>
  <c r="AC85" i="16"/>
  <c r="V85" i="16"/>
  <c r="I85" i="16"/>
  <c r="H85" i="16"/>
  <c r="AD133" i="16"/>
  <c r="AF133" i="16" s="1"/>
  <c r="AC133" i="16"/>
  <c r="V133" i="16"/>
  <c r="I133" i="16"/>
  <c r="H133" i="16"/>
  <c r="AD145" i="16"/>
  <c r="AF145" i="16" s="1"/>
  <c r="AC145" i="16"/>
  <c r="V145" i="16"/>
  <c r="I145" i="16"/>
  <c r="H145" i="16"/>
  <c r="AD151" i="16"/>
  <c r="AF151" i="16" s="1"/>
  <c r="AC151" i="16"/>
  <c r="V151" i="16"/>
  <c r="I151" i="16"/>
  <c r="H151" i="16"/>
  <c r="AD283" i="16"/>
  <c r="AF283" i="16" s="1"/>
  <c r="AC283" i="16"/>
  <c r="V283" i="16"/>
  <c r="I283" i="16"/>
  <c r="H283" i="16"/>
  <c r="AD86" i="16"/>
  <c r="AF86" i="16" s="1"/>
  <c r="AC86" i="16"/>
  <c r="V86" i="16"/>
  <c r="I86" i="16"/>
  <c r="H86" i="16"/>
  <c r="AD119" i="16"/>
  <c r="AF119" i="16" s="1"/>
  <c r="AC119" i="16"/>
  <c r="V119" i="16"/>
  <c r="I119" i="16"/>
  <c r="H119" i="16"/>
  <c r="AD106" i="16"/>
  <c r="AF106" i="16" s="1"/>
  <c r="AC106" i="16"/>
  <c r="V106" i="16"/>
  <c r="I106" i="16"/>
  <c r="H106" i="16"/>
  <c r="AD299" i="16"/>
  <c r="AF299" i="16" s="1"/>
  <c r="AC299" i="16"/>
  <c r="V299" i="16"/>
  <c r="I299" i="16"/>
  <c r="H299" i="16"/>
  <c r="AD143" i="16"/>
  <c r="AF143" i="16" s="1"/>
  <c r="AC143" i="16"/>
  <c r="V143" i="16"/>
  <c r="I143" i="16"/>
  <c r="H143" i="16"/>
  <c r="AD177" i="16"/>
  <c r="AF177" i="16" s="1"/>
  <c r="AC177" i="16"/>
  <c r="V177" i="16"/>
  <c r="I177" i="16"/>
  <c r="H177" i="16"/>
  <c r="AD59" i="16"/>
  <c r="AF59" i="16" s="1"/>
  <c r="AC59" i="16"/>
  <c r="V59" i="16"/>
  <c r="I59" i="16"/>
  <c r="H59" i="16"/>
  <c r="AD24" i="16"/>
  <c r="AF24" i="16" s="1"/>
  <c r="AC24" i="16"/>
  <c r="V24" i="16"/>
  <c r="I24" i="16"/>
  <c r="H24" i="16"/>
  <c r="AD17" i="16"/>
  <c r="AF17" i="16" s="1"/>
  <c r="AC17" i="16"/>
  <c r="V17" i="16"/>
  <c r="I17" i="16"/>
  <c r="H17" i="16"/>
  <c r="AD191" i="16"/>
  <c r="AF191" i="16" s="1"/>
  <c r="AC191" i="16"/>
  <c r="V191" i="16"/>
  <c r="I191" i="16"/>
  <c r="H191" i="16"/>
  <c r="AD303" i="16"/>
  <c r="AF303" i="16" s="1"/>
  <c r="AC303" i="16"/>
  <c r="V303" i="16"/>
  <c r="I303" i="16"/>
  <c r="H303" i="16"/>
  <c r="AD47" i="16"/>
  <c r="AF47" i="16" s="1"/>
  <c r="AC47" i="16"/>
  <c r="V47" i="16"/>
  <c r="I47" i="16"/>
  <c r="H47" i="16"/>
  <c r="AD134" i="16"/>
  <c r="AF134" i="16" s="1"/>
  <c r="AC134" i="16"/>
  <c r="V134" i="16"/>
  <c r="I134" i="16"/>
  <c r="H134" i="16"/>
  <c r="AD193" i="16"/>
  <c r="AF193" i="16" s="1"/>
  <c r="AC193" i="16"/>
  <c r="V193" i="16"/>
  <c r="I193" i="16"/>
  <c r="H193" i="16"/>
  <c r="AD92" i="16"/>
  <c r="AF92" i="16" s="1"/>
  <c r="AC92" i="16"/>
  <c r="V92" i="16"/>
  <c r="I92" i="16"/>
  <c r="H92" i="16"/>
  <c r="AD69" i="16"/>
  <c r="AF69" i="16" s="1"/>
  <c r="AC69" i="16"/>
  <c r="V69" i="16"/>
  <c r="I69" i="16"/>
  <c r="H69" i="16"/>
  <c r="AD90" i="16"/>
  <c r="AF90" i="16" s="1"/>
  <c r="AC90" i="16"/>
  <c r="V90" i="16"/>
  <c r="I90" i="16"/>
  <c r="H90" i="16"/>
  <c r="AD29" i="16"/>
  <c r="AF29" i="16" s="1"/>
  <c r="AC29" i="16"/>
  <c r="V29" i="16"/>
  <c r="I29" i="16"/>
  <c r="H29" i="16"/>
  <c r="AD162" i="16"/>
  <c r="AF162" i="16" s="1"/>
  <c r="AC162" i="16"/>
  <c r="V162" i="16"/>
  <c r="I162" i="16"/>
  <c r="H162" i="16"/>
  <c r="AD286" i="16"/>
  <c r="AF286" i="16" s="1"/>
  <c r="AC286" i="16"/>
  <c r="V286" i="16"/>
  <c r="I286" i="16"/>
  <c r="H286" i="16"/>
  <c r="AD169" i="16"/>
  <c r="AF169" i="16" s="1"/>
  <c r="AC169" i="16"/>
  <c r="V169" i="16"/>
  <c r="I169" i="16"/>
  <c r="H169" i="16"/>
  <c r="AD117" i="16"/>
  <c r="AF117" i="16" s="1"/>
  <c r="AC117" i="16"/>
  <c r="V117" i="16"/>
  <c r="I117" i="16"/>
  <c r="H117" i="16"/>
  <c r="AD196" i="16"/>
  <c r="AF196" i="16" s="1"/>
  <c r="AC196" i="16"/>
  <c r="V196" i="16"/>
  <c r="I196" i="16"/>
  <c r="H196" i="16"/>
  <c r="AD140" i="16"/>
  <c r="AF140" i="16" s="1"/>
  <c r="AC140" i="16"/>
  <c r="V140" i="16"/>
  <c r="I140" i="16"/>
  <c r="H140" i="16"/>
  <c r="AD285" i="16"/>
  <c r="AF285" i="16" s="1"/>
  <c r="AC285" i="16"/>
  <c r="V285" i="16"/>
  <c r="I285" i="16"/>
  <c r="H285" i="16"/>
  <c r="AD49" i="16"/>
  <c r="AF49" i="16" s="1"/>
  <c r="AC49" i="16"/>
  <c r="V49" i="16"/>
  <c r="I49" i="16"/>
  <c r="H49" i="16"/>
  <c r="AD166" i="16"/>
  <c r="AF166" i="16" s="1"/>
  <c r="AC166" i="16"/>
  <c r="V166" i="16"/>
  <c r="I166" i="16"/>
  <c r="H166" i="16"/>
  <c r="AD271" i="16"/>
  <c r="AF271" i="16" s="1"/>
  <c r="AC271" i="16"/>
  <c r="V271" i="16"/>
  <c r="I271" i="16"/>
  <c r="H271" i="16"/>
  <c r="AD243" i="16"/>
  <c r="AF243" i="16" s="1"/>
  <c r="AC243" i="16"/>
  <c r="V243" i="16"/>
  <c r="I243" i="16"/>
  <c r="H243" i="16"/>
  <c r="AD245" i="16"/>
  <c r="AF245" i="16" s="1"/>
  <c r="AC245" i="16"/>
  <c r="V245" i="16"/>
  <c r="I245" i="16"/>
  <c r="H245" i="16"/>
  <c r="AD40" i="16"/>
  <c r="AF40" i="16" s="1"/>
  <c r="AC40" i="16"/>
  <c r="V40" i="16"/>
  <c r="I40" i="16"/>
  <c r="H40" i="16"/>
  <c r="AD258" i="16"/>
  <c r="AF258" i="16" s="1"/>
  <c r="AC258" i="16"/>
  <c r="V258" i="16"/>
  <c r="I258" i="16"/>
  <c r="H258" i="16"/>
  <c r="AD215" i="16"/>
  <c r="AF215" i="16" s="1"/>
  <c r="AC215" i="16"/>
  <c r="V215" i="16"/>
  <c r="I215" i="16"/>
  <c r="H215" i="16"/>
  <c r="AD136" i="16"/>
  <c r="AF136" i="16" s="1"/>
  <c r="AC136" i="16"/>
  <c r="V136" i="16"/>
  <c r="I136" i="16"/>
  <c r="H136" i="16"/>
  <c r="AD216" i="16"/>
  <c r="AF216" i="16" s="1"/>
  <c r="AC216" i="16"/>
  <c r="V216" i="16"/>
  <c r="I216" i="16"/>
  <c r="H216" i="16"/>
  <c r="AD58" i="16"/>
  <c r="AF58" i="16" s="1"/>
  <c r="AC58" i="16"/>
  <c r="V58" i="16"/>
  <c r="I58" i="16"/>
  <c r="H58" i="16"/>
  <c r="AD231" i="16"/>
  <c r="AF231" i="16" s="1"/>
  <c r="AC231" i="16"/>
  <c r="V231" i="16"/>
  <c r="I231" i="16"/>
  <c r="H231" i="16"/>
  <c r="AD224" i="16"/>
  <c r="AF224" i="16" s="1"/>
  <c r="AC224" i="16"/>
  <c r="V224" i="16"/>
  <c r="I224" i="16"/>
  <c r="H224" i="16"/>
  <c r="AD292" i="16"/>
  <c r="AF292" i="16" s="1"/>
  <c r="AC292" i="16"/>
  <c r="V292" i="16"/>
  <c r="I292" i="16"/>
  <c r="H292" i="16"/>
  <c r="AD237" i="16"/>
  <c r="AF237" i="16" s="1"/>
  <c r="AC237" i="16"/>
  <c r="V237" i="16"/>
  <c r="I237" i="16"/>
  <c r="H237" i="16"/>
  <c r="AD75" i="16"/>
  <c r="AF75" i="16" s="1"/>
  <c r="AC75" i="16"/>
  <c r="V75" i="16"/>
  <c r="I75" i="16"/>
  <c r="H75" i="16"/>
  <c r="AD300" i="16"/>
  <c r="AF300" i="16" s="1"/>
  <c r="AC300" i="16"/>
  <c r="V300" i="16"/>
  <c r="I300" i="16"/>
  <c r="H300" i="16"/>
  <c r="AD172" i="16"/>
  <c r="AF172" i="16" s="1"/>
  <c r="AC172" i="16"/>
  <c r="V172" i="16"/>
  <c r="I172" i="16"/>
  <c r="H172" i="16"/>
  <c r="AD71" i="16"/>
  <c r="AF71" i="16" s="1"/>
  <c r="AC71" i="16"/>
  <c r="V71" i="16"/>
  <c r="I71" i="16"/>
  <c r="H71" i="16"/>
  <c r="AD73" i="16"/>
  <c r="AF73" i="16" s="1"/>
  <c r="AC73" i="16"/>
  <c r="V73" i="16"/>
  <c r="I73" i="16"/>
  <c r="H73" i="16"/>
  <c r="AD93" i="16"/>
  <c r="AF93" i="16" s="1"/>
  <c r="AC93" i="16"/>
  <c r="V93" i="16"/>
  <c r="I93" i="16"/>
  <c r="H93" i="16"/>
  <c r="AD219" i="16"/>
  <c r="AF219" i="16" s="1"/>
  <c r="AC219" i="16"/>
  <c r="V219" i="16"/>
  <c r="I219" i="16"/>
  <c r="H219" i="16"/>
  <c r="AD275" i="16"/>
  <c r="AF275" i="16" s="1"/>
  <c r="AC275" i="16"/>
  <c r="V275" i="16"/>
  <c r="I275" i="16"/>
  <c r="H275" i="16"/>
  <c r="AD97" i="16"/>
  <c r="AF97" i="16" s="1"/>
  <c r="AC97" i="16"/>
  <c r="V97" i="16"/>
  <c r="I97" i="16"/>
  <c r="H97" i="16"/>
  <c r="AD175" i="16"/>
  <c r="AF175" i="16" s="1"/>
  <c r="AC175" i="16"/>
  <c r="V175" i="16"/>
  <c r="I175" i="16"/>
  <c r="H175" i="16"/>
  <c r="AD70" i="16"/>
  <c r="AF70" i="16" s="1"/>
  <c r="AC70" i="16"/>
  <c r="V70" i="16"/>
  <c r="I70" i="16"/>
  <c r="H70" i="16"/>
  <c r="AD150" i="16"/>
  <c r="AF150" i="16" s="1"/>
  <c r="AC150" i="16"/>
  <c r="V150" i="16"/>
  <c r="I150" i="16"/>
  <c r="H150" i="16"/>
  <c r="AD44" i="16"/>
  <c r="AF44" i="16" s="1"/>
  <c r="AC44" i="16"/>
  <c r="V44" i="16"/>
  <c r="I44" i="16"/>
  <c r="H44" i="16"/>
  <c r="AD103" i="16"/>
  <c r="AF103" i="16" s="1"/>
  <c r="AC103" i="16"/>
  <c r="V103" i="16"/>
  <c r="I103" i="16"/>
  <c r="H103" i="16"/>
  <c r="AD109" i="16"/>
  <c r="AF109" i="16" s="1"/>
  <c r="AC109" i="16"/>
  <c r="V109" i="16"/>
  <c r="I109" i="16"/>
  <c r="H109" i="16"/>
  <c r="AD234" i="16"/>
  <c r="AF234" i="16" s="1"/>
  <c r="AC234" i="16"/>
  <c r="V234" i="16"/>
  <c r="I234" i="16"/>
  <c r="H234" i="16"/>
  <c r="AD214" i="16"/>
  <c r="AF214" i="16" s="1"/>
  <c r="AC214" i="16"/>
  <c r="V214" i="16"/>
  <c r="I214" i="16"/>
  <c r="H214" i="16"/>
  <c r="AD158" i="16"/>
  <c r="AF158" i="16" s="1"/>
  <c r="AC158" i="16"/>
  <c r="V158" i="16"/>
  <c r="I158" i="16"/>
  <c r="H158" i="16"/>
  <c r="AD226" i="16"/>
  <c r="AF226" i="16" s="1"/>
  <c r="AC226" i="16"/>
  <c r="V226" i="16"/>
  <c r="I226" i="16"/>
  <c r="H226" i="16"/>
  <c r="AD239" i="16"/>
  <c r="AF239" i="16" s="1"/>
  <c r="AC239" i="16"/>
  <c r="V239" i="16"/>
  <c r="I239" i="16"/>
  <c r="H239" i="16"/>
  <c r="AD284" i="16"/>
  <c r="AF284" i="16" s="1"/>
  <c r="AC284" i="16"/>
  <c r="V284" i="16"/>
  <c r="I284" i="16"/>
  <c r="H284" i="16"/>
  <c r="AD46" i="16"/>
  <c r="AF46" i="16" s="1"/>
  <c r="AC46" i="16"/>
  <c r="V46" i="16"/>
  <c r="I46" i="16"/>
  <c r="H46" i="16"/>
  <c r="AD131" i="16"/>
  <c r="AF131" i="16" s="1"/>
  <c r="AC131" i="16"/>
  <c r="V131" i="16"/>
  <c r="I131" i="16"/>
  <c r="H131" i="16"/>
  <c r="AD60" i="16"/>
  <c r="AF60" i="16" s="1"/>
  <c r="AC60" i="16"/>
  <c r="V60" i="16"/>
  <c r="I60" i="16"/>
  <c r="H60" i="16"/>
  <c r="AD110" i="16"/>
  <c r="AF110" i="16" s="1"/>
  <c r="AC110" i="16"/>
  <c r="V110" i="16"/>
  <c r="I110" i="16"/>
  <c r="H110" i="16"/>
  <c r="AD199" i="16"/>
  <c r="AF199" i="16" s="1"/>
  <c r="AC199" i="16"/>
  <c r="V199" i="16"/>
  <c r="I199" i="16"/>
  <c r="H199" i="16"/>
  <c r="AD126" i="16"/>
  <c r="AF126" i="16" s="1"/>
  <c r="AC126" i="16"/>
  <c r="V126" i="16"/>
  <c r="I126" i="16"/>
  <c r="H126" i="16"/>
  <c r="AD115" i="16"/>
  <c r="AF115" i="16" s="1"/>
  <c r="AC115" i="16"/>
  <c r="V115" i="16"/>
  <c r="I115" i="16"/>
  <c r="H115" i="16"/>
  <c r="AD67" i="16"/>
  <c r="AF67" i="16" s="1"/>
  <c r="AC67" i="16"/>
  <c r="V67" i="16"/>
  <c r="I67" i="16"/>
  <c r="H67" i="16"/>
  <c r="AD272" i="16"/>
  <c r="AF272" i="16" s="1"/>
  <c r="AC272" i="16"/>
  <c r="V272" i="16"/>
  <c r="I272" i="16"/>
  <c r="H272" i="16"/>
  <c r="AD181" i="16"/>
  <c r="AF181" i="16" s="1"/>
  <c r="AC181" i="16"/>
  <c r="V181" i="16"/>
  <c r="I181" i="16"/>
  <c r="H181" i="16"/>
  <c r="AD38" i="16"/>
  <c r="AF38" i="16" s="1"/>
  <c r="AC38" i="16"/>
  <c r="V38" i="16"/>
  <c r="I38" i="16"/>
  <c r="H38" i="16"/>
  <c r="AD264" i="16"/>
  <c r="AF264" i="16" s="1"/>
  <c r="AC264" i="16"/>
  <c r="V264" i="16"/>
  <c r="I264" i="16"/>
  <c r="H264" i="16"/>
  <c r="AD20" i="16"/>
  <c r="AF20" i="16" s="1"/>
  <c r="AC20" i="16"/>
  <c r="V20" i="16"/>
  <c r="I20" i="16"/>
  <c r="H20" i="16"/>
  <c r="AD37" i="16"/>
  <c r="AF37" i="16" s="1"/>
  <c r="AC37" i="16"/>
  <c r="V37" i="16"/>
  <c r="I37" i="16"/>
  <c r="H37" i="16"/>
  <c r="AD10" i="16"/>
  <c r="AF10" i="16" s="1"/>
  <c r="AC10" i="16"/>
  <c r="V10" i="16"/>
  <c r="I10" i="16"/>
  <c r="H10" i="16"/>
  <c r="J10" i="16" l="1"/>
  <c r="J233" i="16"/>
  <c r="J206" i="16"/>
  <c r="J237" i="16"/>
  <c r="J208" i="16"/>
  <c r="H14" i="17"/>
  <c r="H6" i="17"/>
  <c r="H21" i="17"/>
  <c r="H13" i="17"/>
  <c r="H5" i="17"/>
  <c r="H20" i="17"/>
  <c r="H12" i="17"/>
  <c r="H17" i="17"/>
  <c r="H19" i="17"/>
  <c r="H11" i="17"/>
  <c r="H18" i="17"/>
  <c r="H10" i="17"/>
  <c r="H9" i="17"/>
  <c r="H8" i="17"/>
  <c r="H7" i="17"/>
  <c r="J17" i="16"/>
  <c r="J143" i="16"/>
  <c r="J86" i="16"/>
  <c r="J133" i="16"/>
  <c r="J52" i="16"/>
  <c r="J194" i="16"/>
  <c r="J171" i="16"/>
  <c r="J141" i="16"/>
  <c r="J98" i="16"/>
  <c r="J34" i="16"/>
  <c r="J11" i="16"/>
  <c r="J179" i="16"/>
  <c r="J128" i="16"/>
  <c r="J14" i="16"/>
  <c r="J254" i="16"/>
  <c r="J26" i="16"/>
  <c r="J296" i="16"/>
  <c r="J186" i="16"/>
  <c r="J66" i="16"/>
  <c r="J302" i="16"/>
  <c r="J207" i="16"/>
  <c r="J61" i="16"/>
  <c r="J120" i="16"/>
  <c r="J184" i="16"/>
  <c r="J202" i="16"/>
  <c r="J253" i="16"/>
  <c r="J102" i="16"/>
  <c r="J125" i="16"/>
  <c r="J256" i="16"/>
  <c r="J297" i="16"/>
  <c r="J293" i="16"/>
  <c r="J167" i="16"/>
  <c r="J79" i="16"/>
  <c r="J42" i="16"/>
  <c r="J142" i="16"/>
  <c r="J13" i="16"/>
  <c r="J251" i="16"/>
  <c r="J48" i="16"/>
  <c r="J176" i="16"/>
  <c r="J174" i="16"/>
  <c r="J129" i="16"/>
  <c r="J81" i="16"/>
  <c r="J247" i="16"/>
  <c r="J127" i="16"/>
  <c r="J25" i="16"/>
  <c r="J259" i="16"/>
  <c r="J267" i="16"/>
  <c r="J15" i="16"/>
  <c r="J117" i="16"/>
  <c r="J29" i="16"/>
  <c r="J62" i="16"/>
  <c r="J190" i="16"/>
  <c r="J116" i="16"/>
  <c r="J273" i="16"/>
  <c r="J36" i="16"/>
  <c r="J156" i="16"/>
  <c r="J165" i="16"/>
  <c r="J189" i="16"/>
  <c r="J265" i="16"/>
  <c r="J78" i="16"/>
  <c r="J280" i="16"/>
  <c r="J28" i="16"/>
  <c r="J228" i="16"/>
  <c r="J258" i="16"/>
  <c r="J136" i="16"/>
  <c r="J63" i="16"/>
  <c r="J262" i="16"/>
  <c r="J96" i="16"/>
  <c r="J18" i="16"/>
  <c r="J84" i="16"/>
  <c r="J225" i="16"/>
  <c r="J238" i="16"/>
  <c r="J138" i="16"/>
  <c r="J149" i="16"/>
  <c r="J187" i="16"/>
  <c r="J44" i="16"/>
  <c r="J199" i="16"/>
  <c r="J46" i="16"/>
  <c r="J140" i="16"/>
  <c r="J113" i="16"/>
  <c r="J164" i="16"/>
  <c r="J180" i="16"/>
  <c r="J234" i="16"/>
  <c r="J173" i="16"/>
  <c r="J57" i="16"/>
  <c r="J195" i="16"/>
  <c r="J236" i="16"/>
  <c r="J201" i="16"/>
  <c r="J303" i="16"/>
  <c r="J205" i="16"/>
  <c r="J83" i="16"/>
  <c r="J39" i="16"/>
  <c r="J198" i="16"/>
  <c r="J248" i="16"/>
  <c r="J203" i="16"/>
  <c r="J175" i="16"/>
  <c r="J261" i="16"/>
  <c r="J82" i="16"/>
  <c r="J255" i="16"/>
  <c r="J217" i="16"/>
  <c r="J222" i="16"/>
  <c r="J38" i="16"/>
  <c r="J93" i="16"/>
  <c r="J270" i="16"/>
  <c r="E13" i="17"/>
  <c r="F4" i="17"/>
  <c r="H4" i="17" s="1"/>
  <c r="E7" i="17"/>
  <c r="E16" i="17"/>
  <c r="E19" i="17"/>
  <c r="E22" i="17"/>
  <c r="E8" i="17"/>
  <c r="E10" i="17"/>
  <c r="E9" i="17"/>
  <c r="E17" i="17"/>
  <c r="E14" i="17"/>
  <c r="E12" i="17"/>
  <c r="E15" i="17"/>
  <c r="E21" i="17"/>
  <c r="E6" i="17"/>
  <c r="E18" i="17"/>
  <c r="E11" i="17"/>
  <c r="E5" i="17"/>
  <c r="E20" i="17"/>
  <c r="J73" i="16"/>
  <c r="J289" i="16"/>
  <c r="J250" i="16"/>
  <c r="J266" i="16"/>
  <c r="J204" i="16"/>
  <c r="J257" i="16"/>
  <c r="J132" i="16"/>
  <c r="J274" i="16"/>
  <c r="J161" i="16"/>
  <c r="J43" i="16"/>
  <c r="J147" i="16"/>
  <c r="J230" i="16"/>
  <c r="J244" i="16"/>
  <c r="J211" i="16"/>
  <c r="J95" i="16"/>
  <c r="J122" i="16"/>
  <c r="J298" i="16"/>
  <c r="J220" i="16"/>
  <c r="J182" i="16"/>
  <c r="J301" i="16"/>
  <c r="J114" i="16"/>
  <c r="J288" i="16"/>
  <c r="J67" i="16"/>
  <c r="J284" i="16"/>
  <c r="J245" i="16"/>
  <c r="J94" i="16"/>
  <c r="J137" i="16"/>
  <c r="J159" i="16"/>
  <c r="J213" i="16"/>
  <c r="J31" i="16"/>
  <c r="J144" i="16"/>
  <c r="J282" i="16"/>
  <c r="J124" i="16"/>
  <c r="J276" i="16"/>
  <c r="J229" i="16"/>
  <c r="J212" i="16"/>
  <c r="J246" i="16"/>
  <c r="J148" i="16"/>
  <c r="J55" i="16"/>
  <c r="J269" i="16"/>
  <c r="J130" i="16"/>
  <c r="J294" i="16"/>
  <c r="J123" i="16"/>
  <c r="J60" i="16"/>
  <c r="J224" i="16"/>
  <c r="J193" i="16"/>
  <c r="J192" i="16"/>
  <c r="J279" i="16"/>
  <c r="J19" i="16"/>
  <c r="J22" i="16"/>
  <c r="J232" i="16"/>
  <c r="J249" i="16"/>
  <c r="J35" i="16"/>
  <c r="J91" i="16"/>
  <c r="J100" i="16"/>
  <c r="J54" i="16"/>
  <c r="J51" i="16"/>
  <c r="J99" i="16"/>
  <c r="J50" i="16"/>
  <c r="J112" i="16"/>
  <c r="J111" i="16"/>
  <c r="J263" i="16"/>
  <c r="J152" i="16"/>
  <c r="J76" i="16"/>
  <c r="J200" i="16"/>
  <c r="J227" i="16"/>
  <c r="J53" i="16"/>
  <c r="J268" i="16"/>
  <c r="J218" i="16"/>
  <c r="J235" i="16"/>
  <c r="J33" i="16"/>
  <c r="J12" i="16"/>
  <c r="J252" i="16"/>
  <c r="J107" i="16"/>
  <c r="J210" i="16"/>
  <c r="J221" i="16"/>
  <c r="J241" i="16"/>
  <c r="J121" i="16"/>
  <c r="J101" i="16"/>
  <c r="J118" i="16"/>
  <c r="J272" i="16"/>
  <c r="J287" i="16"/>
  <c r="J65" i="16"/>
  <c r="J240" i="16"/>
  <c r="J291" i="16"/>
  <c r="J290" i="16"/>
  <c r="J56" i="16"/>
  <c r="J275" i="16"/>
  <c r="J185" i="16"/>
  <c r="J16" i="16"/>
  <c r="J89" i="16"/>
  <c r="J153" i="16"/>
  <c r="J260" i="16"/>
  <c r="J88" i="16"/>
  <c r="J104" i="16"/>
  <c r="J72" i="16"/>
  <c r="J157" i="16"/>
  <c r="J295" i="16"/>
  <c r="J188" i="16"/>
  <c r="J49" i="16"/>
  <c r="J32" i="16"/>
  <c r="J170" i="16"/>
  <c r="J242" i="16"/>
  <c r="J278" i="16"/>
  <c r="J64" i="16"/>
  <c r="J223" i="16"/>
  <c r="J105" i="16"/>
  <c r="J103" i="16"/>
  <c r="J20" i="16"/>
  <c r="J158" i="16"/>
  <c r="J300" i="16"/>
  <c r="J209" i="16"/>
  <c r="J30" i="16"/>
  <c r="J197" i="16"/>
  <c r="J281" i="16"/>
  <c r="J135" i="16"/>
  <c r="J23" i="16"/>
  <c r="J108" i="16"/>
  <c r="J181" i="16"/>
  <c r="J131" i="16"/>
  <c r="J109" i="16"/>
  <c r="J219" i="16"/>
  <c r="J292" i="16"/>
  <c r="J40" i="16"/>
  <c r="J196" i="16"/>
  <c r="J92" i="16"/>
  <c r="J69" i="16"/>
  <c r="J191" i="16"/>
  <c r="J177" i="16"/>
  <c r="J119" i="16"/>
  <c r="J145" i="16"/>
  <c r="J77" i="16"/>
  <c r="J21" i="16"/>
  <c r="J163" i="16"/>
  <c r="J87" i="16"/>
  <c r="J41" i="16"/>
  <c r="J168" i="16"/>
  <c r="J264" i="16"/>
  <c r="J110" i="16"/>
  <c r="J214" i="16"/>
  <c r="J97" i="16"/>
  <c r="J75" i="16"/>
  <c r="J215" i="16"/>
  <c r="J285" i="16"/>
  <c r="J90" i="16"/>
  <c r="J68" i="16"/>
  <c r="J160" i="16"/>
  <c r="J178" i="16"/>
  <c r="J80" i="16"/>
  <c r="J155" i="16"/>
  <c r="J27" i="16"/>
  <c r="J146" i="16"/>
  <c r="J126" i="16"/>
  <c r="J226" i="16"/>
  <c r="J70" i="16"/>
  <c r="J172" i="16"/>
  <c r="J216" i="16"/>
  <c r="J166" i="16"/>
  <c r="J162" i="16"/>
  <c r="J37" i="16"/>
  <c r="J115" i="16"/>
  <c r="J239" i="16"/>
  <c r="J150" i="16"/>
  <c r="J71" i="16"/>
  <c r="J58" i="16"/>
  <c r="J271" i="16"/>
  <c r="J286" i="16"/>
  <c r="J24" i="16"/>
  <c r="J299" i="16"/>
  <c r="J283" i="16"/>
  <c r="J85" i="16"/>
  <c r="J74" i="16"/>
  <c r="J183" i="16"/>
  <c r="J139" i="16"/>
  <c r="J45" i="16"/>
  <c r="J154" i="16"/>
  <c r="J231" i="16"/>
  <c r="J243" i="16"/>
  <c r="J169" i="16"/>
  <c r="J47" i="16"/>
  <c r="J59" i="16"/>
  <c r="J106" i="16"/>
  <c r="J151" i="16"/>
  <c r="J277" i="16"/>
  <c r="J134" i="16"/>
  <c r="N303" i="15" l="1"/>
  <c r="F303" i="15"/>
  <c r="N302" i="15"/>
  <c r="F302" i="15"/>
  <c r="N301" i="15"/>
  <c r="F301" i="15"/>
  <c r="N300" i="15"/>
  <c r="F300" i="15"/>
  <c r="N299" i="15"/>
  <c r="F299" i="15"/>
  <c r="N298" i="15"/>
  <c r="F298" i="15"/>
  <c r="N297" i="15"/>
  <c r="F297" i="15"/>
  <c r="N296" i="15"/>
  <c r="F296" i="15"/>
  <c r="N295" i="15"/>
  <c r="F295" i="15"/>
  <c r="N294" i="15"/>
  <c r="F294" i="15"/>
  <c r="N293" i="15"/>
  <c r="F293" i="15"/>
  <c r="N292" i="15"/>
  <c r="F292" i="15"/>
  <c r="N291" i="15"/>
  <c r="F291" i="15"/>
  <c r="N290" i="15"/>
  <c r="F290" i="15"/>
  <c r="N289" i="15"/>
  <c r="F289" i="15"/>
  <c r="N288" i="15"/>
  <c r="F288" i="15"/>
  <c r="N287" i="15"/>
  <c r="F287" i="15"/>
  <c r="N286" i="15"/>
  <c r="F286" i="15"/>
  <c r="N285" i="15"/>
  <c r="F285" i="15"/>
  <c r="N284" i="15"/>
  <c r="F284" i="15"/>
  <c r="N283" i="15"/>
  <c r="F283" i="15"/>
  <c r="N282" i="15"/>
  <c r="F282" i="15"/>
  <c r="N281" i="15"/>
  <c r="F281" i="15"/>
  <c r="N280" i="15"/>
  <c r="F280" i="15"/>
  <c r="N279" i="15"/>
  <c r="F279" i="15"/>
  <c r="N278" i="15"/>
  <c r="F278" i="15"/>
  <c r="N277" i="15"/>
  <c r="F277" i="15"/>
  <c r="N276" i="15"/>
  <c r="F276" i="15"/>
  <c r="N275" i="15"/>
  <c r="F275" i="15"/>
  <c r="N274" i="15"/>
  <c r="F274" i="15"/>
  <c r="N273" i="15"/>
  <c r="F273" i="15"/>
  <c r="N272" i="15"/>
  <c r="F272" i="15"/>
  <c r="N271" i="15"/>
  <c r="F271" i="15"/>
  <c r="N270" i="15"/>
  <c r="F270" i="15"/>
  <c r="N269" i="15"/>
  <c r="F269" i="15"/>
  <c r="N268" i="15"/>
  <c r="F268" i="15"/>
  <c r="N267" i="15"/>
  <c r="F267" i="15"/>
  <c r="N266" i="15"/>
  <c r="F266" i="15"/>
  <c r="N265" i="15"/>
  <c r="F265" i="15"/>
  <c r="N264" i="15"/>
  <c r="F264" i="15"/>
  <c r="N263" i="15"/>
  <c r="F263" i="15"/>
  <c r="N262" i="15"/>
  <c r="F262" i="15"/>
  <c r="N261" i="15"/>
  <c r="F261" i="15"/>
  <c r="N260" i="15"/>
  <c r="F260" i="15"/>
  <c r="N259" i="15"/>
  <c r="F259" i="15"/>
  <c r="N258" i="15"/>
  <c r="F258" i="15"/>
  <c r="N257" i="15"/>
  <c r="F257" i="15"/>
  <c r="N256" i="15"/>
  <c r="F256" i="15"/>
  <c r="N255" i="15"/>
  <c r="F255" i="15"/>
  <c r="N254" i="15"/>
  <c r="F254" i="15"/>
  <c r="N253" i="15"/>
  <c r="F253" i="15"/>
  <c r="N252" i="15"/>
  <c r="F252" i="15"/>
  <c r="N251" i="15"/>
  <c r="F251" i="15"/>
  <c r="N250" i="15"/>
  <c r="F250" i="15"/>
  <c r="N249" i="15"/>
  <c r="F249" i="15"/>
  <c r="N248" i="15"/>
  <c r="F248" i="15"/>
  <c r="N247" i="15"/>
  <c r="F247" i="15"/>
  <c r="N246" i="15"/>
  <c r="F246" i="15"/>
  <c r="N245" i="15"/>
  <c r="F245" i="15"/>
  <c r="N244" i="15"/>
  <c r="F244" i="15"/>
  <c r="N243" i="15"/>
  <c r="F243" i="15"/>
  <c r="N242" i="15"/>
  <c r="F242" i="15"/>
  <c r="N241" i="15"/>
  <c r="F241" i="15"/>
  <c r="N240" i="15"/>
  <c r="F240" i="15"/>
  <c r="N239" i="15"/>
  <c r="F239" i="15"/>
  <c r="N238" i="15"/>
  <c r="F238" i="15"/>
  <c r="N237" i="15"/>
  <c r="F237" i="15"/>
  <c r="N236" i="15"/>
  <c r="F236" i="15"/>
  <c r="N235" i="15"/>
  <c r="F235" i="15"/>
  <c r="N234" i="15"/>
  <c r="F234" i="15"/>
  <c r="N233" i="15"/>
  <c r="F233" i="15"/>
  <c r="N232" i="15"/>
  <c r="F232" i="15"/>
  <c r="N231" i="15"/>
  <c r="F231" i="15"/>
  <c r="N230" i="15"/>
  <c r="F230" i="15"/>
  <c r="N229" i="15"/>
  <c r="F229" i="15"/>
  <c r="N228" i="15"/>
  <c r="F228" i="15"/>
  <c r="N227" i="15"/>
  <c r="F227" i="15"/>
  <c r="N226" i="15"/>
  <c r="F226" i="15"/>
  <c r="N225" i="15"/>
  <c r="F225" i="15"/>
  <c r="N224" i="15"/>
  <c r="F224" i="15"/>
  <c r="N223" i="15"/>
  <c r="F223" i="15"/>
  <c r="N222" i="15"/>
  <c r="F222" i="15"/>
  <c r="N221" i="15"/>
  <c r="F221" i="15"/>
  <c r="N220" i="15"/>
  <c r="F220" i="15"/>
  <c r="N219" i="15"/>
  <c r="F219" i="15"/>
  <c r="N218" i="15"/>
  <c r="F218" i="15"/>
  <c r="N217" i="15"/>
  <c r="F217" i="15"/>
  <c r="N216" i="15"/>
  <c r="F216" i="15"/>
  <c r="N215" i="15"/>
  <c r="F215" i="15"/>
  <c r="N214" i="15"/>
  <c r="F214" i="15"/>
  <c r="N213" i="15"/>
  <c r="F213" i="15"/>
  <c r="N212" i="15"/>
  <c r="F212" i="15"/>
  <c r="N211" i="15"/>
  <c r="F211" i="15"/>
  <c r="N210" i="15"/>
  <c r="F210" i="15"/>
  <c r="N209" i="15"/>
  <c r="F209" i="15"/>
  <c r="N208" i="15"/>
  <c r="F208" i="15"/>
  <c r="N207" i="15"/>
  <c r="F207" i="15"/>
  <c r="N206" i="15"/>
  <c r="F206" i="15"/>
  <c r="N205" i="15"/>
  <c r="F205" i="15"/>
  <c r="N204" i="15"/>
  <c r="F204" i="15"/>
  <c r="N203" i="15"/>
  <c r="F203" i="15"/>
  <c r="N202" i="15"/>
  <c r="F202" i="15"/>
  <c r="N201" i="15"/>
  <c r="F201" i="15"/>
  <c r="N200" i="15"/>
  <c r="F200" i="15"/>
  <c r="N199" i="15"/>
  <c r="F199" i="15"/>
  <c r="N198" i="15"/>
  <c r="F198" i="15"/>
  <c r="N197" i="15"/>
  <c r="F197" i="15"/>
  <c r="N196" i="15"/>
  <c r="F196" i="15"/>
  <c r="N195" i="15"/>
  <c r="F195" i="15"/>
  <c r="N194" i="15"/>
  <c r="F194" i="15"/>
  <c r="N193" i="15"/>
  <c r="F193" i="15"/>
  <c r="N192" i="15"/>
  <c r="F192" i="15"/>
  <c r="N191" i="15"/>
  <c r="F191" i="15"/>
  <c r="N190" i="15"/>
  <c r="F190" i="15"/>
  <c r="N189" i="15"/>
  <c r="F189" i="15"/>
  <c r="N188" i="15"/>
  <c r="F188" i="15"/>
  <c r="N187" i="15"/>
  <c r="F187" i="15"/>
  <c r="N186" i="15"/>
  <c r="F186" i="15"/>
  <c r="N185" i="15"/>
  <c r="F185" i="15"/>
  <c r="N184" i="15"/>
  <c r="F184" i="15"/>
  <c r="N183" i="15"/>
  <c r="F183" i="15"/>
  <c r="N182" i="15"/>
  <c r="F182" i="15"/>
  <c r="N181" i="15"/>
  <c r="F181" i="15"/>
  <c r="N180" i="15"/>
  <c r="F180" i="15"/>
  <c r="N179" i="15"/>
  <c r="F179" i="15"/>
  <c r="N178" i="15"/>
  <c r="F178" i="15"/>
  <c r="N177" i="15"/>
  <c r="F177" i="15"/>
  <c r="N176" i="15"/>
  <c r="F176" i="15"/>
  <c r="N175" i="15"/>
  <c r="F175" i="15"/>
  <c r="N174" i="15"/>
  <c r="F174" i="15"/>
  <c r="N173" i="15"/>
  <c r="F173" i="15"/>
  <c r="N172" i="15"/>
  <c r="F172" i="15"/>
  <c r="N171" i="15"/>
  <c r="F171" i="15"/>
  <c r="N170" i="15"/>
  <c r="F170" i="15"/>
  <c r="N169" i="15"/>
  <c r="F169" i="15"/>
  <c r="N168" i="15"/>
  <c r="F168" i="15"/>
  <c r="N167" i="15"/>
  <c r="F167" i="15"/>
  <c r="N166" i="15"/>
  <c r="F166" i="15"/>
  <c r="N165" i="15"/>
  <c r="F165" i="15"/>
  <c r="N164" i="15"/>
  <c r="F164" i="15"/>
  <c r="N163" i="15"/>
  <c r="F163" i="15"/>
  <c r="N162" i="15"/>
  <c r="F162" i="15"/>
  <c r="N161" i="15"/>
  <c r="F161" i="15"/>
  <c r="N160" i="15"/>
  <c r="F160" i="15"/>
  <c r="N159" i="15"/>
  <c r="F159" i="15"/>
  <c r="N158" i="15"/>
  <c r="F158" i="15"/>
  <c r="N157" i="15"/>
  <c r="F157" i="15"/>
  <c r="N156" i="15"/>
  <c r="F156" i="15"/>
  <c r="N155" i="15"/>
  <c r="F155" i="15"/>
  <c r="N154" i="15"/>
  <c r="F154" i="15"/>
  <c r="N153" i="15"/>
  <c r="F153" i="15"/>
  <c r="N152" i="15"/>
  <c r="F152" i="15"/>
  <c r="N151" i="15"/>
  <c r="F151" i="15"/>
  <c r="N150" i="15"/>
  <c r="F150" i="15"/>
  <c r="N149" i="15"/>
  <c r="F149" i="15"/>
  <c r="N148" i="15"/>
  <c r="F148" i="15"/>
  <c r="N147" i="15"/>
  <c r="F147" i="15"/>
  <c r="N146" i="15"/>
  <c r="F146" i="15"/>
  <c r="N145" i="15"/>
  <c r="F145" i="15"/>
  <c r="N144" i="15"/>
  <c r="F144" i="15"/>
  <c r="N143" i="15"/>
  <c r="F143" i="15"/>
  <c r="N142" i="15"/>
  <c r="F142" i="15"/>
  <c r="N141" i="15"/>
  <c r="F141" i="15"/>
  <c r="N140" i="15"/>
  <c r="F140" i="15"/>
  <c r="N139" i="15"/>
  <c r="F139" i="15"/>
  <c r="N138" i="15"/>
  <c r="F138" i="15"/>
  <c r="N137" i="15"/>
  <c r="F137" i="15"/>
  <c r="N136" i="15"/>
  <c r="F136" i="15"/>
  <c r="N135" i="15"/>
  <c r="F135" i="15"/>
  <c r="N134" i="15"/>
  <c r="F134" i="15"/>
  <c r="N133" i="15"/>
  <c r="F133" i="15"/>
  <c r="N132" i="15"/>
  <c r="F132" i="15"/>
  <c r="N131" i="15"/>
  <c r="F131" i="15"/>
  <c r="N130" i="15"/>
  <c r="F130" i="15"/>
  <c r="N129" i="15"/>
  <c r="F129" i="15"/>
  <c r="N128" i="15"/>
  <c r="F128" i="15"/>
  <c r="N127" i="15"/>
  <c r="F127" i="15"/>
  <c r="N126" i="15"/>
  <c r="F126" i="15"/>
  <c r="N125" i="15"/>
  <c r="F125" i="15"/>
  <c r="N124" i="15"/>
  <c r="F124" i="15"/>
  <c r="N123" i="15"/>
  <c r="F123" i="15"/>
  <c r="N122" i="15"/>
  <c r="F122" i="15"/>
  <c r="N121" i="15"/>
  <c r="F121" i="15"/>
  <c r="N120" i="15"/>
  <c r="F120" i="15"/>
  <c r="N119" i="15"/>
  <c r="F119" i="15"/>
  <c r="N118" i="15"/>
  <c r="F118" i="15"/>
  <c r="N117" i="15"/>
  <c r="F117" i="15"/>
  <c r="N116" i="15"/>
  <c r="F116" i="15"/>
  <c r="N115" i="15"/>
  <c r="F115" i="15"/>
  <c r="N114" i="15"/>
  <c r="F114" i="15"/>
  <c r="N113" i="15"/>
  <c r="F113" i="15"/>
  <c r="N112" i="15"/>
  <c r="F112" i="15"/>
  <c r="N111" i="15"/>
  <c r="F111" i="15"/>
  <c r="N110" i="15"/>
  <c r="F110" i="15"/>
  <c r="N109" i="15"/>
  <c r="F109" i="15"/>
  <c r="N108" i="15"/>
  <c r="F108" i="15"/>
  <c r="N107" i="15"/>
  <c r="F107" i="15"/>
  <c r="N106" i="15"/>
  <c r="F106" i="15"/>
  <c r="N105" i="15"/>
  <c r="F105" i="15"/>
  <c r="N104" i="15"/>
  <c r="F104" i="15"/>
  <c r="N103" i="15"/>
  <c r="F103" i="15"/>
  <c r="N102" i="15"/>
  <c r="F102" i="15"/>
  <c r="N101" i="15"/>
  <c r="F101" i="15"/>
  <c r="N100" i="15"/>
  <c r="F100" i="15"/>
  <c r="N99" i="15"/>
  <c r="F99" i="15"/>
  <c r="N98" i="15"/>
  <c r="F98" i="15"/>
  <c r="N97" i="15"/>
  <c r="F97" i="15"/>
  <c r="N96" i="15"/>
  <c r="F96" i="15"/>
  <c r="N95" i="15"/>
  <c r="F95" i="15"/>
  <c r="N94" i="15"/>
  <c r="F94" i="15"/>
  <c r="N93" i="15"/>
  <c r="F93" i="15"/>
  <c r="N92" i="15"/>
  <c r="F92" i="15"/>
  <c r="N91" i="15"/>
  <c r="F91" i="15"/>
  <c r="N90" i="15"/>
  <c r="F90" i="15"/>
  <c r="N89" i="15"/>
  <c r="F89" i="15"/>
  <c r="N88" i="15"/>
  <c r="F88" i="15"/>
  <c r="N87" i="15"/>
  <c r="F87" i="15"/>
  <c r="N86" i="15"/>
  <c r="F86" i="15"/>
  <c r="N85" i="15"/>
  <c r="F85" i="15"/>
  <c r="N84" i="15"/>
  <c r="F84" i="15"/>
  <c r="N83" i="15"/>
  <c r="F83" i="15"/>
  <c r="N82" i="15"/>
  <c r="F82" i="15"/>
  <c r="N81" i="15"/>
  <c r="F81" i="15"/>
  <c r="N80" i="15"/>
  <c r="F80" i="15"/>
  <c r="N79" i="15"/>
  <c r="F79" i="15"/>
  <c r="N78" i="15"/>
  <c r="F78" i="15"/>
  <c r="N77" i="15"/>
  <c r="F77" i="15"/>
  <c r="N76" i="15"/>
  <c r="F76" i="15"/>
  <c r="N75" i="15"/>
  <c r="F75" i="15"/>
  <c r="N74" i="15"/>
  <c r="F74" i="15"/>
  <c r="N73" i="15"/>
  <c r="F73" i="15"/>
  <c r="N72" i="15"/>
  <c r="F72" i="15"/>
  <c r="N71" i="15"/>
  <c r="F71" i="15"/>
  <c r="N70" i="15"/>
  <c r="F70" i="15"/>
  <c r="N69" i="15"/>
  <c r="F69" i="15"/>
  <c r="N68" i="15"/>
  <c r="F68" i="15"/>
  <c r="N67" i="15"/>
  <c r="F67" i="15"/>
  <c r="N66" i="15"/>
  <c r="F66" i="15"/>
  <c r="N65" i="15"/>
  <c r="F65" i="15"/>
  <c r="N64" i="15"/>
  <c r="F64" i="15"/>
  <c r="N63" i="15"/>
  <c r="F63" i="15"/>
  <c r="N62" i="15"/>
  <c r="F62" i="15"/>
  <c r="N61" i="15"/>
  <c r="F61" i="15"/>
  <c r="N60" i="15"/>
  <c r="F60" i="15"/>
  <c r="N59" i="15"/>
  <c r="F59" i="15"/>
  <c r="N58" i="15"/>
  <c r="F58" i="15"/>
  <c r="N57" i="15"/>
  <c r="F57" i="15"/>
  <c r="N56" i="15"/>
  <c r="F56" i="15"/>
  <c r="N55" i="15"/>
  <c r="F55" i="15"/>
  <c r="N54" i="15"/>
  <c r="F54" i="15"/>
  <c r="N53" i="15"/>
  <c r="F53" i="15"/>
  <c r="N52" i="15"/>
  <c r="F52" i="15"/>
  <c r="N51" i="15"/>
  <c r="F51" i="15"/>
  <c r="N50" i="15"/>
  <c r="F50" i="15"/>
  <c r="N49" i="15"/>
  <c r="F49" i="15"/>
  <c r="N48" i="15"/>
  <c r="F48" i="15"/>
  <c r="N47" i="15"/>
  <c r="F47" i="15"/>
  <c r="N46" i="15"/>
  <c r="F46" i="15"/>
  <c r="N45" i="15"/>
  <c r="F45" i="15"/>
  <c r="N44" i="15"/>
  <c r="F44" i="15"/>
  <c r="N43" i="15"/>
  <c r="F43" i="15"/>
  <c r="N42" i="15"/>
  <c r="F42" i="15"/>
  <c r="N41" i="15"/>
  <c r="F41" i="15"/>
  <c r="N40" i="15"/>
  <c r="F40" i="15"/>
  <c r="N39" i="15"/>
  <c r="F39" i="15"/>
  <c r="N38" i="15"/>
  <c r="F38" i="15"/>
  <c r="N37" i="15"/>
  <c r="F37" i="15"/>
  <c r="N36" i="15"/>
  <c r="F36" i="15"/>
  <c r="N35" i="15"/>
  <c r="F35" i="15"/>
  <c r="N34" i="15"/>
  <c r="F34" i="15"/>
  <c r="N33" i="15"/>
  <c r="F33" i="15"/>
  <c r="N32" i="15"/>
  <c r="F32" i="15"/>
  <c r="N31" i="15"/>
  <c r="F31" i="15"/>
  <c r="N30" i="15"/>
  <c r="F30" i="15"/>
  <c r="N29" i="15"/>
  <c r="F29" i="15"/>
  <c r="N28" i="15"/>
  <c r="F28" i="15"/>
  <c r="N27" i="15"/>
  <c r="F27" i="15"/>
  <c r="N26" i="15"/>
  <c r="F26" i="15"/>
  <c r="N25" i="15"/>
  <c r="F25" i="15"/>
  <c r="N24" i="15"/>
  <c r="F24" i="15"/>
  <c r="N23" i="15"/>
  <c r="F23" i="15"/>
  <c r="N22" i="15"/>
  <c r="F22" i="15"/>
  <c r="N21" i="15"/>
  <c r="F21" i="15"/>
  <c r="N20" i="15"/>
  <c r="F20" i="15"/>
  <c r="N19" i="15"/>
  <c r="F19" i="15"/>
  <c r="N18" i="15"/>
  <c r="F18" i="15"/>
  <c r="N17" i="15"/>
  <c r="F17" i="15"/>
  <c r="N16" i="15"/>
  <c r="F16" i="15"/>
  <c r="N15" i="15"/>
  <c r="F15" i="15"/>
  <c r="N14" i="15"/>
  <c r="F14" i="15"/>
  <c r="N13" i="15"/>
  <c r="F13" i="15"/>
  <c r="N12" i="15"/>
  <c r="F12" i="15"/>
  <c r="N11" i="15"/>
  <c r="F11" i="15"/>
  <c r="N10" i="15"/>
  <c r="F10" i="15"/>
  <c r="AG11" i="3" l="1"/>
  <c r="AI11" i="3" s="1"/>
  <c r="AG12" i="3"/>
  <c r="AI12" i="3" s="1"/>
  <c r="AJ12" i="3" s="1"/>
  <c r="AG13" i="3"/>
  <c r="AI13" i="3" s="1"/>
  <c r="AJ13" i="3" s="1"/>
  <c r="AG14" i="3"/>
  <c r="AI14" i="3" s="1"/>
  <c r="AJ14" i="3" s="1"/>
  <c r="AG15" i="3"/>
  <c r="AI15" i="3" s="1"/>
  <c r="AJ15" i="3" s="1"/>
  <c r="AG16" i="3"/>
  <c r="AI16" i="3" s="1"/>
  <c r="AJ16" i="3" s="1"/>
  <c r="AG17" i="3"/>
  <c r="AI17" i="3" s="1"/>
  <c r="AJ17" i="3" s="1"/>
  <c r="AG18" i="3"/>
  <c r="AI18" i="3" s="1"/>
  <c r="AG19" i="3"/>
  <c r="AI19" i="3" s="1"/>
  <c r="AJ19" i="3" s="1"/>
  <c r="AG20" i="3"/>
  <c r="AI20" i="3" s="1"/>
  <c r="AJ20" i="3" s="1"/>
  <c r="AG21" i="3"/>
  <c r="AI21" i="3" s="1"/>
  <c r="AJ21" i="3" s="1"/>
  <c r="AG22" i="3"/>
  <c r="AI22" i="3" s="1"/>
  <c r="AJ22" i="3" s="1"/>
  <c r="AG23" i="3"/>
  <c r="AI23" i="3" s="1"/>
  <c r="AJ23" i="3" s="1"/>
  <c r="AG24" i="3"/>
  <c r="AI24" i="3" s="1"/>
  <c r="AJ24" i="3" s="1"/>
  <c r="AG25" i="3"/>
  <c r="AI25" i="3" s="1"/>
  <c r="AJ25" i="3" s="1"/>
  <c r="AG26" i="3"/>
  <c r="AI26" i="3" s="1"/>
  <c r="AG27" i="3"/>
  <c r="AI27" i="3" s="1"/>
  <c r="AJ27" i="3" s="1"/>
  <c r="AG28" i="3"/>
  <c r="AI28" i="3" s="1"/>
  <c r="AJ28" i="3" s="1"/>
  <c r="AG29" i="3"/>
  <c r="AI29" i="3" s="1"/>
  <c r="AJ29" i="3" s="1"/>
  <c r="AG30" i="3"/>
  <c r="AI30" i="3" s="1"/>
  <c r="AJ30" i="3" s="1"/>
  <c r="AG31" i="3"/>
  <c r="AI31" i="3" s="1"/>
  <c r="AJ31" i="3" s="1"/>
  <c r="AG32" i="3"/>
  <c r="AI32" i="3" s="1"/>
  <c r="AJ32" i="3" s="1"/>
  <c r="AG33" i="3"/>
  <c r="AI33" i="3" s="1"/>
  <c r="AJ33" i="3" s="1"/>
  <c r="AG34" i="3"/>
  <c r="AI34" i="3" s="1"/>
  <c r="AG35" i="3"/>
  <c r="AI35" i="3" s="1"/>
  <c r="AJ35" i="3" s="1"/>
  <c r="AG36" i="3"/>
  <c r="AI36" i="3" s="1"/>
  <c r="AJ36" i="3" s="1"/>
  <c r="AG37" i="3"/>
  <c r="AI37" i="3" s="1"/>
  <c r="AJ37" i="3" s="1"/>
  <c r="AG38" i="3"/>
  <c r="AI38" i="3" s="1"/>
  <c r="AJ38" i="3" s="1"/>
  <c r="AG39" i="3"/>
  <c r="AI39" i="3" s="1"/>
  <c r="AJ39" i="3" s="1"/>
  <c r="AG40" i="3"/>
  <c r="AI40" i="3" s="1"/>
  <c r="AJ40" i="3" s="1"/>
  <c r="AG41" i="3"/>
  <c r="AI41" i="3" s="1"/>
  <c r="AJ41" i="3" s="1"/>
  <c r="AG42" i="3"/>
  <c r="AI42" i="3" s="1"/>
  <c r="AG43" i="3"/>
  <c r="AI43" i="3" s="1"/>
  <c r="AG44" i="3"/>
  <c r="AI44" i="3" s="1"/>
  <c r="AJ44" i="3" s="1"/>
  <c r="AG45" i="3"/>
  <c r="AI45" i="3" s="1"/>
  <c r="AJ45" i="3" s="1"/>
  <c r="AG46" i="3"/>
  <c r="AI46" i="3" s="1"/>
  <c r="AJ46" i="3" s="1"/>
  <c r="AG47" i="3"/>
  <c r="AI47" i="3" s="1"/>
  <c r="AJ47" i="3" s="1"/>
  <c r="AG48" i="3"/>
  <c r="AI48" i="3" s="1"/>
  <c r="AJ48" i="3" s="1"/>
  <c r="AG49" i="3"/>
  <c r="AI49" i="3" s="1"/>
  <c r="AJ49" i="3" s="1"/>
  <c r="AG50" i="3"/>
  <c r="AI50" i="3" s="1"/>
  <c r="AG51" i="3"/>
  <c r="AI51" i="3" s="1"/>
  <c r="AJ51" i="3" s="1"/>
  <c r="AG52" i="3"/>
  <c r="AI52" i="3" s="1"/>
  <c r="AJ52" i="3" s="1"/>
  <c r="AG53" i="3"/>
  <c r="AI53" i="3" s="1"/>
  <c r="AJ53" i="3" s="1"/>
  <c r="AG54" i="3"/>
  <c r="AI54" i="3" s="1"/>
  <c r="AJ54" i="3" s="1"/>
  <c r="AG55" i="3"/>
  <c r="AI55" i="3" s="1"/>
  <c r="AJ55" i="3" s="1"/>
  <c r="AG56" i="3"/>
  <c r="AI56" i="3" s="1"/>
  <c r="AJ56" i="3" s="1"/>
  <c r="AG57" i="3"/>
  <c r="AI57" i="3" s="1"/>
  <c r="AJ57" i="3" s="1"/>
  <c r="AG58" i="3"/>
  <c r="AI58" i="3" s="1"/>
  <c r="AG59" i="3"/>
  <c r="AI59" i="3" s="1"/>
  <c r="AJ59" i="3" s="1"/>
  <c r="AG60" i="3"/>
  <c r="AI60" i="3" s="1"/>
  <c r="AG61" i="3"/>
  <c r="AI61" i="3" s="1"/>
  <c r="AJ61" i="3" s="1"/>
  <c r="AG62" i="3"/>
  <c r="AI62" i="3" s="1"/>
  <c r="AJ62" i="3" s="1"/>
  <c r="AG63" i="3"/>
  <c r="AI63" i="3" s="1"/>
  <c r="AJ63" i="3" s="1"/>
  <c r="AG64" i="3"/>
  <c r="AI64" i="3" s="1"/>
  <c r="AJ64" i="3" s="1"/>
  <c r="AG65" i="3"/>
  <c r="AI65" i="3" s="1"/>
  <c r="AJ65" i="3" s="1"/>
  <c r="AG66" i="3"/>
  <c r="AI66" i="3" s="1"/>
  <c r="AG67" i="3"/>
  <c r="AI67" i="3" s="1"/>
  <c r="AJ67" i="3" s="1"/>
  <c r="AG68" i="3"/>
  <c r="AI68" i="3" s="1"/>
  <c r="AJ68" i="3" s="1"/>
  <c r="AG69" i="3"/>
  <c r="AI69" i="3" s="1"/>
  <c r="AJ69" i="3" s="1"/>
  <c r="AG70" i="3"/>
  <c r="AI70" i="3" s="1"/>
  <c r="AJ70" i="3" s="1"/>
  <c r="AG71" i="3"/>
  <c r="AI71" i="3" s="1"/>
  <c r="AJ71" i="3" s="1"/>
  <c r="AG72" i="3"/>
  <c r="AI72" i="3" s="1"/>
  <c r="AJ72" i="3" s="1"/>
  <c r="AG73" i="3"/>
  <c r="AI73" i="3" s="1"/>
  <c r="AJ73" i="3" s="1"/>
  <c r="AG74" i="3"/>
  <c r="AI74" i="3" s="1"/>
  <c r="AG75" i="3"/>
  <c r="AI75" i="3" s="1"/>
  <c r="AJ75" i="3" s="1"/>
  <c r="AG76" i="3"/>
  <c r="AI76" i="3" s="1"/>
  <c r="AJ76" i="3" s="1"/>
  <c r="AG77" i="3"/>
  <c r="AI77" i="3" s="1"/>
  <c r="AJ77" i="3" s="1"/>
  <c r="AG78" i="3"/>
  <c r="AI78" i="3" s="1"/>
  <c r="AJ78" i="3" s="1"/>
  <c r="AG79" i="3"/>
  <c r="AI79" i="3" s="1"/>
  <c r="AJ79" i="3" s="1"/>
  <c r="AG80" i="3"/>
  <c r="AI80" i="3" s="1"/>
  <c r="AJ80" i="3" s="1"/>
  <c r="AG81" i="3"/>
  <c r="AI81" i="3" s="1"/>
  <c r="AJ81" i="3" s="1"/>
  <c r="AG82" i="3"/>
  <c r="AI82" i="3" s="1"/>
  <c r="AG83" i="3"/>
  <c r="AI83" i="3" s="1"/>
  <c r="AJ83" i="3" s="1"/>
  <c r="AG84" i="3"/>
  <c r="AI84" i="3" s="1"/>
  <c r="AJ84" i="3" s="1"/>
  <c r="AG85" i="3"/>
  <c r="AI85" i="3" s="1"/>
  <c r="AJ85" i="3" s="1"/>
  <c r="AG86" i="3"/>
  <c r="AI86" i="3" s="1"/>
  <c r="AJ86" i="3" s="1"/>
  <c r="AG87" i="3"/>
  <c r="AI87" i="3" s="1"/>
  <c r="AJ87" i="3" s="1"/>
  <c r="AG88" i="3"/>
  <c r="AI88" i="3" s="1"/>
  <c r="AJ88" i="3" s="1"/>
  <c r="AG89" i="3"/>
  <c r="AI89" i="3" s="1"/>
  <c r="AJ89" i="3" s="1"/>
  <c r="AG90" i="3"/>
  <c r="AI90" i="3" s="1"/>
  <c r="AG91" i="3"/>
  <c r="AI91" i="3" s="1"/>
  <c r="AJ91" i="3" s="1"/>
  <c r="AG92" i="3"/>
  <c r="AI92" i="3" s="1"/>
  <c r="AJ92" i="3" s="1"/>
  <c r="AG93" i="3"/>
  <c r="AI93" i="3" s="1"/>
  <c r="AJ93" i="3" s="1"/>
  <c r="AG94" i="3"/>
  <c r="AI94" i="3" s="1"/>
  <c r="AJ94" i="3" s="1"/>
  <c r="AG95" i="3"/>
  <c r="AI95" i="3" s="1"/>
  <c r="AJ95" i="3" s="1"/>
  <c r="AG96" i="3"/>
  <c r="AI96" i="3" s="1"/>
  <c r="AJ96" i="3" s="1"/>
  <c r="AG97" i="3"/>
  <c r="AI97" i="3" s="1"/>
  <c r="AJ97" i="3" s="1"/>
  <c r="AG98" i="3"/>
  <c r="AI98" i="3" s="1"/>
  <c r="AG99" i="3"/>
  <c r="AI99" i="3" s="1"/>
  <c r="AJ99" i="3" s="1"/>
  <c r="AG100" i="3"/>
  <c r="AI100" i="3" s="1"/>
  <c r="AJ100" i="3" s="1"/>
  <c r="AG101" i="3"/>
  <c r="AI101" i="3" s="1"/>
  <c r="AJ101" i="3" s="1"/>
  <c r="AG102" i="3"/>
  <c r="AI102" i="3" s="1"/>
  <c r="AJ102" i="3" s="1"/>
  <c r="AG103" i="3"/>
  <c r="AI103" i="3" s="1"/>
  <c r="AJ103" i="3" s="1"/>
  <c r="AG104" i="3"/>
  <c r="AI104" i="3" s="1"/>
  <c r="AJ104" i="3" s="1"/>
  <c r="AG105" i="3"/>
  <c r="AI105" i="3" s="1"/>
  <c r="AJ105" i="3" s="1"/>
  <c r="AG106" i="3"/>
  <c r="AI106" i="3" s="1"/>
  <c r="AG107" i="3"/>
  <c r="AI107" i="3" s="1"/>
  <c r="AG108" i="3"/>
  <c r="AI108" i="3" s="1"/>
  <c r="AJ108" i="3" s="1"/>
  <c r="AG109" i="3"/>
  <c r="AI109" i="3" s="1"/>
  <c r="AJ109" i="3" s="1"/>
  <c r="AG110" i="3"/>
  <c r="AI110" i="3" s="1"/>
  <c r="AJ110" i="3" s="1"/>
  <c r="AG111" i="3"/>
  <c r="AI111" i="3" s="1"/>
  <c r="AJ111" i="3" s="1"/>
  <c r="AG112" i="3"/>
  <c r="AI112" i="3" s="1"/>
  <c r="AJ112" i="3" s="1"/>
  <c r="AG113" i="3"/>
  <c r="AI113" i="3" s="1"/>
  <c r="AJ113" i="3" s="1"/>
  <c r="AG114" i="3"/>
  <c r="AI114" i="3" s="1"/>
  <c r="AG115" i="3"/>
  <c r="AI115" i="3" s="1"/>
  <c r="AJ115" i="3" s="1"/>
  <c r="AG116" i="3"/>
  <c r="AI116" i="3" s="1"/>
  <c r="AJ116" i="3" s="1"/>
  <c r="AG117" i="3"/>
  <c r="AI117" i="3" s="1"/>
  <c r="AJ117" i="3" s="1"/>
  <c r="AG118" i="3"/>
  <c r="AI118" i="3" s="1"/>
  <c r="AJ118" i="3" s="1"/>
  <c r="AG119" i="3"/>
  <c r="AI119" i="3" s="1"/>
  <c r="AJ119" i="3" s="1"/>
  <c r="AG120" i="3"/>
  <c r="AI120" i="3" s="1"/>
  <c r="AJ120" i="3" s="1"/>
  <c r="AG121" i="3"/>
  <c r="AI121" i="3" s="1"/>
  <c r="AJ121" i="3" s="1"/>
  <c r="AG122" i="3"/>
  <c r="AI122" i="3" s="1"/>
  <c r="AG123" i="3"/>
  <c r="AI123" i="3" s="1"/>
  <c r="AJ123" i="3" s="1"/>
  <c r="AG124" i="3"/>
  <c r="AI124" i="3" s="1"/>
  <c r="AG125" i="3"/>
  <c r="AI125" i="3" s="1"/>
  <c r="AJ125" i="3" s="1"/>
  <c r="AG126" i="3"/>
  <c r="AI126" i="3" s="1"/>
  <c r="AJ126" i="3" s="1"/>
  <c r="AG127" i="3"/>
  <c r="AI127" i="3" s="1"/>
  <c r="AJ127" i="3" s="1"/>
  <c r="AG128" i="3"/>
  <c r="AI128" i="3" s="1"/>
  <c r="AJ128" i="3" s="1"/>
  <c r="AG129" i="3"/>
  <c r="AI129" i="3" s="1"/>
  <c r="AJ129" i="3" s="1"/>
  <c r="AG130" i="3"/>
  <c r="AI130" i="3" s="1"/>
  <c r="AG131" i="3"/>
  <c r="AI131" i="3" s="1"/>
  <c r="AJ131" i="3" s="1"/>
  <c r="AG132" i="3"/>
  <c r="AI132" i="3" s="1"/>
  <c r="AJ132" i="3" s="1"/>
  <c r="AG133" i="3"/>
  <c r="AI133" i="3" s="1"/>
  <c r="AJ133" i="3" s="1"/>
  <c r="AG134" i="3"/>
  <c r="AI134" i="3" s="1"/>
  <c r="AJ134" i="3" s="1"/>
  <c r="AG135" i="3"/>
  <c r="AI135" i="3" s="1"/>
  <c r="AJ135" i="3" s="1"/>
  <c r="AG136" i="3"/>
  <c r="AI136" i="3" s="1"/>
  <c r="AJ136" i="3" s="1"/>
  <c r="AG137" i="3"/>
  <c r="AI137" i="3" s="1"/>
  <c r="AJ137" i="3" s="1"/>
  <c r="AG138" i="3"/>
  <c r="AI138" i="3" s="1"/>
  <c r="AG139" i="3"/>
  <c r="AI139" i="3" s="1"/>
  <c r="AJ139" i="3" s="1"/>
  <c r="AG140" i="3"/>
  <c r="AI140" i="3" s="1"/>
  <c r="AJ140" i="3" s="1"/>
  <c r="AG141" i="3"/>
  <c r="AI141" i="3" s="1"/>
  <c r="AJ141" i="3" s="1"/>
  <c r="AG142" i="3"/>
  <c r="AI142" i="3" s="1"/>
  <c r="AJ142" i="3" s="1"/>
  <c r="AG143" i="3"/>
  <c r="AI143" i="3" s="1"/>
  <c r="AJ143" i="3" s="1"/>
  <c r="AG144" i="3"/>
  <c r="AI144" i="3" s="1"/>
  <c r="AJ144" i="3" s="1"/>
  <c r="AG145" i="3"/>
  <c r="AI145" i="3" s="1"/>
  <c r="AJ145" i="3" s="1"/>
  <c r="AG146" i="3"/>
  <c r="AI146" i="3" s="1"/>
  <c r="AG147" i="3"/>
  <c r="AI147" i="3" s="1"/>
  <c r="AJ147" i="3" s="1"/>
  <c r="AG148" i="3"/>
  <c r="AI148" i="3" s="1"/>
  <c r="AJ148" i="3" s="1"/>
  <c r="AG149" i="3"/>
  <c r="AI149" i="3" s="1"/>
  <c r="AJ149" i="3" s="1"/>
  <c r="AG150" i="3"/>
  <c r="AI150" i="3" s="1"/>
  <c r="AJ150" i="3" s="1"/>
  <c r="AG151" i="3"/>
  <c r="AI151" i="3" s="1"/>
  <c r="AJ151" i="3" s="1"/>
  <c r="AG152" i="3"/>
  <c r="AI152" i="3" s="1"/>
  <c r="AJ152" i="3" s="1"/>
  <c r="AG153" i="3"/>
  <c r="AI153" i="3" s="1"/>
  <c r="AJ153" i="3" s="1"/>
  <c r="AG154" i="3"/>
  <c r="AI154" i="3" s="1"/>
  <c r="AG155" i="3"/>
  <c r="AI155" i="3" s="1"/>
  <c r="AJ155" i="3" s="1"/>
  <c r="AG156" i="3"/>
  <c r="AI156" i="3" s="1"/>
  <c r="AJ156" i="3" s="1"/>
  <c r="AG157" i="3"/>
  <c r="AI157" i="3" s="1"/>
  <c r="AJ157" i="3" s="1"/>
  <c r="AG158" i="3"/>
  <c r="AI158" i="3" s="1"/>
  <c r="AJ158" i="3" s="1"/>
  <c r="AG159" i="3"/>
  <c r="AI159" i="3" s="1"/>
  <c r="AJ159" i="3" s="1"/>
  <c r="AG160" i="3"/>
  <c r="AI160" i="3" s="1"/>
  <c r="AJ160" i="3" s="1"/>
  <c r="AG161" i="3"/>
  <c r="AI161" i="3" s="1"/>
  <c r="AJ161" i="3" s="1"/>
  <c r="AG162" i="3"/>
  <c r="AI162" i="3" s="1"/>
  <c r="AG163" i="3"/>
  <c r="AI163" i="3" s="1"/>
  <c r="AJ163" i="3" s="1"/>
  <c r="AG164" i="3"/>
  <c r="AI164" i="3" s="1"/>
  <c r="AJ164" i="3" s="1"/>
  <c r="AG165" i="3"/>
  <c r="AI165" i="3" s="1"/>
  <c r="AJ165" i="3" s="1"/>
  <c r="AG166" i="3"/>
  <c r="AI166" i="3" s="1"/>
  <c r="AJ166" i="3" s="1"/>
  <c r="AG167" i="3"/>
  <c r="AI167" i="3" s="1"/>
  <c r="AJ167" i="3" s="1"/>
  <c r="AG168" i="3"/>
  <c r="AI168" i="3" s="1"/>
  <c r="AJ168" i="3" s="1"/>
  <c r="AG169" i="3"/>
  <c r="AI169" i="3" s="1"/>
  <c r="AJ169" i="3" s="1"/>
  <c r="AG170" i="3"/>
  <c r="AI170" i="3" s="1"/>
  <c r="AG171" i="3"/>
  <c r="AI171" i="3" s="1"/>
  <c r="AJ171" i="3" s="1"/>
  <c r="AG172" i="3"/>
  <c r="AI172" i="3" s="1"/>
  <c r="AJ172" i="3" s="1"/>
  <c r="AG173" i="3"/>
  <c r="AI173" i="3" s="1"/>
  <c r="AJ173" i="3" s="1"/>
  <c r="AG174" i="3"/>
  <c r="AI174" i="3" s="1"/>
  <c r="AJ174" i="3" s="1"/>
  <c r="AG175" i="3"/>
  <c r="AI175" i="3" s="1"/>
  <c r="AJ175" i="3" s="1"/>
  <c r="AG176" i="3"/>
  <c r="AI176" i="3" s="1"/>
  <c r="AJ176" i="3" s="1"/>
  <c r="AG177" i="3"/>
  <c r="AI177" i="3" s="1"/>
  <c r="AJ177" i="3" s="1"/>
  <c r="AG178" i="3"/>
  <c r="AI178" i="3" s="1"/>
  <c r="AG179" i="3"/>
  <c r="AI179" i="3" s="1"/>
  <c r="AJ179" i="3" s="1"/>
  <c r="AG180" i="3"/>
  <c r="AI180" i="3" s="1"/>
  <c r="AJ180" i="3" s="1"/>
  <c r="AG181" i="3"/>
  <c r="AI181" i="3" s="1"/>
  <c r="AJ181" i="3" s="1"/>
  <c r="AG182" i="3"/>
  <c r="AI182" i="3" s="1"/>
  <c r="AJ182" i="3" s="1"/>
  <c r="AG183" i="3"/>
  <c r="AI183" i="3" s="1"/>
  <c r="AJ183" i="3" s="1"/>
  <c r="AG184" i="3"/>
  <c r="AI184" i="3" s="1"/>
  <c r="AJ184" i="3" s="1"/>
  <c r="AG185" i="3"/>
  <c r="AI185" i="3" s="1"/>
  <c r="AJ185" i="3" s="1"/>
  <c r="AG186" i="3"/>
  <c r="AI186" i="3" s="1"/>
  <c r="AG187" i="3"/>
  <c r="AI187" i="3" s="1"/>
  <c r="AJ187" i="3" s="1"/>
  <c r="AG188" i="3"/>
  <c r="AI188" i="3" s="1"/>
  <c r="AJ188" i="3" s="1"/>
  <c r="AG189" i="3"/>
  <c r="AI189" i="3" s="1"/>
  <c r="AJ189" i="3" s="1"/>
  <c r="AG190" i="3"/>
  <c r="AI190" i="3" s="1"/>
  <c r="AJ190" i="3" s="1"/>
  <c r="AG191" i="3"/>
  <c r="AI191" i="3" s="1"/>
  <c r="AJ191" i="3" s="1"/>
  <c r="AG192" i="3"/>
  <c r="AI192" i="3" s="1"/>
  <c r="AJ192" i="3" s="1"/>
  <c r="AG193" i="3"/>
  <c r="AI193" i="3" s="1"/>
  <c r="AJ193" i="3" s="1"/>
  <c r="AG194" i="3"/>
  <c r="AI194" i="3" s="1"/>
  <c r="AG195" i="3"/>
  <c r="AI195" i="3" s="1"/>
  <c r="AJ195" i="3" s="1"/>
  <c r="AG196" i="3"/>
  <c r="AI196" i="3" s="1"/>
  <c r="AJ196" i="3" s="1"/>
  <c r="AG197" i="3"/>
  <c r="AI197" i="3" s="1"/>
  <c r="AJ197" i="3" s="1"/>
  <c r="AG198" i="3"/>
  <c r="AI198" i="3" s="1"/>
  <c r="AJ198" i="3" s="1"/>
  <c r="AG199" i="3"/>
  <c r="AI199" i="3" s="1"/>
  <c r="AJ199" i="3" s="1"/>
  <c r="AG200" i="3"/>
  <c r="AI200" i="3" s="1"/>
  <c r="AJ200" i="3" s="1"/>
  <c r="AG201" i="3"/>
  <c r="AI201" i="3" s="1"/>
  <c r="AJ201" i="3" s="1"/>
  <c r="AG202" i="3"/>
  <c r="AI202" i="3" s="1"/>
  <c r="AG203" i="3"/>
  <c r="AI203" i="3" s="1"/>
  <c r="AJ203" i="3" s="1"/>
  <c r="AG204" i="3"/>
  <c r="AI204" i="3" s="1"/>
  <c r="AJ204" i="3" s="1"/>
  <c r="AG205" i="3"/>
  <c r="AI205" i="3" s="1"/>
  <c r="AJ205" i="3" s="1"/>
  <c r="AG206" i="3"/>
  <c r="AI206" i="3" s="1"/>
  <c r="AJ206" i="3" s="1"/>
  <c r="AG207" i="3"/>
  <c r="AI207" i="3" s="1"/>
  <c r="AJ207" i="3" s="1"/>
  <c r="AG208" i="3"/>
  <c r="AI208" i="3" s="1"/>
  <c r="AJ208" i="3" s="1"/>
  <c r="AG209" i="3"/>
  <c r="AI209" i="3" s="1"/>
  <c r="AJ209" i="3" s="1"/>
  <c r="AG210" i="3"/>
  <c r="AI210" i="3" s="1"/>
  <c r="AG211" i="3"/>
  <c r="AI211" i="3" s="1"/>
  <c r="AJ211" i="3" s="1"/>
  <c r="AG212" i="3"/>
  <c r="AI212" i="3" s="1"/>
  <c r="AJ212" i="3" s="1"/>
  <c r="AG213" i="3"/>
  <c r="AI213" i="3" s="1"/>
  <c r="AJ213" i="3" s="1"/>
  <c r="AG214" i="3"/>
  <c r="AI214" i="3" s="1"/>
  <c r="AJ214" i="3" s="1"/>
  <c r="AG215" i="3"/>
  <c r="AI215" i="3" s="1"/>
  <c r="AJ215" i="3" s="1"/>
  <c r="AG216" i="3"/>
  <c r="AI216" i="3" s="1"/>
  <c r="AJ216" i="3" s="1"/>
  <c r="AG217" i="3"/>
  <c r="AI217" i="3" s="1"/>
  <c r="AJ217" i="3" s="1"/>
  <c r="AG218" i="3"/>
  <c r="AI218" i="3" s="1"/>
  <c r="AG219" i="3"/>
  <c r="AI219" i="3" s="1"/>
  <c r="AJ219" i="3" s="1"/>
  <c r="AG220" i="3"/>
  <c r="AI220" i="3" s="1"/>
  <c r="AJ220" i="3" s="1"/>
  <c r="AG221" i="3"/>
  <c r="AI221" i="3" s="1"/>
  <c r="AJ221" i="3" s="1"/>
  <c r="AG222" i="3"/>
  <c r="AI222" i="3" s="1"/>
  <c r="AJ222" i="3" s="1"/>
  <c r="AG223" i="3"/>
  <c r="AI223" i="3" s="1"/>
  <c r="AJ223" i="3" s="1"/>
  <c r="AG224" i="3"/>
  <c r="AI224" i="3" s="1"/>
  <c r="AJ224" i="3" s="1"/>
  <c r="AG225" i="3"/>
  <c r="AI225" i="3" s="1"/>
  <c r="AJ225" i="3" s="1"/>
  <c r="AG226" i="3"/>
  <c r="AI226" i="3" s="1"/>
  <c r="AG227" i="3"/>
  <c r="AI227" i="3" s="1"/>
  <c r="AJ227" i="3" s="1"/>
  <c r="AG228" i="3"/>
  <c r="AI228" i="3" s="1"/>
  <c r="AJ228" i="3" s="1"/>
  <c r="AG229" i="3"/>
  <c r="AI229" i="3" s="1"/>
  <c r="AJ229" i="3" s="1"/>
  <c r="AG230" i="3"/>
  <c r="AI230" i="3" s="1"/>
  <c r="AJ230" i="3" s="1"/>
  <c r="AG231" i="3"/>
  <c r="AI231" i="3" s="1"/>
  <c r="AJ231" i="3" s="1"/>
  <c r="AG232" i="3"/>
  <c r="AI232" i="3" s="1"/>
  <c r="AJ232" i="3" s="1"/>
  <c r="AG233" i="3"/>
  <c r="AI233" i="3" s="1"/>
  <c r="AJ233" i="3" s="1"/>
  <c r="AG234" i="3"/>
  <c r="AI234" i="3" s="1"/>
  <c r="AG235" i="3"/>
  <c r="AI235" i="3" s="1"/>
  <c r="AJ235" i="3" s="1"/>
  <c r="AG236" i="3"/>
  <c r="AI236" i="3" s="1"/>
  <c r="AJ236" i="3" s="1"/>
  <c r="AG237" i="3"/>
  <c r="AI237" i="3" s="1"/>
  <c r="AJ237" i="3" s="1"/>
  <c r="AG238" i="3"/>
  <c r="AI238" i="3" s="1"/>
  <c r="AJ238" i="3" s="1"/>
  <c r="AG239" i="3"/>
  <c r="AI239" i="3" s="1"/>
  <c r="AJ239" i="3" s="1"/>
  <c r="AG240" i="3"/>
  <c r="AI240" i="3" s="1"/>
  <c r="AJ240" i="3" s="1"/>
  <c r="AG241" i="3"/>
  <c r="AI241" i="3" s="1"/>
  <c r="AJ241" i="3" s="1"/>
  <c r="AG242" i="3"/>
  <c r="AI242" i="3" s="1"/>
  <c r="AG243" i="3"/>
  <c r="AI243" i="3" s="1"/>
  <c r="AJ243" i="3" s="1"/>
  <c r="AG244" i="3"/>
  <c r="AI244" i="3" s="1"/>
  <c r="AJ244" i="3" s="1"/>
  <c r="AG245" i="3"/>
  <c r="AI245" i="3" s="1"/>
  <c r="AJ245" i="3" s="1"/>
  <c r="AG246" i="3"/>
  <c r="AI246" i="3" s="1"/>
  <c r="AJ246" i="3" s="1"/>
  <c r="AG247" i="3"/>
  <c r="AI247" i="3" s="1"/>
  <c r="AJ247" i="3" s="1"/>
  <c r="AG248" i="3"/>
  <c r="AI248" i="3" s="1"/>
  <c r="AJ248" i="3" s="1"/>
  <c r="AG249" i="3"/>
  <c r="AI249" i="3" s="1"/>
  <c r="AJ249" i="3" s="1"/>
  <c r="AG250" i="3"/>
  <c r="AI250" i="3" s="1"/>
  <c r="AG251" i="3"/>
  <c r="AI251" i="3" s="1"/>
  <c r="AJ251" i="3" s="1"/>
  <c r="AG252" i="3"/>
  <c r="AI252" i="3" s="1"/>
  <c r="AJ252" i="3" s="1"/>
  <c r="AG253" i="3"/>
  <c r="AI253" i="3" s="1"/>
  <c r="AJ253" i="3" s="1"/>
  <c r="AG254" i="3"/>
  <c r="AI254" i="3" s="1"/>
  <c r="AJ254" i="3" s="1"/>
  <c r="AG255" i="3"/>
  <c r="AI255" i="3" s="1"/>
  <c r="AJ255" i="3" s="1"/>
  <c r="AG256" i="3"/>
  <c r="AI256" i="3" s="1"/>
  <c r="AJ256" i="3" s="1"/>
  <c r="AG257" i="3"/>
  <c r="AI257" i="3" s="1"/>
  <c r="AJ257" i="3" s="1"/>
  <c r="AG258" i="3"/>
  <c r="AI258" i="3" s="1"/>
  <c r="AG259" i="3"/>
  <c r="AI259" i="3" s="1"/>
  <c r="AJ259" i="3" s="1"/>
  <c r="AG260" i="3"/>
  <c r="AI260" i="3" s="1"/>
  <c r="AJ260" i="3" s="1"/>
  <c r="AG261" i="3"/>
  <c r="AI261" i="3" s="1"/>
  <c r="AJ261" i="3" s="1"/>
  <c r="AG262" i="3"/>
  <c r="AI262" i="3" s="1"/>
  <c r="AJ262" i="3" s="1"/>
  <c r="AG263" i="3"/>
  <c r="AI263" i="3" s="1"/>
  <c r="AJ263" i="3" s="1"/>
  <c r="AG264" i="3"/>
  <c r="AI264" i="3" s="1"/>
  <c r="AJ264" i="3" s="1"/>
  <c r="AG265" i="3"/>
  <c r="AI265" i="3" s="1"/>
  <c r="AJ265" i="3" s="1"/>
  <c r="AG266" i="3"/>
  <c r="AI266" i="3" s="1"/>
  <c r="AG267" i="3"/>
  <c r="AI267" i="3" s="1"/>
  <c r="AJ267" i="3" s="1"/>
  <c r="AG268" i="3"/>
  <c r="AI268" i="3" s="1"/>
  <c r="AJ268" i="3" s="1"/>
  <c r="AG269" i="3"/>
  <c r="AI269" i="3" s="1"/>
  <c r="AJ269" i="3" s="1"/>
  <c r="AG270" i="3"/>
  <c r="AI270" i="3" s="1"/>
  <c r="AJ270" i="3" s="1"/>
  <c r="AG271" i="3"/>
  <c r="AI271" i="3" s="1"/>
  <c r="AJ271" i="3" s="1"/>
  <c r="AG272" i="3"/>
  <c r="AI272" i="3" s="1"/>
  <c r="AJ272" i="3" s="1"/>
  <c r="AG273" i="3"/>
  <c r="AI273" i="3" s="1"/>
  <c r="AJ273" i="3" s="1"/>
  <c r="AG274" i="3"/>
  <c r="AI274" i="3" s="1"/>
  <c r="AG275" i="3"/>
  <c r="AI275" i="3" s="1"/>
  <c r="AJ275" i="3" s="1"/>
  <c r="AG276" i="3"/>
  <c r="AI276" i="3" s="1"/>
  <c r="AJ276" i="3" s="1"/>
  <c r="AG277" i="3"/>
  <c r="AI277" i="3" s="1"/>
  <c r="AJ277" i="3" s="1"/>
  <c r="AG278" i="3"/>
  <c r="AI278" i="3" s="1"/>
  <c r="AJ278" i="3" s="1"/>
  <c r="AG279" i="3"/>
  <c r="AI279" i="3" s="1"/>
  <c r="AJ279" i="3" s="1"/>
  <c r="AG280" i="3"/>
  <c r="AI280" i="3" s="1"/>
  <c r="AJ280" i="3" s="1"/>
  <c r="AG281" i="3"/>
  <c r="AI281" i="3" s="1"/>
  <c r="AJ281" i="3" s="1"/>
  <c r="AG282" i="3"/>
  <c r="AI282" i="3" s="1"/>
  <c r="AG283" i="3"/>
  <c r="AI283" i="3" s="1"/>
  <c r="AJ283" i="3" s="1"/>
  <c r="AG284" i="3"/>
  <c r="AI284" i="3" s="1"/>
  <c r="AJ284" i="3" s="1"/>
  <c r="AG285" i="3"/>
  <c r="AI285" i="3" s="1"/>
  <c r="AJ285" i="3" s="1"/>
  <c r="AG286" i="3"/>
  <c r="AI286" i="3" s="1"/>
  <c r="AJ286" i="3" s="1"/>
  <c r="AG287" i="3"/>
  <c r="AI287" i="3" s="1"/>
  <c r="AJ287" i="3" s="1"/>
  <c r="AG288" i="3"/>
  <c r="AI288" i="3" s="1"/>
  <c r="AJ288" i="3" s="1"/>
  <c r="AG289" i="3"/>
  <c r="AI289" i="3" s="1"/>
  <c r="AJ289" i="3" s="1"/>
  <c r="AG290" i="3"/>
  <c r="AI290" i="3" s="1"/>
  <c r="AG291" i="3"/>
  <c r="AI291" i="3" s="1"/>
  <c r="AJ291" i="3" s="1"/>
  <c r="AG292" i="3"/>
  <c r="AI292" i="3" s="1"/>
  <c r="AJ292" i="3" s="1"/>
  <c r="AG293" i="3"/>
  <c r="AI293" i="3" s="1"/>
  <c r="AJ293" i="3" s="1"/>
  <c r="AG294" i="3"/>
  <c r="AI294" i="3" s="1"/>
  <c r="AJ294" i="3" s="1"/>
  <c r="AG295" i="3"/>
  <c r="AI295" i="3" s="1"/>
  <c r="AJ295" i="3" s="1"/>
  <c r="AG296" i="3"/>
  <c r="AI296" i="3" s="1"/>
  <c r="AJ296" i="3" s="1"/>
  <c r="AG297" i="3"/>
  <c r="AI297" i="3" s="1"/>
  <c r="AJ297" i="3" s="1"/>
  <c r="AG298" i="3"/>
  <c r="AI298" i="3" s="1"/>
  <c r="AG299" i="3"/>
  <c r="AI299" i="3" s="1"/>
  <c r="AJ299" i="3" s="1"/>
  <c r="AG300" i="3"/>
  <c r="AI300" i="3" s="1"/>
  <c r="AJ300" i="3" s="1"/>
  <c r="AG301" i="3"/>
  <c r="AI301" i="3" s="1"/>
  <c r="AJ301" i="3" s="1"/>
  <c r="AG302" i="3"/>
  <c r="AI302" i="3" s="1"/>
  <c r="AJ302" i="3" s="1"/>
  <c r="AG303" i="3"/>
  <c r="AI303" i="3" s="1"/>
  <c r="AJ303" i="3" s="1"/>
  <c r="J11" i="3"/>
  <c r="L11" i="3" s="1"/>
  <c r="J12" i="3"/>
  <c r="L12" i="3" s="1"/>
  <c r="J13" i="3"/>
  <c r="L13" i="3" s="1"/>
  <c r="J14" i="3"/>
  <c r="L14" i="3" s="1"/>
  <c r="J15" i="3"/>
  <c r="L15" i="3" s="1"/>
  <c r="J16" i="3"/>
  <c r="L16" i="3" s="1"/>
  <c r="J17" i="3"/>
  <c r="L17" i="3" s="1"/>
  <c r="J18" i="3"/>
  <c r="L18" i="3" s="1"/>
  <c r="J19" i="3"/>
  <c r="L19" i="3" s="1"/>
  <c r="J20" i="3"/>
  <c r="L20" i="3" s="1"/>
  <c r="J21" i="3"/>
  <c r="L21" i="3" s="1"/>
  <c r="J22" i="3"/>
  <c r="L22" i="3" s="1"/>
  <c r="J23" i="3"/>
  <c r="L23" i="3" s="1"/>
  <c r="J24" i="3"/>
  <c r="L24" i="3" s="1"/>
  <c r="J25" i="3"/>
  <c r="L25" i="3" s="1"/>
  <c r="J26" i="3"/>
  <c r="L26" i="3" s="1"/>
  <c r="J27" i="3"/>
  <c r="L27" i="3" s="1"/>
  <c r="J28" i="3"/>
  <c r="L28" i="3" s="1"/>
  <c r="J29" i="3"/>
  <c r="L29" i="3" s="1"/>
  <c r="J30" i="3"/>
  <c r="L30" i="3" s="1"/>
  <c r="J31" i="3"/>
  <c r="L31" i="3" s="1"/>
  <c r="J32" i="3"/>
  <c r="L32" i="3" s="1"/>
  <c r="J33" i="3"/>
  <c r="L33" i="3" s="1"/>
  <c r="J34" i="3"/>
  <c r="L34" i="3" s="1"/>
  <c r="J35" i="3"/>
  <c r="L35" i="3" s="1"/>
  <c r="J36" i="3"/>
  <c r="L36" i="3" s="1"/>
  <c r="J37" i="3"/>
  <c r="L37" i="3" s="1"/>
  <c r="J38" i="3"/>
  <c r="L38" i="3" s="1"/>
  <c r="J39" i="3"/>
  <c r="L39" i="3" s="1"/>
  <c r="J40" i="3"/>
  <c r="L40" i="3" s="1"/>
  <c r="J41" i="3"/>
  <c r="L41" i="3" s="1"/>
  <c r="J42" i="3"/>
  <c r="L42" i="3" s="1"/>
  <c r="J43" i="3"/>
  <c r="L43" i="3" s="1"/>
  <c r="J44" i="3"/>
  <c r="L44" i="3" s="1"/>
  <c r="J45" i="3"/>
  <c r="L45" i="3" s="1"/>
  <c r="J46" i="3"/>
  <c r="L46" i="3" s="1"/>
  <c r="J47" i="3"/>
  <c r="L47" i="3" s="1"/>
  <c r="J48" i="3"/>
  <c r="L48" i="3" s="1"/>
  <c r="J49" i="3"/>
  <c r="L49" i="3" s="1"/>
  <c r="J50" i="3"/>
  <c r="L50" i="3" s="1"/>
  <c r="J51" i="3"/>
  <c r="L51" i="3" s="1"/>
  <c r="J52" i="3"/>
  <c r="L52" i="3" s="1"/>
  <c r="J53" i="3"/>
  <c r="L53" i="3" s="1"/>
  <c r="J54" i="3"/>
  <c r="L54" i="3" s="1"/>
  <c r="J55" i="3"/>
  <c r="L55" i="3" s="1"/>
  <c r="J56" i="3"/>
  <c r="L56" i="3" s="1"/>
  <c r="J57" i="3"/>
  <c r="L57" i="3" s="1"/>
  <c r="J58" i="3"/>
  <c r="L58" i="3" s="1"/>
  <c r="J59" i="3"/>
  <c r="L59" i="3" s="1"/>
  <c r="J60" i="3"/>
  <c r="L60" i="3" s="1"/>
  <c r="J61" i="3"/>
  <c r="L61" i="3" s="1"/>
  <c r="J62" i="3"/>
  <c r="L62" i="3" s="1"/>
  <c r="J63" i="3"/>
  <c r="L63" i="3" s="1"/>
  <c r="J64" i="3"/>
  <c r="L64" i="3" s="1"/>
  <c r="J65" i="3"/>
  <c r="L65" i="3" s="1"/>
  <c r="J66" i="3"/>
  <c r="L66" i="3" s="1"/>
  <c r="J67" i="3"/>
  <c r="L67" i="3" s="1"/>
  <c r="J68" i="3"/>
  <c r="L68" i="3" s="1"/>
  <c r="J69" i="3"/>
  <c r="L69" i="3" s="1"/>
  <c r="J70" i="3"/>
  <c r="L70" i="3" s="1"/>
  <c r="J71" i="3"/>
  <c r="L71" i="3" s="1"/>
  <c r="J72" i="3"/>
  <c r="L72" i="3" s="1"/>
  <c r="J73" i="3"/>
  <c r="L73" i="3" s="1"/>
  <c r="J74" i="3"/>
  <c r="L74" i="3" s="1"/>
  <c r="J75" i="3"/>
  <c r="L75" i="3" s="1"/>
  <c r="J76" i="3"/>
  <c r="L76" i="3" s="1"/>
  <c r="J77" i="3"/>
  <c r="L77" i="3" s="1"/>
  <c r="J78" i="3"/>
  <c r="L78" i="3" s="1"/>
  <c r="J79" i="3"/>
  <c r="L79" i="3" s="1"/>
  <c r="J80" i="3"/>
  <c r="L80" i="3" s="1"/>
  <c r="J81" i="3"/>
  <c r="L81" i="3" s="1"/>
  <c r="J82" i="3"/>
  <c r="L82" i="3" s="1"/>
  <c r="J83" i="3"/>
  <c r="L83" i="3" s="1"/>
  <c r="J84" i="3"/>
  <c r="L84" i="3" s="1"/>
  <c r="J85" i="3"/>
  <c r="L85" i="3" s="1"/>
  <c r="J86" i="3"/>
  <c r="L86" i="3" s="1"/>
  <c r="J87" i="3"/>
  <c r="L87" i="3" s="1"/>
  <c r="J88" i="3"/>
  <c r="L88" i="3" s="1"/>
  <c r="J89" i="3"/>
  <c r="L89" i="3" s="1"/>
  <c r="J90" i="3"/>
  <c r="L90" i="3" s="1"/>
  <c r="J91" i="3"/>
  <c r="L91" i="3" s="1"/>
  <c r="J92" i="3"/>
  <c r="L92" i="3" s="1"/>
  <c r="J93" i="3"/>
  <c r="L93" i="3" s="1"/>
  <c r="J94" i="3"/>
  <c r="L94" i="3" s="1"/>
  <c r="J95" i="3"/>
  <c r="L95" i="3" s="1"/>
  <c r="J96" i="3"/>
  <c r="L96" i="3" s="1"/>
  <c r="J97" i="3"/>
  <c r="L97" i="3" s="1"/>
  <c r="J98" i="3"/>
  <c r="L98" i="3" s="1"/>
  <c r="J99" i="3"/>
  <c r="L99" i="3" s="1"/>
  <c r="J100" i="3"/>
  <c r="L100" i="3" s="1"/>
  <c r="J101" i="3"/>
  <c r="L101" i="3" s="1"/>
  <c r="J102" i="3"/>
  <c r="L102" i="3" s="1"/>
  <c r="J103" i="3"/>
  <c r="L103" i="3" s="1"/>
  <c r="J104" i="3"/>
  <c r="L104" i="3" s="1"/>
  <c r="J105" i="3"/>
  <c r="L105" i="3" s="1"/>
  <c r="J106" i="3"/>
  <c r="L106" i="3" s="1"/>
  <c r="J107" i="3"/>
  <c r="L107" i="3" s="1"/>
  <c r="J108" i="3"/>
  <c r="L108" i="3" s="1"/>
  <c r="J109" i="3"/>
  <c r="L109" i="3" s="1"/>
  <c r="J110" i="3"/>
  <c r="L110" i="3" s="1"/>
  <c r="J111" i="3"/>
  <c r="L111" i="3" s="1"/>
  <c r="J112" i="3"/>
  <c r="L112" i="3" s="1"/>
  <c r="J113" i="3"/>
  <c r="L113" i="3" s="1"/>
  <c r="J114" i="3"/>
  <c r="L114" i="3" s="1"/>
  <c r="J115" i="3"/>
  <c r="L115" i="3" s="1"/>
  <c r="J116" i="3"/>
  <c r="L116" i="3" s="1"/>
  <c r="J117" i="3"/>
  <c r="L117" i="3" s="1"/>
  <c r="J118" i="3"/>
  <c r="L118" i="3" s="1"/>
  <c r="J119" i="3"/>
  <c r="L119" i="3" s="1"/>
  <c r="J120" i="3"/>
  <c r="L120" i="3" s="1"/>
  <c r="J121" i="3"/>
  <c r="L121" i="3" s="1"/>
  <c r="J122" i="3"/>
  <c r="L122" i="3" s="1"/>
  <c r="J123" i="3"/>
  <c r="L123" i="3" s="1"/>
  <c r="J124" i="3"/>
  <c r="L124" i="3" s="1"/>
  <c r="J125" i="3"/>
  <c r="L125" i="3" s="1"/>
  <c r="J126" i="3"/>
  <c r="L126" i="3" s="1"/>
  <c r="J127" i="3"/>
  <c r="L127" i="3" s="1"/>
  <c r="J128" i="3"/>
  <c r="L128" i="3" s="1"/>
  <c r="J129" i="3"/>
  <c r="L129" i="3" s="1"/>
  <c r="J130" i="3"/>
  <c r="L130" i="3" s="1"/>
  <c r="J131" i="3"/>
  <c r="L131" i="3" s="1"/>
  <c r="J132" i="3"/>
  <c r="L132" i="3" s="1"/>
  <c r="J133" i="3"/>
  <c r="L133" i="3" s="1"/>
  <c r="J134" i="3"/>
  <c r="L134" i="3" s="1"/>
  <c r="J135" i="3"/>
  <c r="L135" i="3" s="1"/>
  <c r="J136" i="3"/>
  <c r="L136" i="3" s="1"/>
  <c r="J137" i="3"/>
  <c r="L137" i="3" s="1"/>
  <c r="J138" i="3"/>
  <c r="L138" i="3" s="1"/>
  <c r="J139" i="3"/>
  <c r="L139" i="3" s="1"/>
  <c r="J140" i="3"/>
  <c r="L140" i="3" s="1"/>
  <c r="J141" i="3"/>
  <c r="L141" i="3" s="1"/>
  <c r="J142" i="3"/>
  <c r="L142" i="3" s="1"/>
  <c r="J143" i="3"/>
  <c r="L143" i="3" s="1"/>
  <c r="J144" i="3"/>
  <c r="L144" i="3" s="1"/>
  <c r="J145" i="3"/>
  <c r="L145" i="3" s="1"/>
  <c r="J146" i="3"/>
  <c r="L146" i="3" s="1"/>
  <c r="J147" i="3"/>
  <c r="L147" i="3" s="1"/>
  <c r="J148" i="3"/>
  <c r="L148" i="3" s="1"/>
  <c r="J149" i="3"/>
  <c r="L149" i="3" s="1"/>
  <c r="J150" i="3"/>
  <c r="L150" i="3" s="1"/>
  <c r="J151" i="3"/>
  <c r="L151" i="3" s="1"/>
  <c r="J152" i="3"/>
  <c r="L152" i="3" s="1"/>
  <c r="J153" i="3"/>
  <c r="L153" i="3" s="1"/>
  <c r="J154" i="3"/>
  <c r="L154" i="3" s="1"/>
  <c r="J155" i="3"/>
  <c r="L155" i="3" s="1"/>
  <c r="J156" i="3"/>
  <c r="L156" i="3" s="1"/>
  <c r="J157" i="3"/>
  <c r="L157" i="3" s="1"/>
  <c r="J158" i="3"/>
  <c r="L158" i="3" s="1"/>
  <c r="J159" i="3"/>
  <c r="L159" i="3" s="1"/>
  <c r="J160" i="3"/>
  <c r="L160" i="3" s="1"/>
  <c r="J161" i="3"/>
  <c r="L161" i="3" s="1"/>
  <c r="J162" i="3"/>
  <c r="L162" i="3" s="1"/>
  <c r="J163" i="3"/>
  <c r="L163" i="3" s="1"/>
  <c r="J164" i="3"/>
  <c r="L164" i="3" s="1"/>
  <c r="J165" i="3"/>
  <c r="L165" i="3" s="1"/>
  <c r="J166" i="3"/>
  <c r="L166" i="3" s="1"/>
  <c r="J167" i="3"/>
  <c r="L167" i="3" s="1"/>
  <c r="J168" i="3"/>
  <c r="L168" i="3" s="1"/>
  <c r="J169" i="3"/>
  <c r="L169" i="3" s="1"/>
  <c r="J170" i="3"/>
  <c r="L170" i="3" s="1"/>
  <c r="J171" i="3"/>
  <c r="L171" i="3" s="1"/>
  <c r="J172" i="3"/>
  <c r="L172" i="3" s="1"/>
  <c r="J173" i="3"/>
  <c r="L173" i="3" s="1"/>
  <c r="J174" i="3"/>
  <c r="L174" i="3" s="1"/>
  <c r="J175" i="3"/>
  <c r="L175" i="3" s="1"/>
  <c r="J176" i="3"/>
  <c r="L176" i="3" s="1"/>
  <c r="J177" i="3"/>
  <c r="L177" i="3" s="1"/>
  <c r="J178" i="3"/>
  <c r="L178" i="3" s="1"/>
  <c r="J179" i="3"/>
  <c r="L179" i="3" s="1"/>
  <c r="J180" i="3"/>
  <c r="L180" i="3" s="1"/>
  <c r="J181" i="3"/>
  <c r="L181" i="3" s="1"/>
  <c r="J182" i="3"/>
  <c r="L182" i="3" s="1"/>
  <c r="J183" i="3"/>
  <c r="L183" i="3" s="1"/>
  <c r="J184" i="3"/>
  <c r="L184" i="3" s="1"/>
  <c r="J185" i="3"/>
  <c r="L185" i="3" s="1"/>
  <c r="J186" i="3"/>
  <c r="L186" i="3" s="1"/>
  <c r="J187" i="3"/>
  <c r="L187" i="3" s="1"/>
  <c r="J188" i="3"/>
  <c r="L188" i="3" s="1"/>
  <c r="J189" i="3"/>
  <c r="L189" i="3" s="1"/>
  <c r="J190" i="3"/>
  <c r="L190" i="3" s="1"/>
  <c r="J191" i="3"/>
  <c r="L191" i="3" s="1"/>
  <c r="J192" i="3"/>
  <c r="L192" i="3" s="1"/>
  <c r="J193" i="3"/>
  <c r="L193" i="3" s="1"/>
  <c r="J194" i="3"/>
  <c r="L194" i="3" s="1"/>
  <c r="J195" i="3"/>
  <c r="L195" i="3" s="1"/>
  <c r="J196" i="3"/>
  <c r="L196" i="3" s="1"/>
  <c r="J197" i="3"/>
  <c r="L197" i="3" s="1"/>
  <c r="J198" i="3"/>
  <c r="L198" i="3" s="1"/>
  <c r="J199" i="3"/>
  <c r="L199" i="3" s="1"/>
  <c r="J200" i="3"/>
  <c r="L200" i="3" s="1"/>
  <c r="J201" i="3"/>
  <c r="L201" i="3" s="1"/>
  <c r="J202" i="3"/>
  <c r="L202" i="3" s="1"/>
  <c r="J203" i="3"/>
  <c r="L203" i="3" s="1"/>
  <c r="J204" i="3"/>
  <c r="L204" i="3" s="1"/>
  <c r="J205" i="3"/>
  <c r="L205" i="3" s="1"/>
  <c r="J206" i="3"/>
  <c r="L206" i="3" s="1"/>
  <c r="J207" i="3"/>
  <c r="L207" i="3" s="1"/>
  <c r="J208" i="3"/>
  <c r="L208" i="3" s="1"/>
  <c r="J209" i="3"/>
  <c r="L209" i="3" s="1"/>
  <c r="J210" i="3"/>
  <c r="L210" i="3" s="1"/>
  <c r="J211" i="3"/>
  <c r="L211" i="3" s="1"/>
  <c r="J212" i="3"/>
  <c r="L212" i="3" s="1"/>
  <c r="J213" i="3"/>
  <c r="L213" i="3" s="1"/>
  <c r="J214" i="3"/>
  <c r="L214" i="3" s="1"/>
  <c r="J215" i="3"/>
  <c r="L215" i="3" s="1"/>
  <c r="J216" i="3"/>
  <c r="L216" i="3" s="1"/>
  <c r="J217" i="3"/>
  <c r="L217" i="3" s="1"/>
  <c r="J218" i="3"/>
  <c r="L218" i="3" s="1"/>
  <c r="J219" i="3"/>
  <c r="L219" i="3" s="1"/>
  <c r="J220" i="3"/>
  <c r="L220" i="3" s="1"/>
  <c r="J221" i="3"/>
  <c r="L221" i="3" s="1"/>
  <c r="J222" i="3"/>
  <c r="L222" i="3" s="1"/>
  <c r="J223" i="3"/>
  <c r="L223" i="3" s="1"/>
  <c r="J224" i="3"/>
  <c r="L224" i="3" s="1"/>
  <c r="J225" i="3"/>
  <c r="L225" i="3" s="1"/>
  <c r="J226" i="3"/>
  <c r="L226" i="3" s="1"/>
  <c r="J227" i="3"/>
  <c r="L227" i="3" s="1"/>
  <c r="J228" i="3"/>
  <c r="L228" i="3" s="1"/>
  <c r="J229" i="3"/>
  <c r="L229" i="3" s="1"/>
  <c r="J230" i="3"/>
  <c r="L230" i="3" s="1"/>
  <c r="J231" i="3"/>
  <c r="L231" i="3" s="1"/>
  <c r="J232" i="3"/>
  <c r="L232" i="3" s="1"/>
  <c r="J233" i="3"/>
  <c r="L233" i="3" s="1"/>
  <c r="J234" i="3"/>
  <c r="L234" i="3" s="1"/>
  <c r="J235" i="3"/>
  <c r="L235" i="3" s="1"/>
  <c r="J236" i="3"/>
  <c r="L236" i="3" s="1"/>
  <c r="J237" i="3"/>
  <c r="L237" i="3" s="1"/>
  <c r="J238" i="3"/>
  <c r="L238" i="3" s="1"/>
  <c r="J239" i="3"/>
  <c r="L239" i="3" s="1"/>
  <c r="J240" i="3"/>
  <c r="L240" i="3" s="1"/>
  <c r="J241" i="3"/>
  <c r="L241" i="3" s="1"/>
  <c r="J242" i="3"/>
  <c r="L242" i="3" s="1"/>
  <c r="J243" i="3"/>
  <c r="L243" i="3" s="1"/>
  <c r="J244" i="3"/>
  <c r="L244" i="3" s="1"/>
  <c r="J245" i="3"/>
  <c r="L245" i="3" s="1"/>
  <c r="J246" i="3"/>
  <c r="L246" i="3" s="1"/>
  <c r="J247" i="3"/>
  <c r="L247" i="3" s="1"/>
  <c r="J248" i="3"/>
  <c r="L248" i="3" s="1"/>
  <c r="J249" i="3"/>
  <c r="L249" i="3" s="1"/>
  <c r="J250" i="3"/>
  <c r="L250" i="3" s="1"/>
  <c r="J251" i="3"/>
  <c r="L251" i="3" s="1"/>
  <c r="J252" i="3"/>
  <c r="L252" i="3" s="1"/>
  <c r="J253" i="3"/>
  <c r="L253" i="3" s="1"/>
  <c r="J254" i="3"/>
  <c r="L254" i="3" s="1"/>
  <c r="J255" i="3"/>
  <c r="L255" i="3" s="1"/>
  <c r="J256" i="3"/>
  <c r="L256" i="3" s="1"/>
  <c r="J257" i="3"/>
  <c r="L257" i="3" s="1"/>
  <c r="J258" i="3"/>
  <c r="L258" i="3" s="1"/>
  <c r="J259" i="3"/>
  <c r="L259" i="3" s="1"/>
  <c r="J260" i="3"/>
  <c r="L260" i="3" s="1"/>
  <c r="J261" i="3"/>
  <c r="L261" i="3" s="1"/>
  <c r="J262" i="3"/>
  <c r="L262" i="3" s="1"/>
  <c r="J263" i="3"/>
  <c r="L263" i="3" s="1"/>
  <c r="J264" i="3"/>
  <c r="L264" i="3" s="1"/>
  <c r="J265" i="3"/>
  <c r="L265" i="3" s="1"/>
  <c r="J266" i="3"/>
  <c r="L266" i="3" s="1"/>
  <c r="J267" i="3"/>
  <c r="L267" i="3" s="1"/>
  <c r="J268" i="3"/>
  <c r="L268" i="3" s="1"/>
  <c r="J269" i="3"/>
  <c r="L269" i="3" s="1"/>
  <c r="J270" i="3"/>
  <c r="L270" i="3" s="1"/>
  <c r="J271" i="3"/>
  <c r="L271" i="3" s="1"/>
  <c r="J272" i="3"/>
  <c r="L272" i="3" s="1"/>
  <c r="J273" i="3"/>
  <c r="L273" i="3" s="1"/>
  <c r="J274" i="3"/>
  <c r="L274" i="3" s="1"/>
  <c r="J275" i="3"/>
  <c r="L275" i="3" s="1"/>
  <c r="J276" i="3"/>
  <c r="L276" i="3" s="1"/>
  <c r="J277" i="3"/>
  <c r="L277" i="3" s="1"/>
  <c r="J278" i="3"/>
  <c r="L278" i="3" s="1"/>
  <c r="J279" i="3"/>
  <c r="L279" i="3" s="1"/>
  <c r="J280" i="3"/>
  <c r="L280" i="3" s="1"/>
  <c r="J281" i="3"/>
  <c r="L281" i="3" s="1"/>
  <c r="J282" i="3"/>
  <c r="L282" i="3" s="1"/>
  <c r="J283" i="3"/>
  <c r="L283" i="3" s="1"/>
  <c r="J284" i="3"/>
  <c r="L284" i="3" s="1"/>
  <c r="J285" i="3"/>
  <c r="L285" i="3" s="1"/>
  <c r="J286" i="3"/>
  <c r="L286" i="3" s="1"/>
  <c r="J287" i="3"/>
  <c r="L287" i="3" s="1"/>
  <c r="J288" i="3"/>
  <c r="L288" i="3" s="1"/>
  <c r="J289" i="3"/>
  <c r="L289" i="3" s="1"/>
  <c r="J290" i="3"/>
  <c r="L290" i="3" s="1"/>
  <c r="J291" i="3"/>
  <c r="L291" i="3" s="1"/>
  <c r="J292" i="3"/>
  <c r="L292" i="3" s="1"/>
  <c r="J293" i="3"/>
  <c r="L293" i="3" s="1"/>
  <c r="J294" i="3"/>
  <c r="L294" i="3" s="1"/>
  <c r="J295" i="3"/>
  <c r="L295" i="3" s="1"/>
  <c r="N295" i="3" s="1"/>
  <c r="P295" i="3" s="1"/>
  <c r="J296" i="3"/>
  <c r="L296" i="3" s="1"/>
  <c r="N296" i="3" s="1"/>
  <c r="P296" i="3" s="1"/>
  <c r="J297" i="3"/>
  <c r="L297" i="3" s="1"/>
  <c r="N297" i="3" s="1"/>
  <c r="P297" i="3" s="1"/>
  <c r="J298" i="3"/>
  <c r="L298" i="3" s="1"/>
  <c r="N298" i="3" s="1"/>
  <c r="P298" i="3" s="1"/>
  <c r="J299" i="3"/>
  <c r="L299" i="3" s="1"/>
  <c r="J300" i="3"/>
  <c r="L300" i="3" s="1"/>
  <c r="N300" i="3" s="1"/>
  <c r="P300" i="3" s="1"/>
  <c r="J301" i="3"/>
  <c r="L301" i="3" s="1"/>
  <c r="N301" i="3" s="1"/>
  <c r="P301" i="3" s="1"/>
  <c r="J302" i="3"/>
  <c r="L302" i="3" s="1"/>
  <c r="N302" i="3" s="1"/>
  <c r="P302" i="3" s="1"/>
  <c r="J303" i="3"/>
  <c r="L303" i="3" s="1"/>
  <c r="J10" i="3"/>
  <c r="L10" i="3" s="1"/>
  <c r="AF10" i="3"/>
  <c r="AG10" i="3" s="1"/>
  <c r="AJ124" i="3"/>
  <c r="AJ107" i="3"/>
  <c r="AJ60" i="3"/>
  <c r="AJ43" i="3"/>
  <c r="O293" i="3" l="1"/>
  <c r="N293" i="3"/>
  <c r="P293" i="3" s="1"/>
  <c r="O245" i="3"/>
  <c r="N245" i="3"/>
  <c r="P245" i="3" s="1"/>
  <c r="O213" i="3"/>
  <c r="V213" i="3" s="1"/>
  <c r="N213" i="3"/>
  <c r="P213" i="3" s="1"/>
  <c r="O173" i="3"/>
  <c r="V173" i="3" s="1"/>
  <c r="N173" i="3"/>
  <c r="P173" i="3" s="1"/>
  <c r="O133" i="3"/>
  <c r="N133" i="3"/>
  <c r="P133" i="3" s="1"/>
  <c r="O101" i="3"/>
  <c r="N101" i="3"/>
  <c r="P101" i="3" s="1"/>
  <c r="O61" i="3"/>
  <c r="N61" i="3"/>
  <c r="P61" i="3" s="1"/>
  <c r="O45" i="3"/>
  <c r="V45" i="3" s="1"/>
  <c r="N45" i="3"/>
  <c r="P45" i="3" s="1"/>
  <c r="O21" i="3"/>
  <c r="N21" i="3"/>
  <c r="P21" i="3" s="1"/>
  <c r="O292" i="3"/>
  <c r="N292" i="3"/>
  <c r="P292" i="3" s="1"/>
  <c r="O268" i="3"/>
  <c r="V268" i="3" s="1"/>
  <c r="N268" i="3"/>
  <c r="P268" i="3" s="1"/>
  <c r="O236" i="3"/>
  <c r="V236" i="3" s="1"/>
  <c r="N236" i="3"/>
  <c r="P236" i="3" s="1"/>
  <c r="O212" i="3"/>
  <c r="N212" i="3"/>
  <c r="P212" i="3" s="1"/>
  <c r="O188" i="3"/>
  <c r="N188" i="3"/>
  <c r="P188" i="3" s="1"/>
  <c r="O164" i="3"/>
  <c r="V164" i="3" s="1"/>
  <c r="N164" i="3"/>
  <c r="P164" i="3" s="1"/>
  <c r="O140" i="3"/>
  <c r="V140" i="3" s="1"/>
  <c r="N140" i="3"/>
  <c r="P140" i="3" s="1"/>
  <c r="O108" i="3"/>
  <c r="N108" i="3"/>
  <c r="P108" i="3" s="1"/>
  <c r="O84" i="3"/>
  <c r="N84" i="3"/>
  <c r="P84" i="3" s="1"/>
  <c r="O52" i="3"/>
  <c r="V52" i="3" s="1"/>
  <c r="N52" i="3"/>
  <c r="P52" i="3" s="1"/>
  <c r="O28" i="3"/>
  <c r="V28" i="3" s="1"/>
  <c r="N28" i="3"/>
  <c r="P28" i="3" s="1"/>
  <c r="O283" i="3"/>
  <c r="N283" i="3"/>
  <c r="P283" i="3" s="1"/>
  <c r="O243" i="3"/>
  <c r="N243" i="3"/>
  <c r="P243" i="3" s="1"/>
  <c r="O195" i="3"/>
  <c r="N195" i="3"/>
  <c r="P195" i="3" s="1"/>
  <c r="O155" i="3"/>
  <c r="V155" i="3" s="1"/>
  <c r="N155" i="3"/>
  <c r="P155" i="3" s="1"/>
  <c r="O115" i="3"/>
  <c r="N115" i="3"/>
  <c r="P115" i="3" s="1"/>
  <c r="O75" i="3"/>
  <c r="N75" i="3"/>
  <c r="P75" i="3" s="1"/>
  <c r="O43" i="3"/>
  <c r="N43" i="3"/>
  <c r="P43" i="3" s="1"/>
  <c r="O11" i="3"/>
  <c r="N11" i="3"/>
  <c r="P11" i="3" s="1"/>
  <c r="O266" i="3"/>
  <c r="N266" i="3"/>
  <c r="P266" i="3" s="1"/>
  <c r="O218" i="3"/>
  <c r="N218" i="3"/>
  <c r="P218" i="3" s="1"/>
  <c r="O162" i="3"/>
  <c r="N162" i="3"/>
  <c r="P162" i="3" s="1"/>
  <c r="O122" i="3"/>
  <c r="N122" i="3"/>
  <c r="P122" i="3" s="1"/>
  <c r="O82" i="3"/>
  <c r="N82" i="3"/>
  <c r="P82" i="3" s="1"/>
  <c r="O42" i="3"/>
  <c r="N42" i="3"/>
  <c r="P42" i="3" s="1"/>
  <c r="O289" i="3"/>
  <c r="N289" i="3"/>
  <c r="P289" i="3" s="1"/>
  <c r="O281" i="3"/>
  <c r="V281" i="3" s="1"/>
  <c r="N281" i="3"/>
  <c r="P281" i="3" s="1"/>
  <c r="O273" i="3"/>
  <c r="N273" i="3"/>
  <c r="P273" i="3" s="1"/>
  <c r="O265" i="3"/>
  <c r="N265" i="3"/>
  <c r="P265" i="3" s="1"/>
  <c r="O257" i="3"/>
  <c r="V257" i="3" s="1"/>
  <c r="N257" i="3"/>
  <c r="P257" i="3" s="1"/>
  <c r="O249" i="3"/>
  <c r="V249" i="3" s="1"/>
  <c r="N249" i="3"/>
  <c r="P249" i="3" s="1"/>
  <c r="O241" i="3"/>
  <c r="N241" i="3"/>
  <c r="P241" i="3" s="1"/>
  <c r="O233" i="3"/>
  <c r="N233" i="3"/>
  <c r="P233" i="3" s="1"/>
  <c r="O225" i="3"/>
  <c r="V225" i="3" s="1"/>
  <c r="N225" i="3"/>
  <c r="P225" i="3" s="1"/>
  <c r="O217" i="3"/>
  <c r="V217" i="3" s="1"/>
  <c r="N217" i="3"/>
  <c r="P217" i="3" s="1"/>
  <c r="O209" i="3"/>
  <c r="N209" i="3"/>
  <c r="P209" i="3" s="1"/>
  <c r="O201" i="3"/>
  <c r="N201" i="3"/>
  <c r="P201" i="3" s="1"/>
  <c r="O193" i="3"/>
  <c r="V193" i="3" s="1"/>
  <c r="N193" i="3"/>
  <c r="P193" i="3" s="1"/>
  <c r="O185" i="3"/>
  <c r="V185" i="3" s="1"/>
  <c r="N185" i="3"/>
  <c r="P185" i="3" s="1"/>
  <c r="O177" i="3"/>
  <c r="N177" i="3"/>
  <c r="P177" i="3" s="1"/>
  <c r="O169" i="3"/>
  <c r="N169" i="3"/>
  <c r="P169" i="3" s="1"/>
  <c r="O161" i="3"/>
  <c r="V161" i="3" s="1"/>
  <c r="N161" i="3"/>
  <c r="P161" i="3" s="1"/>
  <c r="O153" i="3"/>
  <c r="V153" i="3" s="1"/>
  <c r="N153" i="3"/>
  <c r="P153" i="3" s="1"/>
  <c r="O145" i="3"/>
  <c r="N145" i="3"/>
  <c r="P145" i="3" s="1"/>
  <c r="O137" i="3"/>
  <c r="N137" i="3"/>
  <c r="P137" i="3" s="1"/>
  <c r="O129" i="3"/>
  <c r="V129" i="3" s="1"/>
  <c r="N129" i="3"/>
  <c r="P129" i="3" s="1"/>
  <c r="O121" i="3"/>
  <c r="V121" i="3" s="1"/>
  <c r="N121" i="3"/>
  <c r="P121" i="3" s="1"/>
  <c r="O113" i="3"/>
  <c r="N113" i="3"/>
  <c r="P113" i="3" s="1"/>
  <c r="O105" i="3"/>
  <c r="N105" i="3"/>
  <c r="P105" i="3" s="1"/>
  <c r="O97" i="3"/>
  <c r="N97" i="3"/>
  <c r="P97" i="3" s="1"/>
  <c r="O89" i="3"/>
  <c r="V89" i="3" s="1"/>
  <c r="N89" i="3"/>
  <c r="P89" i="3" s="1"/>
  <c r="O81" i="3"/>
  <c r="N81" i="3"/>
  <c r="P81" i="3" s="1"/>
  <c r="O73" i="3"/>
  <c r="N73" i="3"/>
  <c r="P73" i="3" s="1"/>
  <c r="O65" i="3"/>
  <c r="N65" i="3"/>
  <c r="P65" i="3" s="1"/>
  <c r="O57" i="3"/>
  <c r="V57" i="3" s="1"/>
  <c r="N57" i="3"/>
  <c r="P57" i="3" s="1"/>
  <c r="O49" i="3"/>
  <c r="N49" i="3"/>
  <c r="P49" i="3" s="1"/>
  <c r="O41" i="3"/>
  <c r="N41" i="3"/>
  <c r="P41" i="3" s="1"/>
  <c r="O33" i="3"/>
  <c r="V33" i="3" s="1"/>
  <c r="N33" i="3"/>
  <c r="P33" i="3" s="1"/>
  <c r="O25" i="3"/>
  <c r="V25" i="3" s="1"/>
  <c r="N25" i="3"/>
  <c r="P25" i="3" s="1"/>
  <c r="O17" i="3"/>
  <c r="N17" i="3"/>
  <c r="P17" i="3" s="1"/>
  <c r="O277" i="3"/>
  <c r="N277" i="3"/>
  <c r="P277" i="3" s="1"/>
  <c r="O253" i="3"/>
  <c r="N253" i="3"/>
  <c r="P253" i="3" s="1"/>
  <c r="O229" i="3"/>
  <c r="V229" i="3" s="1"/>
  <c r="N229" i="3"/>
  <c r="P229" i="3" s="1"/>
  <c r="O197" i="3"/>
  <c r="N197" i="3"/>
  <c r="P197" i="3" s="1"/>
  <c r="O165" i="3"/>
  <c r="N165" i="3"/>
  <c r="P165" i="3" s="1"/>
  <c r="O141" i="3"/>
  <c r="V141" i="3" s="1"/>
  <c r="N141" i="3"/>
  <c r="P141" i="3" s="1"/>
  <c r="O117" i="3"/>
  <c r="V117" i="3" s="1"/>
  <c r="N117" i="3"/>
  <c r="P117" i="3" s="1"/>
  <c r="O85" i="3"/>
  <c r="N85" i="3"/>
  <c r="P85" i="3" s="1"/>
  <c r="O53" i="3"/>
  <c r="N53" i="3"/>
  <c r="P53" i="3" s="1"/>
  <c r="O260" i="3"/>
  <c r="V260" i="3" s="1"/>
  <c r="N260" i="3"/>
  <c r="P260" i="3" s="1"/>
  <c r="O291" i="3"/>
  <c r="V291" i="3" s="1"/>
  <c r="N291" i="3"/>
  <c r="P291" i="3" s="1"/>
  <c r="O259" i="3"/>
  <c r="N259" i="3"/>
  <c r="P259" i="3" s="1"/>
  <c r="O235" i="3"/>
  <c r="N235" i="3"/>
  <c r="P235" i="3" s="1"/>
  <c r="O211" i="3"/>
  <c r="V211" i="3" s="1"/>
  <c r="N211" i="3"/>
  <c r="P211" i="3" s="1"/>
  <c r="O187" i="3"/>
  <c r="V187" i="3" s="1"/>
  <c r="N187" i="3"/>
  <c r="P187" i="3" s="1"/>
  <c r="O163" i="3"/>
  <c r="N163" i="3"/>
  <c r="P163" i="3" s="1"/>
  <c r="O131" i="3"/>
  <c r="N131" i="3"/>
  <c r="P131" i="3" s="1"/>
  <c r="O107" i="3"/>
  <c r="V107" i="3" s="1"/>
  <c r="N107" i="3"/>
  <c r="P107" i="3" s="1"/>
  <c r="O83" i="3"/>
  <c r="V83" i="3" s="1"/>
  <c r="N83" i="3"/>
  <c r="P83" i="3" s="1"/>
  <c r="O67" i="3"/>
  <c r="N67" i="3"/>
  <c r="P67" i="3" s="1"/>
  <c r="O35" i="3"/>
  <c r="N35" i="3"/>
  <c r="P35" i="3" s="1"/>
  <c r="O274" i="3"/>
  <c r="N274" i="3"/>
  <c r="P274" i="3" s="1"/>
  <c r="O242" i="3"/>
  <c r="N242" i="3"/>
  <c r="P242" i="3" s="1"/>
  <c r="O226" i="3"/>
  <c r="N226" i="3"/>
  <c r="P226" i="3" s="1"/>
  <c r="O194" i="3"/>
  <c r="N194" i="3"/>
  <c r="P194" i="3" s="1"/>
  <c r="O178" i="3"/>
  <c r="N178" i="3"/>
  <c r="P178" i="3" s="1"/>
  <c r="O146" i="3"/>
  <c r="N146" i="3"/>
  <c r="P146" i="3" s="1"/>
  <c r="O114" i="3"/>
  <c r="N114" i="3"/>
  <c r="P114" i="3" s="1"/>
  <c r="O90" i="3"/>
  <c r="N90" i="3"/>
  <c r="P90" i="3" s="1"/>
  <c r="O66" i="3"/>
  <c r="N66" i="3"/>
  <c r="P66" i="3" s="1"/>
  <c r="O34" i="3"/>
  <c r="N34" i="3"/>
  <c r="P34" i="3" s="1"/>
  <c r="O10" i="3"/>
  <c r="N10" i="3"/>
  <c r="P10" i="3" s="1"/>
  <c r="O288" i="3"/>
  <c r="N288" i="3"/>
  <c r="P288" i="3" s="1"/>
  <c r="O280" i="3"/>
  <c r="V280" i="3" s="1"/>
  <c r="N280" i="3"/>
  <c r="P280" i="3" s="1"/>
  <c r="O272" i="3"/>
  <c r="V272" i="3" s="1"/>
  <c r="N272" i="3"/>
  <c r="P272" i="3" s="1"/>
  <c r="O264" i="3"/>
  <c r="N264" i="3"/>
  <c r="P264" i="3" s="1"/>
  <c r="O256" i="3"/>
  <c r="N256" i="3"/>
  <c r="P256" i="3" s="1"/>
  <c r="O248" i="3"/>
  <c r="N248" i="3"/>
  <c r="P248" i="3" s="1"/>
  <c r="O240" i="3"/>
  <c r="V240" i="3" s="1"/>
  <c r="N240" i="3"/>
  <c r="P240" i="3" s="1"/>
  <c r="O232" i="3"/>
  <c r="N232" i="3"/>
  <c r="P232" i="3" s="1"/>
  <c r="O224" i="3"/>
  <c r="N224" i="3"/>
  <c r="P224" i="3" s="1"/>
  <c r="O216" i="3"/>
  <c r="N216" i="3"/>
  <c r="P216" i="3" s="1"/>
  <c r="O208" i="3"/>
  <c r="V208" i="3" s="1"/>
  <c r="N208" i="3"/>
  <c r="P208" i="3" s="1"/>
  <c r="O200" i="3"/>
  <c r="N200" i="3"/>
  <c r="P200" i="3" s="1"/>
  <c r="O192" i="3"/>
  <c r="N192" i="3"/>
  <c r="P192" i="3" s="1"/>
  <c r="O184" i="3"/>
  <c r="V184" i="3" s="1"/>
  <c r="N184" i="3"/>
  <c r="P184" i="3" s="1"/>
  <c r="O176" i="3"/>
  <c r="V176" i="3" s="1"/>
  <c r="N176" i="3"/>
  <c r="P176" i="3" s="1"/>
  <c r="O168" i="3"/>
  <c r="N168" i="3"/>
  <c r="P168" i="3" s="1"/>
  <c r="O160" i="3"/>
  <c r="N160" i="3"/>
  <c r="P160" i="3" s="1"/>
  <c r="O152" i="3"/>
  <c r="V152" i="3" s="1"/>
  <c r="N152" i="3"/>
  <c r="P152" i="3" s="1"/>
  <c r="O144" i="3"/>
  <c r="V144" i="3" s="1"/>
  <c r="N144" i="3"/>
  <c r="P144" i="3" s="1"/>
  <c r="O136" i="3"/>
  <c r="N136" i="3"/>
  <c r="P136" i="3" s="1"/>
  <c r="O128" i="3"/>
  <c r="N128" i="3"/>
  <c r="P128" i="3" s="1"/>
  <c r="O120" i="3"/>
  <c r="V120" i="3" s="1"/>
  <c r="N120" i="3"/>
  <c r="P120" i="3" s="1"/>
  <c r="O112" i="3"/>
  <c r="V112" i="3" s="1"/>
  <c r="N112" i="3"/>
  <c r="P112" i="3" s="1"/>
  <c r="O104" i="3"/>
  <c r="N104" i="3"/>
  <c r="P104" i="3" s="1"/>
  <c r="O96" i="3"/>
  <c r="N96" i="3"/>
  <c r="P96" i="3" s="1"/>
  <c r="O88" i="3"/>
  <c r="V88" i="3" s="1"/>
  <c r="N88" i="3"/>
  <c r="P88" i="3" s="1"/>
  <c r="O80" i="3"/>
  <c r="V80" i="3" s="1"/>
  <c r="N80" i="3"/>
  <c r="P80" i="3" s="1"/>
  <c r="O72" i="3"/>
  <c r="N72" i="3"/>
  <c r="P72" i="3" s="1"/>
  <c r="O64" i="3"/>
  <c r="N64" i="3"/>
  <c r="P64" i="3" s="1"/>
  <c r="O56" i="3"/>
  <c r="V56" i="3" s="1"/>
  <c r="N56" i="3"/>
  <c r="P56" i="3" s="1"/>
  <c r="O48" i="3"/>
  <c r="V48" i="3" s="1"/>
  <c r="N48" i="3"/>
  <c r="P48" i="3" s="1"/>
  <c r="O40" i="3"/>
  <c r="N40" i="3"/>
  <c r="P40" i="3" s="1"/>
  <c r="O32" i="3"/>
  <c r="N32" i="3"/>
  <c r="P32" i="3" s="1"/>
  <c r="O24" i="3"/>
  <c r="V24" i="3" s="1"/>
  <c r="N24" i="3"/>
  <c r="P24" i="3" s="1"/>
  <c r="O16" i="3"/>
  <c r="V16" i="3" s="1"/>
  <c r="N16" i="3"/>
  <c r="P16" i="3" s="1"/>
  <c r="O285" i="3"/>
  <c r="N285" i="3"/>
  <c r="P285" i="3" s="1"/>
  <c r="O261" i="3"/>
  <c r="N261" i="3"/>
  <c r="P261" i="3" s="1"/>
  <c r="O237" i="3"/>
  <c r="V237" i="3" s="1"/>
  <c r="N237" i="3"/>
  <c r="P237" i="3" s="1"/>
  <c r="O205" i="3"/>
  <c r="V205" i="3" s="1"/>
  <c r="N205" i="3"/>
  <c r="P205" i="3" s="1"/>
  <c r="O181" i="3"/>
  <c r="N181" i="3"/>
  <c r="P181" i="3" s="1"/>
  <c r="O157" i="3"/>
  <c r="N157" i="3"/>
  <c r="P157" i="3" s="1"/>
  <c r="O125" i="3"/>
  <c r="V125" i="3" s="1"/>
  <c r="N125" i="3"/>
  <c r="P125" i="3" s="1"/>
  <c r="O93" i="3"/>
  <c r="V93" i="3" s="1"/>
  <c r="N93" i="3"/>
  <c r="P93" i="3" s="1"/>
  <c r="O69" i="3"/>
  <c r="N69" i="3"/>
  <c r="P69" i="3" s="1"/>
  <c r="O37" i="3"/>
  <c r="N37" i="3"/>
  <c r="P37" i="3" s="1"/>
  <c r="O13" i="3"/>
  <c r="V13" i="3" s="1"/>
  <c r="N13" i="3"/>
  <c r="P13" i="3" s="1"/>
  <c r="O284" i="3"/>
  <c r="V284" i="3" s="1"/>
  <c r="N284" i="3"/>
  <c r="P284" i="3" s="1"/>
  <c r="O244" i="3"/>
  <c r="N244" i="3"/>
  <c r="P244" i="3" s="1"/>
  <c r="O228" i="3"/>
  <c r="N228" i="3"/>
  <c r="P228" i="3" s="1"/>
  <c r="O204" i="3"/>
  <c r="V204" i="3" s="1"/>
  <c r="N204" i="3"/>
  <c r="P204" i="3" s="1"/>
  <c r="O180" i="3"/>
  <c r="V180" i="3" s="1"/>
  <c r="N180" i="3"/>
  <c r="P180" i="3" s="1"/>
  <c r="O148" i="3"/>
  <c r="N148" i="3"/>
  <c r="P148" i="3" s="1"/>
  <c r="O132" i="3"/>
  <c r="V132" i="3" s="1"/>
  <c r="N132" i="3"/>
  <c r="P132" i="3" s="1"/>
  <c r="O116" i="3"/>
  <c r="V116" i="3" s="1"/>
  <c r="N116" i="3"/>
  <c r="P116" i="3" s="1"/>
  <c r="O92" i="3"/>
  <c r="V92" i="3" s="1"/>
  <c r="N92" i="3"/>
  <c r="P92" i="3" s="1"/>
  <c r="O76" i="3"/>
  <c r="N76" i="3"/>
  <c r="P76" i="3" s="1"/>
  <c r="O60" i="3"/>
  <c r="N60" i="3"/>
  <c r="P60" i="3" s="1"/>
  <c r="O44" i="3"/>
  <c r="V44" i="3" s="1"/>
  <c r="N44" i="3"/>
  <c r="P44" i="3" s="1"/>
  <c r="O20" i="3"/>
  <c r="V20" i="3" s="1"/>
  <c r="N20" i="3"/>
  <c r="P20" i="3" s="1"/>
  <c r="O275" i="3"/>
  <c r="N275" i="3"/>
  <c r="P275" i="3" s="1"/>
  <c r="O251" i="3"/>
  <c r="N251" i="3"/>
  <c r="P251" i="3" s="1"/>
  <c r="O227" i="3"/>
  <c r="V227" i="3" s="1"/>
  <c r="N227" i="3"/>
  <c r="P227" i="3" s="1"/>
  <c r="O203" i="3"/>
  <c r="V203" i="3" s="1"/>
  <c r="N203" i="3"/>
  <c r="P203" i="3" s="1"/>
  <c r="O171" i="3"/>
  <c r="N171" i="3"/>
  <c r="P171" i="3" s="1"/>
  <c r="O147" i="3"/>
  <c r="N147" i="3"/>
  <c r="P147" i="3" s="1"/>
  <c r="O123" i="3"/>
  <c r="V123" i="3" s="1"/>
  <c r="N123" i="3"/>
  <c r="P123" i="3" s="1"/>
  <c r="O91" i="3"/>
  <c r="V91" i="3" s="1"/>
  <c r="N91" i="3"/>
  <c r="P91" i="3" s="1"/>
  <c r="O59" i="3"/>
  <c r="N59" i="3"/>
  <c r="P59" i="3" s="1"/>
  <c r="O27" i="3"/>
  <c r="N27" i="3"/>
  <c r="P27" i="3" s="1"/>
  <c r="O282" i="3"/>
  <c r="N282" i="3"/>
  <c r="P282" i="3" s="1"/>
  <c r="O258" i="3"/>
  <c r="N258" i="3"/>
  <c r="P258" i="3" s="1"/>
  <c r="O234" i="3"/>
  <c r="N234" i="3"/>
  <c r="P234" i="3" s="1"/>
  <c r="O202" i="3"/>
  <c r="N202" i="3"/>
  <c r="P202" i="3" s="1"/>
  <c r="O186" i="3"/>
  <c r="N186" i="3"/>
  <c r="P186" i="3" s="1"/>
  <c r="O154" i="3"/>
  <c r="N154" i="3"/>
  <c r="P154" i="3" s="1"/>
  <c r="O130" i="3"/>
  <c r="N130" i="3"/>
  <c r="P130" i="3" s="1"/>
  <c r="O106" i="3"/>
  <c r="N106" i="3"/>
  <c r="P106" i="3" s="1"/>
  <c r="O74" i="3"/>
  <c r="N74" i="3"/>
  <c r="P74" i="3" s="1"/>
  <c r="O50" i="3"/>
  <c r="N50" i="3"/>
  <c r="P50" i="3" s="1"/>
  <c r="O26" i="3"/>
  <c r="N26" i="3"/>
  <c r="P26" i="3" s="1"/>
  <c r="O303" i="3"/>
  <c r="N303" i="3"/>
  <c r="P303" i="3" s="1"/>
  <c r="O287" i="3"/>
  <c r="V287" i="3" s="1"/>
  <c r="N287" i="3"/>
  <c r="P287" i="3" s="1"/>
  <c r="O279" i="3"/>
  <c r="V279" i="3" s="1"/>
  <c r="N279" i="3"/>
  <c r="P279" i="3" s="1"/>
  <c r="O271" i="3"/>
  <c r="N271" i="3"/>
  <c r="P271" i="3" s="1"/>
  <c r="O263" i="3"/>
  <c r="N263" i="3"/>
  <c r="P263" i="3" s="1"/>
  <c r="O255" i="3"/>
  <c r="V255" i="3" s="1"/>
  <c r="N255" i="3"/>
  <c r="P255" i="3" s="1"/>
  <c r="O247" i="3"/>
  <c r="V247" i="3" s="1"/>
  <c r="N247" i="3"/>
  <c r="P247" i="3" s="1"/>
  <c r="O239" i="3"/>
  <c r="N239" i="3"/>
  <c r="P239" i="3" s="1"/>
  <c r="O231" i="3"/>
  <c r="N231" i="3"/>
  <c r="P231" i="3" s="1"/>
  <c r="O223" i="3"/>
  <c r="V223" i="3" s="1"/>
  <c r="N223" i="3"/>
  <c r="P223" i="3" s="1"/>
  <c r="O215" i="3"/>
  <c r="V215" i="3" s="1"/>
  <c r="N215" i="3"/>
  <c r="P215" i="3" s="1"/>
  <c r="O207" i="3"/>
  <c r="N207" i="3"/>
  <c r="P207" i="3" s="1"/>
  <c r="O199" i="3"/>
  <c r="N199" i="3"/>
  <c r="P199" i="3" s="1"/>
  <c r="O191" i="3"/>
  <c r="V191" i="3" s="1"/>
  <c r="N191" i="3"/>
  <c r="P191" i="3" s="1"/>
  <c r="O183" i="3"/>
  <c r="V183" i="3" s="1"/>
  <c r="N183" i="3"/>
  <c r="P183" i="3" s="1"/>
  <c r="O175" i="3"/>
  <c r="N175" i="3"/>
  <c r="P175" i="3" s="1"/>
  <c r="O167" i="3"/>
  <c r="N167" i="3"/>
  <c r="P167" i="3" s="1"/>
  <c r="O159" i="3"/>
  <c r="V159" i="3" s="1"/>
  <c r="N159" i="3"/>
  <c r="P159" i="3" s="1"/>
  <c r="O151" i="3"/>
  <c r="V151" i="3" s="1"/>
  <c r="N151" i="3"/>
  <c r="P151" i="3" s="1"/>
  <c r="O143" i="3"/>
  <c r="N143" i="3"/>
  <c r="P143" i="3" s="1"/>
  <c r="O135" i="3"/>
  <c r="V135" i="3" s="1"/>
  <c r="N135" i="3"/>
  <c r="P135" i="3" s="1"/>
  <c r="O127" i="3"/>
  <c r="V127" i="3" s="1"/>
  <c r="N127" i="3"/>
  <c r="P127" i="3" s="1"/>
  <c r="O119" i="3"/>
  <c r="V119" i="3" s="1"/>
  <c r="N119" i="3"/>
  <c r="P119" i="3" s="1"/>
  <c r="O111" i="3"/>
  <c r="N111" i="3"/>
  <c r="P111" i="3" s="1"/>
  <c r="O103" i="3"/>
  <c r="N103" i="3"/>
  <c r="P103" i="3" s="1"/>
  <c r="O95" i="3"/>
  <c r="V95" i="3" s="1"/>
  <c r="N95" i="3"/>
  <c r="P95" i="3" s="1"/>
  <c r="O87" i="3"/>
  <c r="V87" i="3" s="1"/>
  <c r="N87" i="3"/>
  <c r="P87" i="3" s="1"/>
  <c r="O79" i="3"/>
  <c r="N79" i="3"/>
  <c r="P79" i="3" s="1"/>
  <c r="O71" i="3"/>
  <c r="N71" i="3"/>
  <c r="P71" i="3" s="1"/>
  <c r="O63" i="3"/>
  <c r="V63" i="3" s="1"/>
  <c r="N63" i="3"/>
  <c r="P63" i="3" s="1"/>
  <c r="O55" i="3"/>
  <c r="V55" i="3" s="1"/>
  <c r="N55" i="3"/>
  <c r="P55" i="3" s="1"/>
  <c r="O47" i="3"/>
  <c r="N47" i="3"/>
  <c r="P47" i="3" s="1"/>
  <c r="O39" i="3"/>
  <c r="N39" i="3"/>
  <c r="P39" i="3" s="1"/>
  <c r="O31" i="3"/>
  <c r="V31" i="3" s="1"/>
  <c r="N31" i="3"/>
  <c r="P31" i="3" s="1"/>
  <c r="O23" i="3"/>
  <c r="V23" i="3" s="1"/>
  <c r="N23" i="3"/>
  <c r="P23" i="3" s="1"/>
  <c r="O15" i="3"/>
  <c r="N15" i="3"/>
  <c r="P15" i="3" s="1"/>
  <c r="O269" i="3"/>
  <c r="N269" i="3"/>
  <c r="P269" i="3" s="1"/>
  <c r="O221" i="3"/>
  <c r="V221" i="3" s="1"/>
  <c r="N221" i="3"/>
  <c r="P221" i="3" s="1"/>
  <c r="O189" i="3"/>
  <c r="V189" i="3" s="1"/>
  <c r="N189" i="3"/>
  <c r="P189" i="3" s="1"/>
  <c r="O149" i="3"/>
  <c r="N149" i="3"/>
  <c r="P149" i="3" s="1"/>
  <c r="O109" i="3"/>
  <c r="N109" i="3"/>
  <c r="P109" i="3" s="1"/>
  <c r="O77" i="3"/>
  <c r="V77" i="3" s="1"/>
  <c r="N77" i="3"/>
  <c r="P77" i="3" s="1"/>
  <c r="O29" i="3"/>
  <c r="V29" i="3" s="1"/>
  <c r="N29" i="3"/>
  <c r="P29" i="3" s="1"/>
  <c r="O276" i="3"/>
  <c r="N276" i="3"/>
  <c r="P276" i="3" s="1"/>
  <c r="O252" i="3"/>
  <c r="N252" i="3"/>
  <c r="P252" i="3" s="1"/>
  <c r="O220" i="3"/>
  <c r="V220" i="3" s="1"/>
  <c r="N220" i="3"/>
  <c r="P220" i="3" s="1"/>
  <c r="O196" i="3"/>
  <c r="V196" i="3" s="1"/>
  <c r="N196" i="3"/>
  <c r="P196" i="3" s="1"/>
  <c r="O172" i="3"/>
  <c r="N172" i="3"/>
  <c r="P172" i="3" s="1"/>
  <c r="O156" i="3"/>
  <c r="V156" i="3" s="1"/>
  <c r="N156" i="3"/>
  <c r="P156" i="3" s="1"/>
  <c r="O124" i="3"/>
  <c r="V124" i="3" s="1"/>
  <c r="N124" i="3"/>
  <c r="P124" i="3" s="1"/>
  <c r="O100" i="3"/>
  <c r="V100" i="3" s="1"/>
  <c r="N100" i="3"/>
  <c r="P100" i="3" s="1"/>
  <c r="O68" i="3"/>
  <c r="N68" i="3"/>
  <c r="P68" i="3" s="1"/>
  <c r="O36" i="3"/>
  <c r="N36" i="3"/>
  <c r="P36" i="3" s="1"/>
  <c r="O12" i="3"/>
  <c r="V12" i="3" s="1"/>
  <c r="N12" i="3"/>
  <c r="P12" i="3" s="1"/>
  <c r="O299" i="3"/>
  <c r="V299" i="3" s="1"/>
  <c r="N299" i="3"/>
  <c r="P299" i="3" s="1"/>
  <c r="O267" i="3"/>
  <c r="N267" i="3"/>
  <c r="P267" i="3" s="1"/>
  <c r="O219" i="3"/>
  <c r="V219" i="3" s="1"/>
  <c r="N219" i="3"/>
  <c r="P219" i="3" s="1"/>
  <c r="O179" i="3"/>
  <c r="V179" i="3" s="1"/>
  <c r="N179" i="3"/>
  <c r="P179" i="3" s="1"/>
  <c r="O139" i="3"/>
  <c r="V139" i="3" s="1"/>
  <c r="N139" i="3"/>
  <c r="P139" i="3" s="1"/>
  <c r="O99" i="3"/>
  <c r="N99" i="3"/>
  <c r="P99" i="3" s="1"/>
  <c r="O51" i="3"/>
  <c r="N51" i="3"/>
  <c r="P51" i="3" s="1"/>
  <c r="O19" i="3"/>
  <c r="V19" i="3" s="1"/>
  <c r="N19" i="3"/>
  <c r="P19" i="3" s="1"/>
  <c r="O290" i="3"/>
  <c r="N290" i="3"/>
  <c r="P290" i="3" s="1"/>
  <c r="O250" i="3"/>
  <c r="N250" i="3"/>
  <c r="P250" i="3" s="1"/>
  <c r="O210" i="3"/>
  <c r="N210" i="3"/>
  <c r="P210" i="3" s="1"/>
  <c r="O170" i="3"/>
  <c r="N170" i="3"/>
  <c r="P170" i="3" s="1"/>
  <c r="O138" i="3"/>
  <c r="N138" i="3"/>
  <c r="P138" i="3" s="1"/>
  <c r="O98" i="3"/>
  <c r="N98" i="3"/>
  <c r="P98" i="3" s="1"/>
  <c r="O58" i="3"/>
  <c r="N58" i="3"/>
  <c r="P58" i="3" s="1"/>
  <c r="O18" i="3"/>
  <c r="N18" i="3"/>
  <c r="P18" i="3" s="1"/>
  <c r="O294" i="3"/>
  <c r="V294" i="3" s="1"/>
  <c r="N294" i="3"/>
  <c r="P294" i="3" s="1"/>
  <c r="O286" i="3"/>
  <c r="N286" i="3"/>
  <c r="P286" i="3" s="1"/>
  <c r="O278" i="3"/>
  <c r="N278" i="3"/>
  <c r="P278" i="3" s="1"/>
  <c r="O270" i="3"/>
  <c r="V270" i="3" s="1"/>
  <c r="N270" i="3"/>
  <c r="P270" i="3" s="1"/>
  <c r="O262" i="3"/>
  <c r="V262" i="3" s="1"/>
  <c r="N262" i="3"/>
  <c r="P262" i="3" s="1"/>
  <c r="O254" i="3"/>
  <c r="N254" i="3"/>
  <c r="P254" i="3" s="1"/>
  <c r="O246" i="3"/>
  <c r="V246" i="3" s="1"/>
  <c r="N246" i="3"/>
  <c r="P246" i="3" s="1"/>
  <c r="O238" i="3"/>
  <c r="V238" i="3" s="1"/>
  <c r="N238" i="3"/>
  <c r="P238" i="3" s="1"/>
  <c r="O230" i="3"/>
  <c r="V230" i="3" s="1"/>
  <c r="N230" i="3"/>
  <c r="P230" i="3" s="1"/>
  <c r="O222" i="3"/>
  <c r="N222" i="3"/>
  <c r="P222" i="3" s="1"/>
  <c r="O214" i="3"/>
  <c r="N214" i="3"/>
  <c r="P214" i="3" s="1"/>
  <c r="O206" i="3"/>
  <c r="V206" i="3" s="1"/>
  <c r="N206" i="3"/>
  <c r="P206" i="3" s="1"/>
  <c r="O198" i="3"/>
  <c r="V198" i="3" s="1"/>
  <c r="N198" i="3"/>
  <c r="P198" i="3" s="1"/>
  <c r="O190" i="3"/>
  <c r="N190" i="3"/>
  <c r="P190" i="3" s="1"/>
  <c r="O182" i="3"/>
  <c r="N182" i="3"/>
  <c r="P182" i="3" s="1"/>
  <c r="O174" i="3"/>
  <c r="V174" i="3" s="1"/>
  <c r="N174" i="3"/>
  <c r="P174" i="3" s="1"/>
  <c r="O166" i="3"/>
  <c r="V166" i="3" s="1"/>
  <c r="N166" i="3"/>
  <c r="P166" i="3" s="1"/>
  <c r="O158" i="3"/>
  <c r="N158" i="3"/>
  <c r="P158" i="3" s="1"/>
  <c r="O150" i="3"/>
  <c r="N150" i="3"/>
  <c r="P150" i="3" s="1"/>
  <c r="O142" i="3"/>
  <c r="V142" i="3" s="1"/>
  <c r="N142" i="3"/>
  <c r="P142" i="3" s="1"/>
  <c r="O134" i="3"/>
  <c r="V134" i="3" s="1"/>
  <c r="N134" i="3"/>
  <c r="P134" i="3" s="1"/>
  <c r="O126" i="3"/>
  <c r="N126" i="3"/>
  <c r="P126" i="3" s="1"/>
  <c r="O118" i="3"/>
  <c r="N118" i="3"/>
  <c r="P118" i="3" s="1"/>
  <c r="O110" i="3"/>
  <c r="V110" i="3" s="1"/>
  <c r="N110" i="3"/>
  <c r="P110" i="3" s="1"/>
  <c r="O102" i="3"/>
  <c r="V102" i="3" s="1"/>
  <c r="N102" i="3"/>
  <c r="P102" i="3" s="1"/>
  <c r="O94" i="3"/>
  <c r="N94" i="3"/>
  <c r="P94" i="3" s="1"/>
  <c r="O86" i="3"/>
  <c r="N86" i="3"/>
  <c r="P86" i="3" s="1"/>
  <c r="O78" i="3"/>
  <c r="V78" i="3" s="1"/>
  <c r="N78" i="3"/>
  <c r="P78" i="3" s="1"/>
  <c r="O70" i="3"/>
  <c r="V70" i="3" s="1"/>
  <c r="N70" i="3"/>
  <c r="P70" i="3" s="1"/>
  <c r="O62" i="3"/>
  <c r="N62" i="3"/>
  <c r="P62" i="3" s="1"/>
  <c r="O54" i="3"/>
  <c r="N54" i="3"/>
  <c r="P54" i="3" s="1"/>
  <c r="O46" i="3"/>
  <c r="V46" i="3" s="1"/>
  <c r="N46" i="3"/>
  <c r="P46" i="3" s="1"/>
  <c r="O38" i="3"/>
  <c r="V38" i="3" s="1"/>
  <c r="N38" i="3"/>
  <c r="P38" i="3" s="1"/>
  <c r="O30" i="3"/>
  <c r="N30" i="3"/>
  <c r="P30" i="3" s="1"/>
  <c r="O22" i="3"/>
  <c r="N22" i="3"/>
  <c r="P22" i="3" s="1"/>
  <c r="O14" i="3"/>
  <c r="V14" i="3" s="1"/>
  <c r="N14" i="3"/>
  <c r="P14" i="3" s="1"/>
  <c r="AI10" i="3"/>
  <c r="AJ10" i="3" s="1"/>
  <c r="AJ298" i="3"/>
  <c r="AJ290" i="3"/>
  <c r="AJ282" i="3"/>
  <c r="AJ274" i="3"/>
  <c r="AJ266" i="3"/>
  <c r="AJ258" i="3"/>
  <c r="AJ250" i="3"/>
  <c r="AJ242" i="3"/>
  <c r="AJ234" i="3"/>
  <c r="AJ226" i="3"/>
  <c r="AJ218" i="3"/>
  <c r="V218" i="3" s="1"/>
  <c r="AJ210" i="3"/>
  <c r="V210" i="3" s="1"/>
  <c r="AJ202" i="3"/>
  <c r="AJ194" i="3"/>
  <c r="AJ186" i="3"/>
  <c r="AJ178" i="3"/>
  <c r="AJ170" i="3"/>
  <c r="AJ162" i="3"/>
  <c r="AJ154" i="3"/>
  <c r="AJ146" i="3"/>
  <c r="AJ138" i="3"/>
  <c r="AJ130" i="3"/>
  <c r="AJ122" i="3"/>
  <c r="AJ114" i="3"/>
  <c r="AJ106" i="3"/>
  <c r="AJ98" i="3"/>
  <c r="AJ90" i="3"/>
  <c r="AJ82" i="3"/>
  <c r="V82" i="3" s="1"/>
  <c r="AJ74" i="3"/>
  <c r="AJ66" i="3"/>
  <c r="AJ58" i="3"/>
  <c r="AJ50" i="3"/>
  <c r="AJ42" i="3"/>
  <c r="AJ34" i="3"/>
  <c r="AJ26" i="3"/>
  <c r="AJ18" i="3"/>
  <c r="V303" i="3"/>
  <c r="T303" i="3"/>
  <c r="U303" i="3" s="1"/>
  <c r="V275" i="3"/>
  <c r="T171" i="3"/>
  <c r="U171" i="3" s="1"/>
  <c r="V261" i="3"/>
  <c r="T247" i="3"/>
  <c r="U247" i="3" s="1"/>
  <c r="T108" i="3"/>
  <c r="U108" i="3" s="1"/>
  <c r="T12" i="3"/>
  <c r="U12" i="3" s="1"/>
  <c r="V235" i="3"/>
  <c r="T274" i="3"/>
  <c r="U274" i="3" s="1"/>
  <c r="T154" i="3"/>
  <c r="U154" i="3" s="1"/>
  <c r="T211" i="3"/>
  <c r="U211" i="3" s="1"/>
  <c r="T132" i="3"/>
  <c r="U132" i="3" s="1"/>
  <c r="T196" i="3"/>
  <c r="U196" i="3" s="1"/>
  <c r="T234" i="3"/>
  <c r="U234" i="3" s="1"/>
  <c r="T178" i="3"/>
  <c r="U178" i="3" s="1"/>
  <c r="T217" i="3"/>
  <c r="U217" i="3" s="1"/>
  <c r="V49" i="3"/>
  <c r="T84" i="3"/>
  <c r="U84" i="3" s="1"/>
  <c r="T272" i="3"/>
  <c r="U272" i="3" s="1"/>
  <c r="T248" i="3"/>
  <c r="U248" i="3" s="1"/>
  <c r="T232" i="3"/>
  <c r="U232" i="3" s="1"/>
  <c r="T160" i="3"/>
  <c r="U160" i="3" s="1"/>
  <c r="T287" i="3"/>
  <c r="U287" i="3" s="1"/>
  <c r="T215" i="3"/>
  <c r="U215" i="3" s="1"/>
  <c r="T135" i="3"/>
  <c r="U135" i="3" s="1"/>
  <c r="T286" i="3"/>
  <c r="U286" i="3" s="1"/>
  <c r="T262" i="3"/>
  <c r="U262" i="3" s="1"/>
  <c r="V286" i="3"/>
  <c r="T273" i="3"/>
  <c r="U273" i="3" s="1"/>
  <c r="V273" i="3"/>
  <c r="T201" i="3"/>
  <c r="U201" i="3" s="1"/>
  <c r="V201" i="3"/>
  <c r="T145" i="3"/>
  <c r="U145" i="3" s="1"/>
  <c r="V145" i="3"/>
  <c r="T57" i="3"/>
  <c r="U57" i="3" s="1"/>
  <c r="T256" i="3"/>
  <c r="U256" i="3" s="1"/>
  <c r="V256" i="3"/>
  <c r="T200" i="3"/>
  <c r="U200" i="3" s="1"/>
  <c r="V200" i="3"/>
  <c r="T144" i="3"/>
  <c r="U144" i="3" s="1"/>
  <c r="T96" i="3"/>
  <c r="U96" i="3" s="1"/>
  <c r="V96" i="3"/>
  <c r="T56" i="3"/>
  <c r="U56" i="3" s="1"/>
  <c r="T32" i="3"/>
  <c r="U32" i="3" s="1"/>
  <c r="V32" i="3"/>
  <c r="T265" i="3"/>
  <c r="U265" i="3" s="1"/>
  <c r="V265" i="3"/>
  <c r="T209" i="3"/>
  <c r="U209" i="3" s="1"/>
  <c r="V209" i="3"/>
  <c r="T264" i="3"/>
  <c r="U264" i="3" s="1"/>
  <c r="V264" i="3"/>
  <c r="T81" i="3"/>
  <c r="U81" i="3" s="1"/>
  <c r="V81" i="3"/>
  <c r="T284" i="3"/>
  <c r="U284" i="3" s="1"/>
  <c r="T252" i="3"/>
  <c r="U252" i="3" s="1"/>
  <c r="V252" i="3"/>
  <c r="T204" i="3"/>
  <c r="U204" i="3" s="1"/>
  <c r="T188" i="3"/>
  <c r="U188" i="3" s="1"/>
  <c r="V188" i="3"/>
  <c r="T156" i="3"/>
  <c r="U156" i="3" s="1"/>
  <c r="T116" i="3"/>
  <c r="U116" i="3" s="1"/>
  <c r="T60" i="3"/>
  <c r="U60" i="3" s="1"/>
  <c r="V60" i="3"/>
  <c r="T36" i="3"/>
  <c r="U36" i="3" s="1"/>
  <c r="V36" i="3"/>
  <c r="T219" i="3"/>
  <c r="U219" i="3" s="1"/>
  <c r="T164" i="3"/>
  <c r="U164" i="3" s="1"/>
  <c r="T69" i="3"/>
  <c r="U69" i="3" s="1"/>
  <c r="V69" i="3"/>
  <c r="T267" i="3"/>
  <c r="U267" i="3" s="1"/>
  <c r="V267" i="3"/>
  <c r="T243" i="3"/>
  <c r="U243" i="3" s="1"/>
  <c r="V243" i="3"/>
  <c r="T203" i="3"/>
  <c r="U203" i="3" s="1"/>
  <c r="T179" i="3"/>
  <c r="U179" i="3" s="1"/>
  <c r="O301" i="3"/>
  <c r="V301" i="3" s="1"/>
  <c r="T301" i="3"/>
  <c r="U301" i="3" s="1"/>
  <c r="T218" i="3"/>
  <c r="U218" i="3" s="1"/>
  <c r="T191" i="3"/>
  <c r="U191" i="3" s="1"/>
  <c r="T163" i="3"/>
  <c r="U163" i="3" s="1"/>
  <c r="V163" i="3"/>
  <c r="T120" i="3"/>
  <c r="U120" i="3" s="1"/>
  <c r="T68" i="3"/>
  <c r="U68" i="3" s="1"/>
  <c r="V68" i="3"/>
  <c r="T18" i="3"/>
  <c r="U18" i="3" s="1"/>
  <c r="V199" i="3"/>
  <c r="T107" i="3"/>
  <c r="U107" i="3" s="1"/>
  <c r="T298" i="3"/>
  <c r="U298" i="3" s="1"/>
  <c r="T290" i="3"/>
  <c r="U290" i="3" s="1"/>
  <c r="T266" i="3"/>
  <c r="U266" i="3" s="1"/>
  <c r="T258" i="3"/>
  <c r="U258" i="3" s="1"/>
  <c r="T250" i="3"/>
  <c r="U250" i="3" s="1"/>
  <c r="T242" i="3"/>
  <c r="U242" i="3" s="1"/>
  <c r="T226" i="3"/>
  <c r="U226" i="3" s="1"/>
  <c r="T202" i="3"/>
  <c r="U202" i="3" s="1"/>
  <c r="T194" i="3"/>
  <c r="U194" i="3" s="1"/>
  <c r="T186" i="3"/>
  <c r="U186" i="3" s="1"/>
  <c r="T170" i="3"/>
  <c r="U170" i="3" s="1"/>
  <c r="T162" i="3"/>
  <c r="U162" i="3" s="1"/>
  <c r="T146" i="3"/>
  <c r="U146" i="3" s="1"/>
  <c r="T138" i="3"/>
  <c r="U138" i="3" s="1"/>
  <c r="T130" i="3"/>
  <c r="U130" i="3" s="1"/>
  <c r="T122" i="3"/>
  <c r="U122" i="3" s="1"/>
  <c r="T114" i="3"/>
  <c r="U114" i="3" s="1"/>
  <c r="T98" i="3"/>
  <c r="U98" i="3" s="1"/>
  <c r="V98" i="3"/>
  <c r="T90" i="3"/>
  <c r="U90" i="3" s="1"/>
  <c r="T74" i="3"/>
  <c r="U74" i="3" s="1"/>
  <c r="T66" i="3"/>
  <c r="U66" i="3" s="1"/>
  <c r="T58" i="3"/>
  <c r="U58" i="3" s="1"/>
  <c r="T50" i="3"/>
  <c r="U50" i="3" s="1"/>
  <c r="T34" i="3"/>
  <c r="U34" i="3" s="1"/>
  <c r="T26" i="3"/>
  <c r="U26" i="3" s="1"/>
  <c r="T300" i="3"/>
  <c r="U300" i="3" s="1"/>
  <c r="O300" i="3"/>
  <c r="V300" i="3" s="1"/>
  <c r="V245" i="3"/>
  <c r="T245" i="3"/>
  <c r="U245" i="3" s="1"/>
  <c r="T155" i="3"/>
  <c r="U155" i="3" s="1"/>
  <c r="T17" i="3"/>
  <c r="U17" i="3" s="1"/>
  <c r="V17" i="3"/>
  <c r="V259" i="3"/>
  <c r="V108" i="3"/>
  <c r="T263" i="3"/>
  <c r="U263" i="3" s="1"/>
  <c r="T52" i="3"/>
  <c r="U52" i="3" s="1"/>
  <c r="T212" i="3"/>
  <c r="U212" i="3" s="1"/>
  <c r="V212" i="3"/>
  <c r="T11" i="3"/>
  <c r="U11" i="3" s="1"/>
  <c r="T297" i="3"/>
  <c r="U297" i="3" s="1"/>
  <c r="O297" i="3"/>
  <c r="V297" i="3" s="1"/>
  <c r="T289" i="3"/>
  <c r="U289" i="3" s="1"/>
  <c r="V289" i="3"/>
  <c r="T281" i="3"/>
  <c r="U281" i="3" s="1"/>
  <c r="T257" i="3"/>
  <c r="U257" i="3" s="1"/>
  <c r="T249" i="3"/>
  <c r="U249" i="3" s="1"/>
  <c r="T241" i="3"/>
  <c r="U241" i="3" s="1"/>
  <c r="V241" i="3"/>
  <c r="T233" i="3"/>
  <c r="U233" i="3" s="1"/>
  <c r="V233" i="3"/>
  <c r="T225" i="3"/>
  <c r="U225" i="3" s="1"/>
  <c r="T193" i="3"/>
  <c r="U193" i="3" s="1"/>
  <c r="T185" i="3"/>
  <c r="U185" i="3" s="1"/>
  <c r="T177" i="3"/>
  <c r="U177" i="3" s="1"/>
  <c r="V177" i="3"/>
  <c r="T169" i="3"/>
  <c r="U169" i="3" s="1"/>
  <c r="V169" i="3"/>
  <c r="T161" i="3"/>
  <c r="U161" i="3" s="1"/>
  <c r="T153" i="3"/>
  <c r="U153" i="3" s="1"/>
  <c r="T137" i="3"/>
  <c r="U137" i="3" s="1"/>
  <c r="V137" i="3"/>
  <c r="T129" i="3"/>
  <c r="U129" i="3" s="1"/>
  <c r="T113" i="3"/>
  <c r="U113" i="3" s="1"/>
  <c r="V113" i="3"/>
  <c r="T105" i="3"/>
  <c r="U105" i="3" s="1"/>
  <c r="V105" i="3"/>
  <c r="T97" i="3"/>
  <c r="U97" i="3" s="1"/>
  <c r="V97" i="3"/>
  <c r="T89" i="3"/>
  <c r="U89" i="3" s="1"/>
  <c r="T73" i="3"/>
  <c r="U73" i="3" s="1"/>
  <c r="V73" i="3"/>
  <c r="T65" i="3"/>
  <c r="U65" i="3" s="1"/>
  <c r="V65" i="3"/>
  <c r="T41" i="3"/>
  <c r="U41" i="3" s="1"/>
  <c r="V41" i="3"/>
  <c r="T33" i="3"/>
  <c r="U33" i="3" s="1"/>
  <c r="T237" i="3"/>
  <c r="U237" i="3" s="1"/>
  <c r="T183" i="3"/>
  <c r="U183" i="3" s="1"/>
  <c r="T106" i="3"/>
  <c r="U106" i="3" s="1"/>
  <c r="V248" i="3"/>
  <c r="T261" i="3"/>
  <c r="U261" i="3" s="1"/>
  <c r="T49" i="3"/>
  <c r="U49" i="3" s="1"/>
  <c r="T220" i="3"/>
  <c r="U220" i="3" s="1"/>
  <c r="T296" i="3"/>
  <c r="U296" i="3" s="1"/>
  <c r="O296" i="3"/>
  <c r="V296" i="3" s="1"/>
  <c r="T288" i="3"/>
  <c r="U288" i="3" s="1"/>
  <c r="V288" i="3"/>
  <c r="T280" i="3"/>
  <c r="U280" i="3" s="1"/>
  <c r="T240" i="3"/>
  <c r="U240" i="3" s="1"/>
  <c r="T224" i="3"/>
  <c r="U224" i="3" s="1"/>
  <c r="V224" i="3"/>
  <c r="T216" i="3"/>
  <c r="U216" i="3" s="1"/>
  <c r="V216" i="3"/>
  <c r="T208" i="3"/>
  <c r="U208" i="3" s="1"/>
  <c r="T184" i="3"/>
  <c r="U184" i="3" s="1"/>
  <c r="T176" i="3"/>
  <c r="U176" i="3" s="1"/>
  <c r="V168" i="3"/>
  <c r="T168" i="3"/>
  <c r="U168" i="3" s="1"/>
  <c r="T152" i="3"/>
  <c r="U152" i="3" s="1"/>
  <c r="T136" i="3"/>
  <c r="U136" i="3" s="1"/>
  <c r="V136" i="3"/>
  <c r="V128" i="3"/>
  <c r="T128" i="3"/>
  <c r="U128" i="3" s="1"/>
  <c r="T112" i="3"/>
  <c r="U112" i="3" s="1"/>
  <c r="V104" i="3"/>
  <c r="T104" i="3"/>
  <c r="U104" i="3" s="1"/>
  <c r="T88" i="3"/>
  <c r="U88" i="3" s="1"/>
  <c r="T80" i="3"/>
  <c r="U80" i="3" s="1"/>
  <c r="T72" i="3"/>
  <c r="U72" i="3" s="1"/>
  <c r="V72" i="3"/>
  <c r="V64" i="3"/>
  <c r="T64" i="3"/>
  <c r="U64" i="3" s="1"/>
  <c r="T48" i="3"/>
  <c r="U48" i="3" s="1"/>
  <c r="T40" i="3"/>
  <c r="U40" i="3" s="1"/>
  <c r="V40" i="3"/>
  <c r="T24" i="3"/>
  <c r="U24" i="3" s="1"/>
  <c r="T16" i="3"/>
  <c r="U16" i="3" s="1"/>
  <c r="T292" i="3"/>
  <c r="U292" i="3" s="1"/>
  <c r="V292" i="3"/>
  <c r="T236" i="3"/>
  <c r="U236" i="3" s="1"/>
  <c r="T181" i="3"/>
  <c r="U181" i="3" s="1"/>
  <c r="V181" i="3"/>
  <c r="T44" i="3"/>
  <c r="U44" i="3" s="1"/>
  <c r="O298" i="3"/>
  <c r="V84" i="3"/>
  <c r="T268" i="3"/>
  <c r="U268" i="3" s="1"/>
  <c r="T140" i="3"/>
  <c r="U140" i="3" s="1"/>
  <c r="T109" i="3"/>
  <c r="U109" i="3" s="1"/>
  <c r="T295" i="3"/>
  <c r="U295" i="3" s="1"/>
  <c r="O295" i="3"/>
  <c r="V295" i="3" s="1"/>
  <c r="T279" i="3"/>
  <c r="U279" i="3" s="1"/>
  <c r="T271" i="3"/>
  <c r="U271" i="3" s="1"/>
  <c r="V271" i="3"/>
  <c r="V263" i="3"/>
  <c r="T239" i="3"/>
  <c r="U239" i="3" s="1"/>
  <c r="V239" i="3"/>
  <c r="T231" i="3"/>
  <c r="U231" i="3" s="1"/>
  <c r="V231" i="3"/>
  <c r="T223" i="3"/>
  <c r="U223" i="3" s="1"/>
  <c r="T207" i="3"/>
  <c r="U207" i="3" s="1"/>
  <c r="V207" i="3"/>
  <c r="T199" i="3"/>
  <c r="U199" i="3" s="1"/>
  <c r="T175" i="3"/>
  <c r="U175" i="3" s="1"/>
  <c r="V175" i="3"/>
  <c r="V167" i="3"/>
  <c r="T167" i="3"/>
  <c r="U167" i="3" s="1"/>
  <c r="T151" i="3"/>
  <c r="U151" i="3" s="1"/>
  <c r="T143" i="3"/>
  <c r="U143" i="3" s="1"/>
  <c r="V143" i="3"/>
  <c r="T291" i="3"/>
  <c r="U291" i="3" s="1"/>
  <c r="T173" i="3"/>
  <c r="U173" i="3" s="1"/>
  <c r="T93" i="3"/>
  <c r="U93" i="3" s="1"/>
  <c r="T42" i="3"/>
  <c r="U42" i="3" s="1"/>
  <c r="T210" i="3"/>
  <c r="U210" i="3" s="1"/>
  <c r="T276" i="3"/>
  <c r="U276" i="3" s="1"/>
  <c r="V276" i="3"/>
  <c r="T244" i="3"/>
  <c r="U244" i="3" s="1"/>
  <c r="V244" i="3"/>
  <c r="T180" i="3"/>
  <c r="U180" i="3" s="1"/>
  <c r="T148" i="3"/>
  <c r="U148" i="3" s="1"/>
  <c r="V148" i="3"/>
  <c r="T124" i="3"/>
  <c r="U124" i="3" s="1"/>
  <c r="T100" i="3"/>
  <c r="U100" i="3" s="1"/>
  <c r="T92" i="3"/>
  <c r="U92" i="3" s="1"/>
  <c r="T76" i="3"/>
  <c r="U76" i="3" s="1"/>
  <c r="V76" i="3"/>
  <c r="T28" i="3"/>
  <c r="U28" i="3" s="1"/>
  <c r="T20" i="3"/>
  <c r="U20" i="3" s="1"/>
  <c r="V192" i="3"/>
  <c r="T192" i="3"/>
  <c r="U192" i="3" s="1"/>
  <c r="T121" i="3"/>
  <c r="U121" i="3" s="1"/>
  <c r="T283" i="3"/>
  <c r="U283" i="3" s="1"/>
  <c r="V283" i="3"/>
  <c r="T228" i="3"/>
  <c r="U228" i="3" s="1"/>
  <c r="V228" i="3"/>
  <c r="T172" i="3"/>
  <c r="U172" i="3" s="1"/>
  <c r="V172" i="3"/>
  <c r="V133" i="3"/>
  <c r="T133" i="3"/>
  <c r="U133" i="3" s="1"/>
  <c r="T82" i="3"/>
  <c r="U82" i="3" s="1"/>
  <c r="V232" i="3"/>
  <c r="V160" i="3"/>
  <c r="T260" i="3"/>
  <c r="U260" i="3" s="1"/>
  <c r="V293" i="3"/>
  <c r="T293" i="3"/>
  <c r="U293" i="3" s="1"/>
  <c r="V285" i="3"/>
  <c r="T285" i="3"/>
  <c r="U285" i="3" s="1"/>
  <c r="T277" i="3"/>
  <c r="U277" i="3" s="1"/>
  <c r="V277" i="3"/>
  <c r="V269" i="3"/>
  <c r="T269" i="3"/>
  <c r="U269" i="3" s="1"/>
  <c r="T253" i="3"/>
  <c r="U253" i="3" s="1"/>
  <c r="V253" i="3"/>
  <c r="T229" i="3"/>
  <c r="U229" i="3" s="1"/>
  <c r="T221" i="3"/>
  <c r="U221" i="3" s="1"/>
  <c r="T213" i="3"/>
  <c r="U213" i="3" s="1"/>
  <c r="T205" i="3"/>
  <c r="U205" i="3" s="1"/>
  <c r="V197" i="3"/>
  <c r="T197" i="3"/>
  <c r="U197" i="3" s="1"/>
  <c r="T189" i="3"/>
  <c r="U189" i="3" s="1"/>
  <c r="V165" i="3"/>
  <c r="T165" i="3"/>
  <c r="U165" i="3" s="1"/>
  <c r="V157" i="3"/>
  <c r="T157" i="3"/>
  <c r="U157" i="3" s="1"/>
  <c r="T149" i="3"/>
  <c r="U149" i="3" s="1"/>
  <c r="V149" i="3"/>
  <c r="T141" i="3"/>
  <c r="U141" i="3" s="1"/>
  <c r="T125" i="3"/>
  <c r="U125" i="3" s="1"/>
  <c r="T117" i="3"/>
  <c r="U117" i="3" s="1"/>
  <c r="V109" i="3"/>
  <c r="V101" i="3"/>
  <c r="T101" i="3"/>
  <c r="U101" i="3" s="1"/>
  <c r="T85" i="3"/>
  <c r="U85" i="3" s="1"/>
  <c r="V85" i="3"/>
  <c r="T77" i="3"/>
  <c r="U77" i="3" s="1"/>
  <c r="V61" i="3"/>
  <c r="T61" i="3"/>
  <c r="U61" i="3" s="1"/>
  <c r="T53" i="3"/>
  <c r="U53" i="3" s="1"/>
  <c r="V53" i="3"/>
  <c r="T45" i="3"/>
  <c r="U45" i="3" s="1"/>
  <c r="V37" i="3"/>
  <c r="T37" i="3"/>
  <c r="U37" i="3" s="1"/>
  <c r="T21" i="3"/>
  <c r="U21" i="3" s="1"/>
  <c r="V21" i="3"/>
  <c r="T13" i="3"/>
  <c r="U13" i="3" s="1"/>
  <c r="T282" i="3"/>
  <c r="U282" i="3" s="1"/>
  <c r="T255" i="3"/>
  <c r="U255" i="3" s="1"/>
  <c r="T227" i="3"/>
  <c r="U227" i="3" s="1"/>
  <c r="T29" i="3"/>
  <c r="U29" i="3" s="1"/>
  <c r="T159" i="3"/>
  <c r="U159" i="3" s="1"/>
  <c r="T127" i="3"/>
  <c r="U127" i="3" s="1"/>
  <c r="T119" i="3"/>
  <c r="U119" i="3" s="1"/>
  <c r="T111" i="3"/>
  <c r="U111" i="3" s="1"/>
  <c r="V111" i="3"/>
  <c r="V103" i="3"/>
  <c r="T103" i="3"/>
  <c r="U103" i="3" s="1"/>
  <c r="T87" i="3"/>
  <c r="U87" i="3" s="1"/>
  <c r="V79" i="3"/>
  <c r="T71" i="3"/>
  <c r="U71" i="3" s="1"/>
  <c r="V71" i="3"/>
  <c r="T63" i="3"/>
  <c r="U63" i="3" s="1"/>
  <c r="T55" i="3"/>
  <c r="U55" i="3" s="1"/>
  <c r="T47" i="3"/>
  <c r="U47" i="3" s="1"/>
  <c r="V47" i="3"/>
  <c r="T39" i="3"/>
  <c r="U39" i="3" s="1"/>
  <c r="V39" i="3"/>
  <c r="T31" i="3"/>
  <c r="U31" i="3" s="1"/>
  <c r="T23" i="3"/>
  <c r="U23" i="3" s="1"/>
  <c r="V15" i="3"/>
  <c r="T15" i="3"/>
  <c r="U15" i="3" s="1"/>
  <c r="T299" i="3"/>
  <c r="U299" i="3" s="1"/>
  <c r="V195" i="3"/>
  <c r="T147" i="3"/>
  <c r="U147" i="3" s="1"/>
  <c r="T95" i="3"/>
  <c r="U95" i="3" s="1"/>
  <c r="T302" i="3"/>
  <c r="U302" i="3" s="1"/>
  <c r="T294" i="3"/>
  <c r="U294" i="3" s="1"/>
  <c r="T278" i="3"/>
  <c r="U278" i="3" s="1"/>
  <c r="T270" i="3"/>
  <c r="U270" i="3" s="1"/>
  <c r="T254" i="3"/>
  <c r="U254" i="3" s="1"/>
  <c r="T246" i="3"/>
  <c r="U246" i="3" s="1"/>
  <c r="T238" i="3"/>
  <c r="U238" i="3" s="1"/>
  <c r="T230" i="3"/>
  <c r="U230" i="3" s="1"/>
  <c r="V222" i="3"/>
  <c r="T222" i="3"/>
  <c r="U222" i="3" s="1"/>
  <c r="V214" i="3"/>
  <c r="T214" i="3"/>
  <c r="U214" i="3" s="1"/>
  <c r="T206" i="3"/>
  <c r="U206" i="3" s="1"/>
  <c r="T198" i="3"/>
  <c r="U198" i="3" s="1"/>
  <c r="V190" i="3"/>
  <c r="T190" i="3"/>
  <c r="U190" i="3" s="1"/>
  <c r="V182" i="3"/>
  <c r="T182" i="3"/>
  <c r="U182" i="3" s="1"/>
  <c r="T174" i="3"/>
  <c r="U174" i="3" s="1"/>
  <c r="T166" i="3"/>
  <c r="U166" i="3" s="1"/>
  <c r="V158" i="3"/>
  <c r="T158" i="3"/>
  <c r="U158" i="3" s="1"/>
  <c r="V150" i="3"/>
  <c r="T150" i="3"/>
  <c r="U150" i="3" s="1"/>
  <c r="T142" i="3"/>
  <c r="U142" i="3" s="1"/>
  <c r="T134" i="3"/>
  <c r="U134" i="3" s="1"/>
  <c r="V126" i="3"/>
  <c r="T126" i="3"/>
  <c r="U126" i="3" s="1"/>
  <c r="V118" i="3"/>
  <c r="T118" i="3"/>
  <c r="U118" i="3" s="1"/>
  <c r="T110" i="3"/>
  <c r="U110" i="3" s="1"/>
  <c r="T102" i="3"/>
  <c r="U102" i="3" s="1"/>
  <c r="V94" i="3"/>
  <c r="V86" i="3"/>
  <c r="T86" i="3"/>
  <c r="U86" i="3" s="1"/>
  <c r="T78" i="3"/>
  <c r="U78" i="3" s="1"/>
  <c r="T70" i="3"/>
  <c r="U70" i="3" s="1"/>
  <c r="V62" i="3"/>
  <c r="T62" i="3"/>
  <c r="U62" i="3" s="1"/>
  <c r="T54" i="3"/>
  <c r="U54" i="3" s="1"/>
  <c r="V54" i="3"/>
  <c r="T46" i="3"/>
  <c r="U46" i="3" s="1"/>
  <c r="T38" i="3"/>
  <c r="U38" i="3" s="1"/>
  <c r="V30" i="3"/>
  <c r="T30" i="3"/>
  <c r="U30" i="3" s="1"/>
  <c r="V22" i="3"/>
  <c r="T22" i="3"/>
  <c r="U22" i="3" s="1"/>
  <c r="T14" i="3"/>
  <c r="U14" i="3" s="1"/>
  <c r="T94" i="3"/>
  <c r="U94" i="3" s="1"/>
  <c r="T251" i="3"/>
  <c r="U251" i="3" s="1"/>
  <c r="T187" i="3"/>
  <c r="U187" i="3" s="1"/>
  <c r="T25" i="3"/>
  <c r="U25" i="3" s="1"/>
  <c r="V171" i="3"/>
  <c r="T259" i="3"/>
  <c r="U259" i="3" s="1"/>
  <c r="T195" i="3"/>
  <c r="U195" i="3" s="1"/>
  <c r="V254" i="3"/>
  <c r="T235" i="3"/>
  <c r="U235" i="3" s="1"/>
  <c r="T79" i="3"/>
  <c r="U79" i="3" s="1"/>
  <c r="V147" i="3"/>
  <c r="T139" i="3"/>
  <c r="U139" i="3" s="1"/>
  <c r="V131" i="3"/>
  <c r="T131" i="3"/>
  <c r="U131" i="3" s="1"/>
  <c r="T123" i="3"/>
  <c r="U123" i="3" s="1"/>
  <c r="T115" i="3"/>
  <c r="U115" i="3" s="1"/>
  <c r="V115" i="3"/>
  <c r="T99" i="3"/>
  <c r="U99" i="3" s="1"/>
  <c r="V99" i="3"/>
  <c r="T91" i="3"/>
  <c r="U91" i="3" s="1"/>
  <c r="T83" i="3"/>
  <c r="U83" i="3" s="1"/>
  <c r="T75" i="3"/>
  <c r="U75" i="3" s="1"/>
  <c r="V75" i="3"/>
  <c r="T67" i="3"/>
  <c r="U67" i="3" s="1"/>
  <c r="V67" i="3"/>
  <c r="T59" i="3"/>
  <c r="U59" i="3" s="1"/>
  <c r="V59" i="3"/>
  <c r="T51" i="3"/>
  <c r="U51" i="3" s="1"/>
  <c r="V51" i="3"/>
  <c r="T43" i="3"/>
  <c r="U43" i="3" s="1"/>
  <c r="V43" i="3"/>
  <c r="T35" i="3"/>
  <c r="U35" i="3" s="1"/>
  <c r="V35" i="3"/>
  <c r="T27" i="3"/>
  <c r="U27" i="3" s="1"/>
  <c r="V27" i="3"/>
  <c r="T19" i="3"/>
  <c r="U19" i="3" s="1"/>
  <c r="V278" i="3"/>
  <c r="V251" i="3"/>
  <c r="T275" i="3"/>
  <c r="U275" i="3" s="1"/>
  <c r="O302" i="3"/>
  <c r="V302" i="3" s="1"/>
  <c r="AJ11" i="3"/>
  <c r="V18" i="3" l="1"/>
  <c r="V234" i="3"/>
  <c r="V106" i="3"/>
  <c r="V282" i="3"/>
  <c r="V42" i="3"/>
  <c r="V34" i="3"/>
  <c r="V274" i="3"/>
  <c r="V298" i="3"/>
  <c r="V90" i="3"/>
  <c r="V170" i="3"/>
  <c r="V226" i="3"/>
  <c r="V290" i="3"/>
  <c r="V122" i="3"/>
  <c r="V162" i="3"/>
  <c r="V266" i="3"/>
  <c r="V138" i="3"/>
  <c r="V130" i="3"/>
  <c r="V154" i="3"/>
  <c r="V74" i="3"/>
  <c r="V202" i="3"/>
  <c r="V26" i="3"/>
  <c r="V58" i="3"/>
  <c r="V186" i="3"/>
  <c r="V146" i="3"/>
  <c r="V194" i="3"/>
  <c r="V250" i="3"/>
  <c r="V50" i="3"/>
  <c r="V242" i="3"/>
  <c r="V178" i="3"/>
  <c r="V66" i="3"/>
  <c r="V114" i="3"/>
  <c r="V258" i="3"/>
  <c r="V11" i="3"/>
  <c r="AC16" i="13"/>
  <c r="AC17" i="13"/>
  <c r="AC18" i="13"/>
  <c r="AC19" i="13"/>
  <c r="AC20" i="13"/>
  <c r="AC21" i="13"/>
  <c r="AC22" i="13"/>
  <c r="AC23" i="13"/>
  <c r="AC24" i="13"/>
  <c r="AC25" i="13"/>
  <c r="AC26" i="13"/>
  <c r="AC27" i="13"/>
  <c r="AC28" i="13"/>
  <c r="AC29" i="13"/>
  <c r="AC30" i="13"/>
  <c r="AC31" i="13"/>
  <c r="AC32" i="13"/>
  <c r="AC33" i="13"/>
  <c r="AC34" i="13"/>
  <c r="AC35" i="13"/>
  <c r="AC36" i="13"/>
  <c r="AC37" i="13"/>
  <c r="AC38" i="13"/>
  <c r="AC39" i="13"/>
  <c r="AC40" i="13"/>
  <c r="AC41" i="13"/>
  <c r="AC42" i="13"/>
  <c r="AC43" i="13"/>
  <c r="AC44" i="13"/>
  <c r="AC45" i="13"/>
  <c r="AC46" i="13"/>
  <c r="AC47" i="13"/>
  <c r="AC48" i="13"/>
  <c r="AC49" i="13"/>
  <c r="AC50" i="13"/>
  <c r="AC51" i="13"/>
  <c r="AC52" i="13"/>
  <c r="AC53" i="13"/>
  <c r="AC54" i="13"/>
  <c r="AC55" i="13"/>
  <c r="AC56" i="13"/>
  <c r="AC57" i="13"/>
  <c r="AC58" i="13"/>
  <c r="AC59" i="13"/>
  <c r="AC60" i="13"/>
  <c r="AC61" i="13"/>
  <c r="AC62" i="13"/>
  <c r="AC63" i="13"/>
  <c r="AC64" i="13"/>
  <c r="AC65" i="13"/>
  <c r="AC66" i="13"/>
  <c r="AC67" i="13"/>
  <c r="AC68" i="13"/>
  <c r="AC69" i="13"/>
  <c r="AC70" i="13"/>
  <c r="AC71" i="13"/>
  <c r="AC72" i="13"/>
  <c r="AC73" i="13"/>
  <c r="AC74" i="13"/>
  <c r="AC75" i="13"/>
  <c r="AC76" i="13"/>
  <c r="AC77" i="13"/>
  <c r="AC78" i="13"/>
  <c r="AC79" i="13"/>
  <c r="AC80" i="13"/>
  <c r="AC81" i="13"/>
  <c r="AC82" i="13"/>
  <c r="AC83" i="13"/>
  <c r="AC84" i="13"/>
  <c r="AC85" i="13"/>
  <c r="AC86" i="13"/>
  <c r="AC87" i="13"/>
  <c r="AC88" i="13"/>
  <c r="AC89" i="13"/>
  <c r="AC90" i="13"/>
  <c r="AC91" i="13"/>
  <c r="AC92" i="13"/>
  <c r="AC93" i="13"/>
  <c r="AC94" i="13"/>
  <c r="AC95" i="13"/>
  <c r="AC96" i="13"/>
  <c r="AC97" i="13"/>
  <c r="AC98" i="13"/>
  <c r="AC99" i="13"/>
  <c r="AC100" i="13"/>
  <c r="AC101" i="13"/>
  <c r="AC102" i="13"/>
  <c r="AC103" i="13"/>
  <c r="AC104" i="13"/>
  <c r="AC105" i="13"/>
  <c r="AC106" i="13"/>
  <c r="AC107" i="13"/>
  <c r="AC108" i="13"/>
  <c r="AC109" i="13"/>
  <c r="AC110" i="13"/>
  <c r="AC111" i="13"/>
  <c r="AC112" i="13"/>
  <c r="AC113" i="13"/>
  <c r="AC114" i="13"/>
  <c r="AC115" i="13"/>
  <c r="AC116" i="13"/>
  <c r="AC117" i="13"/>
  <c r="AC118" i="13"/>
  <c r="AC119" i="13"/>
  <c r="AC120" i="13"/>
  <c r="AC121" i="13"/>
  <c r="AC122" i="13"/>
  <c r="AC123" i="13"/>
  <c r="AC124" i="13"/>
  <c r="AC125" i="13"/>
  <c r="AC126" i="13"/>
  <c r="AC127" i="13"/>
  <c r="AC128" i="13"/>
  <c r="AC129" i="13"/>
  <c r="AC130" i="13"/>
  <c r="AC131" i="13"/>
  <c r="AC132" i="13"/>
  <c r="AC133" i="13"/>
  <c r="AC134" i="13"/>
  <c r="AC135" i="13"/>
  <c r="AC136" i="13"/>
  <c r="AC137" i="13"/>
  <c r="AC138" i="13"/>
  <c r="AC139" i="13"/>
  <c r="AC140" i="13"/>
  <c r="AC141" i="13"/>
  <c r="AC142" i="13"/>
  <c r="AC143" i="13"/>
  <c r="AC144" i="13"/>
  <c r="AC145" i="13"/>
  <c r="AC146" i="13"/>
  <c r="AC147" i="13"/>
  <c r="AC148" i="13"/>
  <c r="AC149" i="13"/>
  <c r="AC150" i="13"/>
  <c r="AC151" i="13"/>
  <c r="AC152" i="13"/>
  <c r="AC153" i="13"/>
  <c r="AC154" i="13"/>
  <c r="AC155" i="13"/>
  <c r="AC156" i="13"/>
  <c r="AC157" i="13"/>
  <c r="AC158" i="13"/>
  <c r="AC159" i="13"/>
  <c r="AC160" i="13"/>
  <c r="AC161" i="13"/>
  <c r="AC162" i="13"/>
  <c r="AC163" i="13"/>
  <c r="AC164" i="13"/>
  <c r="AC165" i="13"/>
  <c r="AC166" i="13"/>
  <c r="AC167" i="13"/>
  <c r="AC168" i="13"/>
  <c r="AC169" i="13"/>
  <c r="AC170" i="13"/>
  <c r="AC171" i="13"/>
  <c r="AC172" i="13"/>
  <c r="AC173" i="13"/>
  <c r="AC174" i="13"/>
  <c r="AC175" i="13"/>
  <c r="AC176" i="13"/>
  <c r="AC177" i="13"/>
  <c r="AC178" i="13"/>
  <c r="AC179" i="13"/>
  <c r="AC180" i="13"/>
  <c r="AC181" i="13"/>
  <c r="AC182" i="13"/>
  <c r="AC183" i="13"/>
  <c r="AC184" i="13"/>
  <c r="AC185" i="13"/>
  <c r="AC186" i="13"/>
  <c r="AC187" i="13"/>
  <c r="AC188" i="13"/>
  <c r="AC189" i="13"/>
  <c r="AC190" i="13"/>
  <c r="AC191" i="13"/>
  <c r="AC192" i="13"/>
  <c r="AC193" i="13"/>
  <c r="AC194" i="13"/>
  <c r="AC195" i="13"/>
  <c r="AC196" i="13"/>
  <c r="AC197" i="13"/>
  <c r="AC198" i="13"/>
  <c r="AC199" i="13"/>
  <c r="AC200" i="13"/>
  <c r="AC201" i="13"/>
  <c r="AC202" i="13"/>
  <c r="AC203" i="13"/>
  <c r="AC204" i="13"/>
  <c r="AC205" i="13"/>
  <c r="AC206" i="13"/>
  <c r="AC207" i="13"/>
  <c r="AC208" i="13"/>
  <c r="AC209" i="13"/>
  <c r="AC210" i="13"/>
  <c r="AC211" i="13"/>
  <c r="AC212" i="13"/>
  <c r="AC213" i="13"/>
  <c r="AC214" i="13"/>
  <c r="AC215" i="13"/>
  <c r="AC216" i="13"/>
  <c r="AC217" i="13"/>
  <c r="AC218" i="13"/>
  <c r="AC219" i="13"/>
  <c r="AC220" i="13"/>
  <c r="AC221" i="13"/>
  <c r="AC222" i="13"/>
  <c r="AC223" i="13"/>
  <c r="AC224" i="13"/>
  <c r="AC225" i="13"/>
  <c r="AC226" i="13"/>
  <c r="AC227" i="13"/>
  <c r="AC228" i="13"/>
  <c r="AC229" i="13"/>
  <c r="AC230" i="13"/>
  <c r="AC231" i="13"/>
  <c r="AC232" i="13"/>
  <c r="AC233" i="13"/>
  <c r="AC234" i="13"/>
  <c r="AC235" i="13"/>
  <c r="AC236" i="13"/>
  <c r="AC237" i="13"/>
  <c r="AC238" i="13"/>
  <c r="AC239" i="13"/>
  <c r="AC240" i="13"/>
  <c r="AC241" i="13"/>
  <c r="AC242" i="13"/>
  <c r="AC243" i="13"/>
  <c r="AC244" i="13"/>
  <c r="AC245" i="13"/>
  <c r="AC246" i="13"/>
  <c r="AC247" i="13"/>
  <c r="AC248" i="13"/>
  <c r="AC249" i="13"/>
  <c r="AC250" i="13"/>
  <c r="AC251" i="13"/>
  <c r="AC252" i="13"/>
  <c r="AC253" i="13"/>
  <c r="AC254" i="13"/>
  <c r="AC255" i="13"/>
  <c r="AC256" i="13"/>
  <c r="AC257" i="13"/>
  <c r="AC258" i="13"/>
  <c r="AC259" i="13"/>
  <c r="AC260" i="13"/>
  <c r="AC261" i="13"/>
  <c r="AC262" i="13"/>
  <c r="AC263" i="13"/>
  <c r="AC264" i="13"/>
  <c r="AC265" i="13"/>
  <c r="AC266" i="13"/>
  <c r="AC267" i="13"/>
  <c r="AC268" i="13"/>
  <c r="AC269" i="13"/>
  <c r="AC270" i="13"/>
  <c r="AC271" i="13"/>
  <c r="AC272" i="13"/>
  <c r="AC273" i="13"/>
  <c r="AC274" i="13"/>
  <c r="AC275" i="13"/>
  <c r="AC276" i="13"/>
  <c r="AC277" i="13"/>
  <c r="AC278" i="13"/>
  <c r="AC279" i="13"/>
  <c r="AC280" i="13"/>
  <c r="AC281" i="13"/>
  <c r="AC282" i="13"/>
  <c r="AC283" i="13"/>
  <c r="AC284" i="13"/>
  <c r="AC285" i="13"/>
  <c r="AC286" i="13"/>
  <c r="AC287" i="13"/>
  <c r="AC288" i="13"/>
  <c r="AC289" i="13"/>
  <c r="AC290" i="13"/>
  <c r="AC291" i="13"/>
  <c r="AC292" i="13"/>
  <c r="AC293" i="13"/>
  <c r="AC294" i="13"/>
  <c r="AC295" i="13"/>
  <c r="AC296" i="13"/>
  <c r="AC297" i="13"/>
  <c r="AC298" i="13"/>
  <c r="AC299" i="13"/>
  <c r="AC300" i="13"/>
  <c r="AC301" i="13"/>
  <c r="AC302" i="13"/>
  <c r="AC303" i="13"/>
  <c r="AC13" i="13"/>
  <c r="AC14" i="13"/>
  <c r="AC15" i="13"/>
  <c r="AC11" i="13"/>
  <c r="AC12" i="13"/>
  <c r="AC10" i="13"/>
  <c r="L12" i="13"/>
  <c r="L13" i="13"/>
  <c r="L14" i="13"/>
  <c r="L15" i="13"/>
  <c r="L16" i="13"/>
  <c r="L17" i="13"/>
  <c r="L18" i="13"/>
  <c r="L19" i="13"/>
  <c r="L20" i="13"/>
  <c r="L21" i="13"/>
  <c r="L22" i="13"/>
  <c r="L23" i="13"/>
  <c r="L24" i="13"/>
  <c r="L25" i="13"/>
  <c r="L26" i="13"/>
  <c r="L27" i="13"/>
  <c r="L28" i="13"/>
  <c r="L29" i="13"/>
  <c r="L30" i="13"/>
  <c r="L31" i="13"/>
  <c r="L32" i="13"/>
  <c r="L33" i="13"/>
  <c r="L34" i="13"/>
  <c r="L35" i="13"/>
  <c r="L36" i="13"/>
  <c r="L37" i="13"/>
  <c r="L38" i="13"/>
  <c r="L39" i="13"/>
  <c r="L40" i="13"/>
  <c r="L41" i="13"/>
  <c r="L42" i="13"/>
  <c r="L43" i="13"/>
  <c r="L44" i="13"/>
  <c r="L45" i="13"/>
  <c r="L46" i="13"/>
  <c r="L47" i="13"/>
  <c r="L48" i="13"/>
  <c r="L49" i="13"/>
  <c r="L50" i="13"/>
  <c r="L51" i="13"/>
  <c r="L52" i="13"/>
  <c r="L53" i="13"/>
  <c r="L54" i="13"/>
  <c r="L55" i="13"/>
  <c r="L56" i="13"/>
  <c r="L57" i="13"/>
  <c r="L58" i="13"/>
  <c r="L59" i="13"/>
  <c r="L60" i="13"/>
  <c r="L61" i="13"/>
  <c r="L62" i="13"/>
  <c r="L63" i="13"/>
  <c r="L64" i="13"/>
  <c r="L65" i="13"/>
  <c r="L66" i="13"/>
  <c r="L67" i="13"/>
  <c r="L68" i="13"/>
  <c r="L69" i="13"/>
  <c r="L70" i="13"/>
  <c r="L71" i="13"/>
  <c r="L72" i="13"/>
  <c r="L73" i="13"/>
  <c r="L74" i="13"/>
  <c r="L75" i="13"/>
  <c r="L76" i="13"/>
  <c r="L77" i="13"/>
  <c r="L78" i="13"/>
  <c r="L79" i="13"/>
  <c r="L80" i="13"/>
  <c r="L81" i="13"/>
  <c r="L82" i="13"/>
  <c r="L83" i="13"/>
  <c r="L84" i="13"/>
  <c r="L85" i="13"/>
  <c r="L86" i="13"/>
  <c r="L87" i="13"/>
  <c r="L88" i="13"/>
  <c r="L89" i="13"/>
  <c r="L90" i="13"/>
  <c r="L91" i="13"/>
  <c r="L92" i="13"/>
  <c r="L93" i="13"/>
  <c r="L94" i="13"/>
  <c r="L95" i="13"/>
  <c r="L96" i="13"/>
  <c r="L97" i="13"/>
  <c r="L98" i="13"/>
  <c r="L99" i="13"/>
  <c r="L100" i="13"/>
  <c r="L101" i="13"/>
  <c r="L102" i="13"/>
  <c r="L103" i="13"/>
  <c r="L104" i="13"/>
  <c r="L105" i="13"/>
  <c r="L106" i="13"/>
  <c r="L107" i="13"/>
  <c r="L108" i="13"/>
  <c r="L109" i="13"/>
  <c r="L110" i="13"/>
  <c r="L111" i="13"/>
  <c r="L112" i="13"/>
  <c r="L113" i="13"/>
  <c r="L114" i="13"/>
  <c r="L115" i="13"/>
  <c r="L116" i="13"/>
  <c r="L117" i="13"/>
  <c r="L118" i="13"/>
  <c r="L119" i="13"/>
  <c r="L120" i="13"/>
  <c r="L121" i="13"/>
  <c r="L122" i="13"/>
  <c r="L123" i="13"/>
  <c r="L124" i="13"/>
  <c r="L125" i="13"/>
  <c r="L126" i="13"/>
  <c r="L127" i="13"/>
  <c r="L128" i="13"/>
  <c r="L129" i="13"/>
  <c r="L130" i="13"/>
  <c r="L131" i="13"/>
  <c r="L132" i="13"/>
  <c r="L133" i="13"/>
  <c r="L134" i="13"/>
  <c r="L135" i="13"/>
  <c r="L136" i="13"/>
  <c r="L137" i="13"/>
  <c r="L138" i="13"/>
  <c r="L139" i="13"/>
  <c r="L140" i="13"/>
  <c r="L141" i="13"/>
  <c r="L142" i="13"/>
  <c r="L143" i="13"/>
  <c r="L144" i="13"/>
  <c r="L145" i="13"/>
  <c r="L146" i="13"/>
  <c r="L147" i="13"/>
  <c r="L148" i="13"/>
  <c r="L149" i="13"/>
  <c r="L150" i="13"/>
  <c r="L151" i="13"/>
  <c r="L152" i="13"/>
  <c r="L153" i="13"/>
  <c r="L154" i="13"/>
  <c r="L155" i="13"/>
  <c r="L156" i="13"/>
  <c r="L157" i="13"/>
  <c r="L158" i="13"/>
  <c r="L159" i="13"/>
  <c r="L160" i="13"/>
  <c r="L161" i="13"/>
  <c r="L162" i="13"/>
  <c r="L163" i="13"/>
  <c r="L164" i="13"/>
  <c r="L165" i="13"/>
  <c r="L166" i="13"/>
  <c r="L167" i="13"/>
  <c r="L168" i="13"/>
  <c r="L169" i="13"/>
  <c r="L170" i="13"/>
  <c r="L171" i="13"/>
  <c r="L172" i="13"/>
  <c r="L173" i="13"/>
  <c r="L174" i="13"/>
  <c r="L175" i="13"/>
  <c r="L176" i="13"/>
  <c r="L177" i="13"/>
  <c r="L178" i="13"/>
  <c r="L179" i="13"/>
  <c r="L180" i="13"/>
  <c r="L181" i="13"/>
  <c r="L182" i="13"/>
  <c r="L183" i="13"/>
  <c r="L184" i="13"/>
  <c r="L185" i="13"/>
  <c r="L186" i="13"/>
  <c r="L187" i="13"/>
  <c r="L188" i="13"/>
  <c r="L189" i="13"/>
  <c r="L190" i="13"/>
  <c r="L191" i="13"/>
  <c r="L192" i="13"/>
  <c r="L193" i="13"/>
  <c r="L194" i="13"/>
  <c r="L195" i="13"/>
  <c r="L196" i="13"/>
  <c r="L197" i="13"/>
  <c r="L198" i="13"/>
  <c r="L199" i="13"/>
  <c r="L200" i="13"/>
  <c r="L201" i="13"/>
  <c r="L202" i="13"/>
  <c r="L203" i="13"/>
  <c r="L204" i="13"/>
  <c r="L205" i="13"/>
  <c r="L206" i="13"/>
  <c r="L207" i="13"/>
  <c r="L208" i="13"/>
  <c r="L209" i="13"/>
  <c r="L210" i="13"/>
  <c r="L211" i="13"/>
  <c r="L212" i="13"/>
  <c r="L213" i="13"/>
  <c r="L214" i="13"/>
  <c r="L215" i="13"/>
  <c r="L216" i="13"/>
  <c r="L217" i="13"/>
  <c r="L218" i="13"/>
  <c r="L219" i="13"/>
  <c r="L220" i="13"/>
  <c r="L221" i="13"/>
  <c r="L222" i="13"/>
  <c r="L223" i="13"/>
  <c r="L224" i="13"/>
  <c r="L225" i="13"/>
  <c r="L226" i="13"/>
  <c r="L227" i="13"/>
  <c r="L228" i="13"/>
  <c r="L229" i="13"/>
  <c r="L230" i="13"/>
  <c r="L231" i="13"/>
  <c r="L232" i="13"/>
  <c r="L233" i="13"/>
  <c r="L234" i="13"/>
  <c r="L235" i="13"/>
  <c r="L236" i="13"/>
  <c r="L237" i="13"/>
  <c r="L238" i="13"/>
  <c r="L239" i="13"/>
  <c r="L240" i="13"/>
  <c r="L241" i="13"/>
  <c r="L242" i="13"/>
  <c r="L243" i="13"/>
  <c r="L244" i="13"/>
  <c r="L245" i="13"/>
  <c r="L246" i="13"/>
  <c r="L247" i="13"/>
  <c r="L248" i="13"/>
  <c r="L249" i="13"/>
  <c r="L250" i="13"/>
  <c r="L251" i="13"/>
  <c r="N251" i="13" s="1"/>
  <c r="O251" i="13" s="1"/>
  <c r="L252" i="13"/>
  <c r="L253" i="13"/>
  <c r="L254" i="13"/>
  <c r="L255" i="13"/>
  <c r="L256" i="13"/>
  <c r="L257" i="13"/>
  <c r="L258" i="13"/>
  <c r="L259" i="13"/>
  <c r="L260" i="13"/>
  <c r="L261" i="13"/>
  <c r="L262" i="13"/>
  <c r="L263" i="13"/>
  <c r="L264" i="13"/>
  <c r="L265" i="13"/>
  <c r="L266" i="13"/>
  <c r="L267" i="13"/>
  <c r="L268" i="13"/>
  <c r="L269" i="13"/>
  <c r="L270" i="13"/>
  <c r="L271" i="13"/>
  <c r="L272" i="13"/>
  <c r="L273" i="13"/>
  <c r="L274" i="13"/>
  <c r="L275" i="13"/>
  <c r="L276" i="13"/>
  <c r="L277" i="13"/>
  <c r="L278" i="13"/>
  <c r="L279" i="13"/>
  <c r="L280" i="13"/>
  <c r="L281" i="13"/>
  <c r="L282" i="13"/>
  <c r="L283" i="13"/>
  <c r="L284" i="13"/>
  <c r="L285" i="13"/>
  <c r="L286" i="13"/>
  <c r="L287" i="13"/>
  <c r="L288" i="13"/>
  <c r="L289" i="13"/>
  <c r="L290" i="13"/>
  <c r="L291" i="13"/>
  <c r="L292" i="13"/>
  <c r="L293" i="13"/>
  <c r="L294" i="13"/>
  <c r="L295" i="13"/>
  <c r="L296" i="13"/>
  <c r="L297" i="13"/>
  <c r="L298" i="13"/>
  <c r="L299" i="13"/>
  <c r="L300" i="13"/>
  <c r="L301" i="13"/>
  <c r="L302" i="13"/>
  <c r="L303" i="13"/>
  <c r="L10" i="13"/>
  <c r="L11" i="13"/>
  <c r="Q303" i="13"/>
  <c r="R303" i="13"/>
  <c r="R302" i="13"/>
  <c r="R301" i="13"/>
  <c r="Q300" i="13"/>
  <c r="R300" i="13"/>
  <c r="Q299" i="13"/>
  <c r="R299" i="13"/>
  <c r="R298" i="13"/>
  <c r="R297" i="13"/>
  <c r="R296" i="13"/>
  <c r="Q295" i="13"/>
  <c r="R295" i="13"/>
  <c r="R294" i="13"/>
  <c r="R293" i="13"/>
  <c r="Q292" i="13"/>
  <c r="R292" i="13"/>
  <c r="Q291" i="13"/>
  <c r="R291" i="13"/>
  <c r="Q290" i="13"/>
  <c r="R290" i="13"/>
  <c r="Q289" i="13"/>
  <c r="R289" i="13"/>
  <c r="R288" i="13"/>
  <c r="R287" i="13"/>
  <c r="Q286" i="13"/>
  <c r="R286" i="13"/>
  <c r="R285" i="13"/>
  <c r="Q284" i="13"/>
  <c r="R284" i="13"/>
  <c r="Q283" i="13"/>
  <c r="R283" i="13"/>
  <c r="R282" i="13"/>
  <c r="R281" i="13"/>
  <c r="R280" i="13"/>
  <c r="R279" i="13"/>
  <c r="Q278" i="13"/>
  <c r="R278" i="13"/>
  <c r="R277" i="13"/>
  <c r="Q276" i="13"/>
  <c r="R276" i="13"/>
  <c r="R275" i="13"/>
  <c r="R274" i="13"/>
  <c r="Q273" i="13"/>
  <c r="R273" i="13"/>
  <c r="R272" i="13"/>
  <c r="R271" i="13"/>
  <c r="Q270" i="13"/>
  <c r="R270" i="13"/>
  <c r="R269" i="13"/>
  <c r="R268" i="13"/>
  <c r="Q267" i="13"/>
  <c r="R267" i="13"/>
  <c r="R266" i="13"/>
  <c r="R265" i="13"/>
  <c r="R264" i="13"/>
  <c r="R263" i="13"/>
  <c r="Q262" i="13"/>
  <c r="R262" i="13"/>
  <c r="R261" i="13"/>
  <c r="Q260" i="13"/>
  <c r="R260" i="13"/>
  <c r="R259" i="13"/>
  <c r="R258" i="13"/>
  <c r="Q257" i="13"/>
  <c r="R257" i="13"/>
  <c r="R256" i="13"/>
  <c r="R255" i="13"/>
  <c r="Q254" i="13"/>
  <c r="R254" i="13"/>
  <c r="R253" i="13"/>
  <c r="R252" i="13"/>
  <c r="R251" i="13"/>
  <c r="R250" i="13"/>
  <c r="R249" i="13"/>
  <c r="R248" i="13"/>
  <c r="R247" i="13"/>
  <c r="Q246" i="13"/>
  <c r="R246" i="13"/>
  <c r="R245" i="13"/>
  <c r="Q245" i="13"/>
  <c r="Q244" i="13"/>
  <c r="R244" i="13"/>
  <c r="R243" i="13"/>
  <c r="Q243" i="13"/>
  <c r="R242" i="13"/>
  <c r="Q241" i="13"/>
  <c r="R241" i="13"/>
  <c r="R240" i="13"/>
  <c r="R239" i="13"/>
  <c r="Q238" i="13"/>
  <c r="R238" i="13"/>
  <c r="R237" i="13"/>
  <c r="R236" i="13"/>
  <c r="R235" i="13"/>
  <c r="R234" i="13"/>
  <c r="Q233" i="13"/>
  <c r="R233" i="13"/>
  <c r="R232" i="13"/>
  <c r="R231" i="13"/>
  <c r="Q230" i="13"/>
  <c r="R230" i="13"/>
  <c r="R229" i="13"/>
  <c r="R228" i="13"/>
  <c r="R227" i="13"/>
  <c r="Q226" i="13"/>
  <c r="R226" i="13"/>
  <c r="Q225" i="13"/>
  <c r="R225" i="13"/>
  <c r="N224" i="13"/>
  <c r="O224" i="13" s="1"/>
  <c r="R224" i="13"/>
  <c r="R223" i="13"/>
  <c r="Q222" i="13"/>
  <c r="R222" i="13"/>
  <c r="R221" i="13"/>
  <c r="R220" i="13"/>
  <c r="R219" i="13"/>
  <c r="R218" i="13"/>
  <c r="Q217" i="13"/>
  <c r="R217" i="13"/>
  <c r="R216" i="13"/>
  <c r="Q215" i="13"/>
  <c r="R215" i="13"/>
  <c r="R214" i="13"/>
  <c r="R213" i="13"/>
  <c r="Q212" i="13"/>
  <c r="R212" i="13"/>
  <c r="R211" i="13"/>
  <c r="R210" i="13"/>
  <c r="R209" i="13"/>
  <c r="N208" i="13"/>
  <c r="O208" i="13" s="1"/>
  <c r="R208" i="13"/>
  <c r="R207" i="13"/>
  <c r="Q206" i="13"/>
  <c r="R206" i="13"/>
  <c r="R205" i="13"/>
  <c r="R204" i="13"/>
  <c r="R203" i="13"/>
  <c r="R202" i="13"/>
  <c r="R201" i="13"/>
  <c r="R200" i="13"/>
  <c r="Q199" i="13"/>
  <c r="R199" i="13"/>
  <c r="R198" i="13"/>
  <c r="R197" i="13"/>
  <c r="R196" i="13"/>
  <c r="R195" i="13"/>
  <c r="Q194" i="13"/>
  <c r="R194" i="13"/>
  <c r="Q193" i="13"/>
  <c r="R193" i="13"/>
  <c r="R192" i="13"/>
  <c r="Q191" i="13"/>
  <c r="R191" i="13"/>
  <c r="R190" i="13"/>
  <c r="R189" i="13"/>
  <c r="R188" i="13"/>
  <c r="R187" i="13"/>
  <c r="Q186" i="13"/>
  <c r="R186" i="13"/>
  <c r="Q185" i="13"/>
  <c r="R185" i="13"/>
  <c r="R184" i="13"/>
  <c r="Q184" i="13"/>
  <c r="R183" i="13"/>
  <c r="Q182" i="13"/>
  <c r="R182" i="13"/>
  <c r="R181" i="13"/>
  <c r="R180" i="13"/>
  <c r="Q179" i="13"/>
  <c r="R179" i="13"/>
  <c r="R178" i="13"/>
  <c r="Q177" i="13"/>
  <c r="R177" i="13"/>
  <c r="Q176" i="13"/>
  <c r="R176" i="13"/>
  <c r="Q175" i="13"/>
  <c r="R175" i="13"/>
  <c r="R174" i="13"/>
  <c r="R173" i="13"/>
  <c r="R172" i="13"/>
  <c r="R171" i="13"/>
  <c r="R170" i="13"/>
  <c r="Q169" i="13"/>
  <c r="R169" i="13"/>
  <c r="R168" i="13"/>
  <c r="Q167" i="13"/>
  <c r="R167" i="13"/>
  <c r="Q166" i="13"/>
  <c r="R166" i="13"/>
  <c r="R165" i="13"/>
  <c r="R164" i="13"/>
  <c r="R163" i="13"/>
  <c r="R162" i="13"/>
  <c r="Q161" i="13"/>
  <c r="R161" i="13"/>
  <c r="R160" i="13"/>
  <c r="Q159" i="13"/>
  <c r="R159" i="13"/>
  <c r="R158" i="13"/>
  <c r="Q157" i="13"/>
  <c r="R157" i="13"/>
  <c r="R156" i="13"/>
  <c r="Q156" i="13"/>
  <c r="R155" i="13"/>
  <c r="Q154" i="13"/>
  <c r="R154" i="13"/>
  <c r="R153" i="13"/>
  <c r="R152" i="13"/>
  <c r="Q151" i="13"/>
  <c r="R151" i="13"/>
  <c r="R150" i="13"/>
  <c r="Q149" i="13"/>
  <c r="R149" i="13"/>
  <c r="R148" i="13"/>
  <c r="R147" i="13"/>
  <c r="Q146" i="13"/>
  <c r="R146" i="13"/>
  <c r="R145" i="13"/>
  <c r="R144" i="13"/>
  <c r="Q143" i="13"/>
  <c r="R143" i="13"/>
  <c r="R142" i="13"/>
  <c r="Q141" i="13"/>
  <c r="R141" i="13"/>
  <c r="R140" i="13"/>
  <c r="R139" i="13"/>
  <c r="Q138" i="13"/>
  <c r="R138" i="13"/>
  <c r="R137" i="13"/>
  <c r="R136" i="13"/>
  <c r="R135" i="13"/>
  <c r="R134" i="13"/>
  <c r="Q133" i="13"/>
  <c r="R133" i="13"/>
  <c r="R132" i="13"/>
  <c r="R131" i="13"/>
  <c r="Q130" i="13"/>
  <c r="R130" i="13"/>
  <c r="R129" i="13"/>
  <c r="R128" i="13"/>
  <c r="Q127" i="13"/>
  <c r="R127" i="13"/>
  <c r="R126" i="13"/>
  <c r="Q125" i="13"/>
  <c r="R125" i="13"/>
  <c r="Q124" i="13"/>
  <c r="R124" i="13"/>
  <c r="R123" i="13"/>
  <c r="Q122" i="13"/>
  <c r="R122" i="13"/>
  <c r="R121" i="13"/>
  <c r="R120" i="13"/>
  <c r="R119" i="13"/>
  <c r="R118" i="13"/>
  <c r="Q117" i="13"/>
  <c r="R117" i="13"/>
  <c r="R116" i="13"/>
  <c r="R115" i="13"/>
  <c r="R114" i="13"/>
  <c r="R113" i="13"/>
  <c r="R112" i="13"/>
  <c r="R111" i="13"/>
  <c r="Q110" i="13"/>
  <c r="R110" i="13"/>
  <c r="Q109" i="13"/>
  <c r="R109" i="13"/>
  <c r="R108" i="13"/>
  <c r="R107" i="13"/>
  <c r="Q106" i="13"/>
  <c r="R106" i="13"/>
  <c r="R105" i="13"/>
  <c r="R104" i="13"/>
  <c r="Q104" i="13"/>
  <c r="R103" i="13"/>
  <c r="Q102" i="13"/>
  <c r="R102" i="13"/>
  <c r="R101" i="13"/>
  <c r="R100" i="13"/>
  <c r="R99" i="13"/>
  <c r="Q98" i="13"/>
  <c r="R98" i="13"/>
  <c r="R97" i="13"/>
  <c r="Q96" i="13"/>
  <c r="R96" i="13"/>
  <c r="R95" i="13"/>
  <c r="R94" i="13"/>
  <c r="Q93" i="13"/>
  <c r="R93" i="13"/>
  <c r="Q92" i="13"/>
  <c r="R92" i="13"/>
  <c r="R91" i="13"/>
  <c r="R90" i="13"/>
  <c r="R89" i="13"/>
  <c r="Q88" i="13"/>
  <c r="R88" i="13"/>
  <c r="R87" i="13"/>
  <c r="R86" i="13"/>
  <c r="R85" i="13"/>
  <c r="Q84" i="13"/>
  <c r="R84" i="13"/>
  <c r="Q83" i="13"/>
  <c r="R83" i="13"/>
  <c r="R82" i="13"/>
  <c r="R81" i="13"/>
  <c r="Q80" i="13"/>
  <c r="R80" i="13"/>
  <c r="R79" i="13"/>
  <c r="R78" i="13"/>
  <c r="R77" i="13"/>
  <c r="R76" i="13"/>
  <c r="Q75" i="13"/>
  <c r="R75" i="13"/>
  <c r="R74" i="13"/>
  <c r="R73" i="13"/>
  <c r="Q72" i="13"/>
  <c r="R72" i="13"/>
  <c r="R71" i="13"/>
  <c r="R70" i="13"/>
  <c r="R69" i="13"/>
  <c r="Q68" i="13"/>
  <c r="R68" i="13"/>
  <c r="Q67" i="13"/>
  <c r="R67" i="13"/>
  <c r="R66" i="13"/>
  <c r="R65" i="13"/>
  <c r="Q64" i="13"/>
  <c r="R64" i="13"/>
  <c r="R63" i="13"/>
  <c r="R62" i="13"/>
  <c r="R61" i="13"/>
  <c r="Q60" i="13"/>
  <c r="R60" i="13"/>
  <c r="Q59" i="13"/>
  <c r="R59" i="13"/>
  <c r="N58" i="13"/>
  <c r="O58" i="13" s="1"/>
  <c r="R58" i="13"/>
  <c r="R57" i="13"/>
  <c r="Q56" i="13"/>
  <c r="R56" i="13"/>
  <c r="R55" i="13"/>
  <c r="R54" i="13"/>
  <c r="R53" i="13"/>
  <c r="R52" i="13"/>
  <c r="Q51" i="13"/>
  <c r="R51" i="13"/>
  <c r="R50" i="13"/>
  <c r="R49" i="13"/>
  <c r="Q48" i="13"/>
  <c r="R48" i="13"/>
  <c r="R47" i="13"/>
  <c r="R46" i="13"/>
  <c r="Q45" i="13"/>
  <c r="R45" i="13"/>
  <c r="R44" i="13"/>
  <c r="Q43" i="13"/>
  <c r="R43" i="13"/>
  <c r="R42" i="13"/>
  <c r="R41" i="13"/>
  <c r="Q40" i="13"/>
  <c r="R40" i="13"/>
  <c r="R39" i="13"/>
  <c r="R38" i="13"/>
  <c r="Q37" i="13"/>
  <c r="R37" i="13"/>
  <c r="R36" i="13"/>
  <c r="Q36" i="13"/>
  <c r="Q35" i="13"/>
  <c r="R35" i="13"/>
  <c r="N34" i="13"/>
  <c r="O34" i="13" s="1"/>
  <c r="R34" i="13"/>
  <c r="R33" i="13"/>
  <c r="Q33" i="13"/>
  <c r="Q32" i="13"/>
  <c r="R32" i="13"/>
  <c r="R31" i="13"/>
  <c r="R30" i="13"/>
  <c r="Q29" i="13"/>
  <c r="R29" i="13"/>
  <c r="R28" i="13"/>
  <c r="Q27" i="13"/>
  <c r="R27" i="13"/>
  <c r="R26" i="13"/>
  <c r="R25" i="13"/>
  <c r="Q24" i="13"/>
  <c r="R24" i="13"/>
  <c r="R23" i="13"/>
  <c r="R22" i="13"/>
  <c r="Q21" i="13"/>
  <c r="R21" i="13"/>
  <c r="R20" i="13"/>
  <c r="Q19" i="13"/>
  <c r="R19" i="13"/>
  <c r="R18" i="13"/>
  <c r="R17" i="13"/>
  <c r="Q16" i="13"/>
  <c r="R16" i="13"/>
  <c r="R15" i="13"/>
  <c r="R14" i="13"/>
  <c r="R13" i="13"/>
  <c r="R12" i="13"/>
  <c r="Q11" i="13"/>
  <c r="R11" i="13"/>
  <c r="R10" i="13"/>
  <c r="W10" i="13"/>
  <c r="C10" i="13"/>
  <c r="Y10" i="11"/>
  <c r="R12" i="12"/>
  <c r="R13" i="12"/>
  <c r="R14" i="12"/>
  <c r="R15" i="12"/>
  <c r="R16" i="12"/>
  <c r="R17" i="12"/>
  <c r="R18" i="12"/>
  <c r="R19" i="12"/>
  <c r="R20" i="12"/>
  <c r="R21" i="12"/>
  <c r="R22" i="12"/>
  <c r="R23" i="12"/>
  <c r="R24" i="12"/>
  <c r="R25" i="12"/>
  <c r="R26" i="12"/>
  <c r="R27" i="12"/>
  <c r="R28" i="12"/>
  <c r="R29" i="12"/>
  <c r="R30" i="12"/>
  <c r="R31" i="12"/>
  <c r="R32" i="12"/>
  <c r="R33" i="12"/>
  <c r="R34" i="12"/>
  <c r="R35" i="12"/>
  <c r="R36" i="12"/>
  <c r="R37" i="12"/>
  <c r="R38" i="12"/>
  <c r="R39" i="12"/>
  <c r="R40" i="12"/>
  <c r="R41" i="12"/>
  <c r="R42" i="12"/>
  <c r="R43" i="12"/>
  <c r="R44" i="12"/>
  <c r="R45" i="12"/>
  <c r="R46" i="12"/>
  <c r="R47" i="12"/>
  <c r="R48" i="12"/>
  <c r="R49" i="12"/>
  <c r="R50" i="12"/>
  <c r="R51" i="12"/>
  <c r="R52" i="12"/>
  <c r="R53" i="12"/>
  <c r="R54" i="12"/>
  <c r="R55" i="12"/>
  <c r="R56" i="12"/>
  <c r="R57" i="12"/>
  <c r="R58" i="12"/>
  <c r="R59" i="12"/>
  <c r="R60" i="12"/>
  <c r="R61" i="12"/>
  <c r="R62" i="12"/>
  <c r="R63" i="12"/>
  <c r="R64" i="12"/>
  <c r="R65" i="12"/>
  <c r="R66" i="12"/>
  <c r="R67" i="12"/>
  <c r="R68" i="12"/>
  <c r="R69" i="12"/>
  <c r="R70" i="12"/>
  <c r="R71" i="12"/>
  <c r="R72" i="12"/>
  <c r="R73" i="12"/>
  <c r="R74" i="12"/>
  <c r="R75" i="12"/>
  <c r="R76" i="12"/>
  <c r="R77" i="12"/>
  <c r="R78" i="12"/>
  <c r="R79" i="12"/>
  <c r="R80" i="12"/>
  <c r="R81" i="12"/>
  <c r="R82" i="12"/>
  <c r="R83" i="12"/>
  <c r="R84" i="12"/>
  <c r="R85" i="12"/>
  <c r="R86" i="12"/>
  <c r="R87" i="12"/>
  <c r="R88" i="12"/>
  <c r="R89" i="12"/>
  <c r="R90" i="12"/>
  <c r="R91" i="12"/>
  <c r="R92" i="12"/>
  <c r="R93" i="12"/>
  <c r="R94" i="12"/>
  <c r="R95" i="12"/>
  <c r="R96" i="12"/>
  <c r="R97" i="12"/>
  <c r="R98" i="12"/>
  <c r="R99" i="12"/>
  <c r="R100" i="12"/>
  <c r="R101" i="12"/>
  <c r="R102" i="12"/>
  <c r="R103" i="12"/>
  <c r="R104" i="12"/>
  <c r="R105" i="12"/>
  <c r="R106" i="12"/>
  <c r="R107" i="12"/>
  <c r="R108" i="12"/>
  <c r="R109" i="12"/>
  <c r="R110" i="12"/>
  <c r="R111" i="12"/>
  <c r="R112" i="12"/>
  <c r="R113" i="12"/>
  <c r="R114" i="12"/>
  <c r="R115" i="12"/>
  <c r="R116" i="12"/>
  <c r="R117" i="12"/>
  <c r="R118" i="12"/>
  <c r="R119" i="12"/>
  <c r="R120" i="12"/>
  <c r="R121" i="12"/>
  <c r="R122" i="12"/>
  <c r="R123" i="12"/>
  <c r="R124" i="12"/>
  <c r="R125" i="12"/>
  <c r="R126" i="12"/>
  <c r="R127" i="12"/>
  <c r="R128" i="12"/>
  <c r="R129" i="12"/>
  <c r="R130" i="12"/>
  <c r="R131" i="12"/>
  <c r="R132" i="12"/>
  <c r="R133" i="12"/>
  <c r="R134" i="12"/>
  <c r="R135" i="12"/>
  <c r="R136" i="12"/>
  <c r="R137" i="12"/>
  <c r="R138" i="12"/>
  <c r="R139" i="12"/>
  <c r="R140" i="12"/>
  <c r="R141" i="12"/>
  <c r="R142" i="12"/>
  <c r="R143" i="12"/>
  <c r="R144" i="12"/>
  <c r="R145" i="12"/>
  <c r="R146" i="12"/>
  <c r="R147" i="12"/>
  <c r="R148" i="12"/>
  <c r="R149" i="12"/>
  <c r="R150" i="12"/>
  <c r="R151" i="12"/>
  <c r="R152" i="12"/>
  <c r="R153" i="12"/>
  <c r="R154" i="12"/>
  <c r="R155" i="12"/>
  <c r="R156" i="12"/>
  <c r="R157" i="12"/>
  <c r="R158" i="12"/>
  <c r="R159" i="12"/>
  <c r="R160" i="12"/>
  <c r="R161" i="12"/>
  <c r="R162" i="12"/>
  <c r="R163" i="12"/>
  <c r="R164" i="12"/>
  <c r="R165" i="12"/>
  <c r="R166" i="12"/>
  <c r="R167" i="12"/>
  <c r="R168" i="12"/>
  <c r="R169" i="12"/>
  <c r="R170" i="12"/>
  <c r="R171" i="12"/>
  <c r="R172" i="12"/>
  <c r="R173" i="12"/>
  <c r="R174" i="12"/>
  <c r="R175" i="12"/>
  <c r="R176" i="12"/>
  <c r="R177" i="12"/>
  <c r="R178" i="12"/>
  <c r="R179" i="12"/>
  <c r="R180" i="12"/>
  <c r="R181" i="12"/>
  <c r="R182" i="12"/>
  <c r="R183" i="12"/>
  <c r="R184" i="12"/>
  <c r="R185" i="12"/>
  <c r="R186" i="12"/>
  <c r="R187" i="12"/>
  <c r="R188" i="12"/>
  <c r="R189" i="12"/>
  <c r="R190" i="12"/>
  <c r="R191" i="12"/>
  <c r="R192" i="12"/>
  <c r="R193" i="12"/>
  <c r="R194" i="12"/>
  <c r="R195" i="12"/>
  <c r="R196" i="12"/>
  <c r="R197" i="12"/>
  <c r="R198" i="12"/>
  <c r="R199" i="12"/>
  <c r="R200" i="12"/>
  <c r="R201" i="12"/>
  <c r="R202" i="12"/>
  <c r="R203" i="12"/>
  <c r="R204" i="12"/>
  <c r="R205" i="12"/>
  <c r="R206" i="12"/>
  <c r="R207" i="12"/>
  <c r="R208" i="12"/>
  <c r="R209" i="12"/>
  <c r="R210" i="12"/>
  <c r="R211" i="12"/>
  <c r="R212" i="12"/>
  <c r="R213" i="12"/>
  <c r="R214" i="12"/>
  <c r="R215" i="12"/>
  <c r="R216" i="12"/>
  <c r="R217" i="12"/>
  <c r="R218" i="12"/>
  <c r="R219" i="12"/>
  <c r="R220" i="12"/>
  <c r="R221" i="12"/>
  <c r="R222" i="12"/>
  <c r="R223" i="12"/>
  <c r="R224" i="12"/>
  <c r="R225" i="12"/>
  <c r="R226" i="12"/>
  <c r="R227" i="12"/>
  <c r="R228" i="12"/>
  <c r="R229" i="12"/>
  <c r="R230" i="12"/>
  <c r="R231" i="12"/>
  <c r="R232" i="12"/>
  <c r="R233" i="12"/>
  <c r="R234" i="12"/>
  <c r="R235" i="12"/>
  <c r="R236" i="12"/>
  <c r="R237" i="12"/>
  <c r="R238" i="12"/>
  <c r="R239" i="12"/>
  <c r="R240" i="12"/>
  <c r="R241" i="12"/>
  <c r="R242" i="12"/>
  <c r="R243" i="12"/>
  <c r="R244" i="12"/>
  <c r="R245" i="12"/>
  <c r="R246" i="12"/>
  <c r="R247" i="12"/>
  <c r="R248" i="12"/>
  <c r="R249" i="12"/>
  <c r="R250" i="12"/>
  <c r="R251" i="12"/>
  <c r="R252" i="12"/>
  <c r="R253" i="12"/>
  <c r="R254" i="12"/>
  <c r="R255" i="12"/>
  <c r="R256" i="12"/>
  <c r="R257" i="12"/>
  <c r="R258" i="12"/>
  <c r="R259" i="12"/>
  <c r="R260" i="12"/>
  <c r="R261" i="12"/>
  <c r="R262" i="12"/>
  <c r="R263" i="12"/>
  <c r="R264" i="12"/>
  <c r="R265" i="12"/>
  <c r="R266" i="12"/>
  <c r="R267" i="12"/>
  <c r="R268" i="12"/>
  <c r="R269" i="12"/>
  <c r="R270" i="12"/>
  <c r="R271" i="12"/>
  <c r="R272" i="12"/>
  <c r="R273" i="12"/>
  <c r="R274" i="12"/>
  <c r="R275" i="12"/>
  <c r="R276" i="12"/>
  <c r="R277" i="12"/>
  <c r="R278" i="12"/>
  <c r="R279" i="12"/>
  <c r="R280" i="12"/>
  <c r="R281" i="12"/>
  <c r="R282" i="12"/>
  <c r="R283" i="12"/>
  <c r="R284" i="12"/>
  <c r="R285" i="12"/>
  <c r="R286" i="12"/>
  <c r="R287" i="12"/>
  <c r="R288" i="12"/>
  <c r="R289" i="12"/>
  <c r="R290" i="12"/>
  <c r="R291" i="12"/>
  <c r="R292" i="12"/>
  <c r="R293" i="12"/>
  <c r="R294" i="12"/>
  <c r="R295" i="12"/>
  <c r="R296" i="12"/>
  <c r="R297" i="12"/>
  <c r="R298" i="12"/>
  <c r="R299" i="12"/>
  <c r="R300" i="12"/>
  <c r="R301" i="12"/>
  <c r="R302" i="12"/>
  <c r="R303" i="12"/>
  <c r="R10" i="12"/>
  <c r="R11" i="12"/>
  <c r="N198" i="13" l="1"/>
  <c r="O198" i="13" s="1"/>
  <c r="N190" i="13"/>
  <c r="O190" i="13" s="1"/>
  <c r="Q111" i="13"/>
  <c r="Q30" i="13"/>
  <c r="N120" i="13"/>
  <c r="O120" i="13" s="1"/>
  <c r="Q101" i="13"/>
  <c r="Q99" i="13"/>
  <c r="Q46" i="13"/>
  <c r="Q77" i="13"/>
  <c r="Q121" i="13"/>
  <c r="Q269" i="13"/>
  <c r="Q50" i="13"/>
  <c r="N30" i="13"/>
  <c r="O30" i="13" s="1"/>
  <c r="N33" i="13"/>
  <c r="O33" i="13" s="1"/>
  <c r="N66" i="13"/>
  <c r="O66" i="13" s="1"/>
  <c r="N77" i="13"/>
  <c r="O77" i="13" s="1"/>
  <c r="Q137" i="13"/>
  <c r="Q171" i="13"/>
  <c r="Q240" i="13"/>
  <c r="Q285" i="13"/>
  <c r="Q66" i="13"/>
  <c r="N256" i="13"/>
  <c r="O256" i="13" s="1"/>
  <c r="Q216" i="13"/>
  <c r="Q287" i="13"/>
  <c r="Q15" i="13"/>
  <c r="Q69" i="13"/>
  <c r="Q85" i="13"/>
  <c r="N106" i="13"/>
  <c r="O106" i="13" s="1"/>
  <c r="Q120" i="13"/>
  <c r="Q126" i="13"/>
  <c r="Q129" i="13"/>
  <c r="Q162" i="13"/>
  <c r="Q202" i="13"/>
  <c r="N216" i="13"/>
  <c r="O216" i="13" s="1"/>
  <c r="Q219" i="13"/>
  <c r="Q256" i="13"/>
  <c r="Q259" i="13"/>
  <c r="Q275" i="13"/>
  <c r="Q282" i="13"/>
  <c r="Q272" i="13"/>
  <c r="N160" i="13"/>
  <c r="O160" i="13" s="1"/>
  <c r="N50" i="13"/>
  <c r="O50" i="13" s="1"/>
  <c r="N74" i="13"/>
  <c r="O74" i="13" s="1"/>
  <c r="Q90" i="13"/>
  <c r="Q150" i="13"/>
  <c r="Q160" i="13"/>
  <c r="Q210" i="13"/>
  <c r="Q251" i="13"/>
  <c r="N148" i="13"/>
  <c r="O148" i="13" s="1"/>
  <c r="Q58" i="13"/>
  <c r="Q65" i="13"/>
  <c r="Q131" i="13"/>
  <c r="Q142" i="13"/>
  <c r="Q145" i="13"/>
  <c r="Q148" i="13"/>
  <c r="Q168" i="13"/>
  <c r="Q201" i="13"/>
  <c r="Q221" i="13"/>
  <c r="Q224" i="13"/>
  <c r="Q231" i="13"/>
  <c r="Q258" i="13"/>
  <c r="Q301" i="13"/>
  <c r="N155" i="13"/>
  <c r="O155" i="13" s="1"/>
  <c r="N283" i="13"/>
  <c r="O283" i="13" s="1"/>
  <c r="N286" i="13"/>
  <c r="O286" i="13" s="1"/>
  <c r="N85" i="13"/>
  <c r="O85" i="13" s="1"/>
  <c r="N243" i="13"/>
  <c r="O243" i="13" s="1"/>
  <c r="N73" i="13"/>
  <c r="O73" i="13" s="1"/>
  <c r="N81" i="13"/>
  <c r="O81" i="13" s="1"/>
  <c r="Q115" i="13"/>
  <c r="N124" i="13"/>
  <c r="O124" i="13" s="1"/>
  <c r="Q134" i="13"/>
  <c r="N235" i="13"/>
  <c r="O235" i="13" s="1"/>
  <c r="Q288" i="13"/>
  <c r="Q26" i="13"/>
  <c r="Q34" i="13"/>
  <c r="Q49" i="13"/>
  <c r="N55" i="13"/>
  <c r="O55" i="13" s="1"/>
  <c r="Q73" i="13"/>
  <c r="Q81" i="13"/>
  <c r="Q89" i="13"/>
  <c r="Q155" i="13"/>
  <c r="N232" i="13"/>
  <c r="O232" i="13" s="1"/>
  <c r="Q20" i="13"/>
  <c r="Q42" i="13"/>
  <c r="Q52" i="13"/>
  <c r="Q108" i="13"/>
  <c r="Q132" i="13"/>
  <c r="Q271" i="13"/>
  <c r="N47" i="13"/>
  <c r="O47" i="13" s="1"/>
  <c r="N97" i="13"/>
  <c r="O97" i="13" s="1"/>
  <c r="Q100" i="13"/>
  <c r="Q147" i="13"/>
  <c r="Q170" i="13"/>
  <c r="Q200" i="13"/>
  <c r="Q247" i="13"/>
  <c r="Q274" i="13"/>
  <c r="N183" i="13"/>
  <c r="O183" i="13" s="1"/>
  <c r="Q12" i="13"/>
  <c r="Q31" i="13"/>
  <c r="N65" i="13"/>
  <c r="O65" i="13" s="1"/>
  <c r="N101" i="13"/>
  <c r="O101" i="13" s="1"/>
  <c r="Q118" i="13"/>
  <c r="N163" i="13"/>
  <c r="O163" i="13" s="1"/>
  <c r="Q139" i="13"/>
  <c r="N206" i="13"/>
  <c r="O206" i="13" s="1"/>
  <c r="Q44" i="13"/>
  <c r="Q91" i="13"/>
  <c r="N275" i="13"/>
  <c r="O275" i="13" s="1"/>
  <c r="Q302" i="13"/>
  <c r="Q41" i="13"/>
  <c r="Q61" i="13"/>
  <c r="Q187" i="13"/>
  <c r="Q294" i="13"/>
  <c r="Q174" i="13"/>
  <c r="N23" i="13"/>
  <c r="O23" i="13" s="1"/>
  <c r="N184" i="13"/>
  <c r="O184" i="13" s="1"/>
  <c r="N201" i="13"/>
  <c r="O201" i="13" s="1"/>
  <c r="Q281" i="13"/>
  <c r="N132" i="13"/>
  <c r="O132" i="13" s="1"/>
  <c r="N168" i="13"/>
  <c r="O168" i="13" s="1"/>
  <c r="Q297" i="13"/>
  <c r="N15" i="13"/>
  <c r="O15" i="13" s="1"/>
  <c r="Q38" i="13"/>
  <c r="Q82" i="13"/>
  <c r="N108" i="13"/>
  <c r="O108" i="13" s="1"/>
  <c r="N116" i="13"/>
  <c r="O116" i="13" s="1"/>
  <c r="Q119" i="13"/>
  <c r="Q135" i="13"/>
  <c r="Q140" i="13"/>
  <c r="N53" i="13"/>
  <c r="O53" i="13" s="1"/>
  <c r="N102" i="13"/>
  <c r="O102" i="13" s="1"/>
  <c r="N156" i="13"/>
  <c r="O156" i="13" s="1"/>
  <c r="N171" i="13"/>
  <c r="O171" i="13" s="1"/>
  <c r="N221" i="13"/>
  <c r="O221" i="13" s="1"/>
  <c r="Q239" i="13"/>
  <c r="N259" i="13"/>
  <c r="O259" i="13" s="1"/>
  <c r="Q268" i="13"/>
  <c r="N12" i="13"/>
  <c r="O12" i="13" s="1"/>
  <c r="Q13" i="13"/>
  <c r="Q57" i="13"/>
  <c r="N100" i="13"/>
  <c r="O100" i="13" s="1"/>
  <c r="N176" i="13"/>
  <c r="O176" i="13" s="1"/>
  <c r="Q195" i="13"/>
  <c r="N211" i="13"/>
  <c r="O211" i="13" s="1"/>
  <c r="N227" i="13"/>
  <c r="O227" i="13" s="1"/>
  <c r="N291" i="13"/>
  <c r="O291" i="13" s="1"/>
  <c r="N20" i="13"/>
  <c r="O20" i="13" s="1"/>
  <c r="Q53" i="13"/>
  <c r="Q70" i="13"/>
  <c r="Q97" i="13"/>
  <c r="Q103" i="13"/>
  <c r="Q116" i="13"/>
  <c r="Q163" i="13"/>
  <c r="Q178" i="13"/>
  <c r="N192" i="13"/>
  <c r="O192" i="13" s="1"/>
  <c r="N200" i="13"/>
  <c r="O200" i="13" s="1"/>
  <c r="Q203" i="13"/>
  <c r="Q207" i="13"/>
  <c r="Q227" i="13"/>
  <c r="Q232" i="13"/>
  <c r="Q235" i="13"/>
  <c r="Q279" i="13"/>
  <c r="Q280" i="13"/>
  <c r="Q293" i="13"/>
  <c r="Q296" i="13"/>
  <c r="N46" i="13"/>
  <c r="O46" i="13" s="1"/>
  <c r="N69" i="13"/>
  <c r="O69" i="13" s="1"/>
  <c r="Q76" i="13"/>
  <c r="N99" i="13"/>
  <c r="O99" i="13" s="1"/>
  <c r="Q158" i="13"/>
  <c r="N164" i="13"/>
  <c r="O164" i="13" s="1"/>
  <c r="Q183" i="13"/>
  <c r="Q211" i="13"/>
  <c r="Q23" i="13"/>
  <c r="Q14" i="13"/>
  <c r="Q17" i="13"/>
  <c r="N61" i="13"/>
  <c r="O61" i="13" s="1"/>
  <c r="Q192" i="13"/>
  <c r="N212" i="13"/>
  <c r="O212" i="13" s="1"/>
  <c r="Q22" i="13"/>
  <c r="Q25" i="13"/>
  <c r="Q28" i="13"/>
  <c r="Q113" i="13"/>
  <c r="Q123" i="13"/>
  <c r="Q153" i="13"/>
  <c r="Q229" i="13"/>
  <c r="Q248" i="13"/>
  <c r="N42" i="13"/>
  <c r="O42" i="13" s="1"/>
  <c r="N159" i="13"/>
  <c r="O159" i="13" s="1"/>
  <c r="Q74" i="13"/>
  <c r="N103" i="13"/>
  <c r="O103" i="13" s="1"/>
  <c r="N203" i="13"/>
  <c r="O203" i="13" s="1"/>
  <c r="Q264" i="13"/>
  <c r="N280" i="13"/>
  <c r="O280" i="13" s="1"/>
  <c r="N14" i="13"/>
  <c r="O14" i="13" s="1"/>
  <c r="N17" i="13"/>
  <c r="O17" i="13" s="1"/>
  <c r="N18" i="13"/>
  <c r="O18" i="13" s="1"/>
  <c r="N28" i="13"/>
  <c r="O28" i="13" s="1"/>
  <c r="N22" i="13"/>
  <c r="O22" i="13" s="1"/>
  <c r="N25" i="13"/>
  <c r="O25" i="13" s="1"/>
  <c r="N26" i="13"/>
  <c r="O26" i="13" s="1"/>
  <c r="N37" i="13"/>
  <c r="O37" i="13" s="1"/>
  <c r="N39" i="13"/>
  <c r="O39" i="13" s="1"/>
  <c r="Q114" i="13"/>
  <c r="N54" i="13"/>
  <c r="O54" i="13" s="1"/>
  <c r="Q112" i="13"/>
  <c r="N36" i="13"/>
  <c r="O36" i="13" s="1"/>
  <c r="N62" i="13"/>
  <c r="O62" i="13" s="1"/>
  <c r="N29" i="13"/>
  <c r="O29" i="13" s="1"/>
  <c r="N70" i="13"/>
  <c r="O70" i="13" s="1"/>
  <c r="Q18" i="13"/>
  <c r="N63" i="13"/>
  <c r="O63" i="13" s="1"/>
  <c r="N87" i="13"/>
  <c r="O87" i="13" s="1"/>
  <c r="Q107" i="13"/>
  <c r="Q136" i="13"/>
  <c r="N13" i="13"/>
  <c r="O13" i="13" s="1"/>
  <c r="Q78" i="13"/>
  <c r="N71" i="13"/>
  <c r="O71" i="13" s="1"/>
  <c r="N89" i="13"/>
  <c r="O89" i="13" s="1"/>
  <c r="N90" i="13"/>
  <c r="O90" i="13" s="1"/>
  <c r="N79" i="13"/>
  <c r="O79" i="13" s="1"/>
  <c r="N95" i="13"/>
  <c r="O95" i="13" s="1"/>
  <c r="Q94" i="13"/>
  <c r="Q39" i="13"/>
  <c r="Q54" i="13"/>
  <c r="Q86" i="13"/>
  <c r="Q105" i="13"/>
  <c r="N49" i="13"/>
  <c r="O49" i="13" s="1"/>
  <c r="Q62" i="13"/>
  <c r="N137" i="13"/>
  <c r="O137" i="13" s="1"/>
  <c r="N142" i="13"/>
  <c r="O142" i="13" s="1"/>
  <c r="N247" i="13"/>
  <c r="O247" i="13" s="1"/>
  <c r="N52" i="13"/>
  <c r="O52" i="13" s="1"/>
  <c r="N60" i="13"/>
  <c r="O60" i="13" s="1"/>
  <c r="N68" i="13"/>
  <c r="O68" i="13" s="1"/>
  <c r="N76" i="13"/>
  <c r="O76" i="13" s="1"/>
  <c r="N84" i="13"/>
  <c r="O84" i="13" s="1"/>
  <c r="N92" i="13"/>
  <c r="O92" i="13" s="1"/>
  <c r="N111" i="13"/>
  <c r="O111" i="13" s="1"/>
  <c r="N113" i="13"/>
  <c r="O113" i="13" s="1"/>
  <c r="N121" i="13"/>
  <c r="O121" i="13" s="1"/>
  <c r="N147" i="13"/>
  <c r="O147" i="13" s="1"/>
  <c r="N150" i="13"/>
  <c r="O150" i="13" s="1"/>
  <c r="N202" i="13"/>
  <c r="O202" i="13" s="1"/>
  <c r="Q213" i="13"/>
  <c r="N178" i="13"/>
  <c r="O178" i="13" s="1"/>
  <c r="N231" i="13"/>
  <c r="O231" i="13" s="1"/>
  <c r="N272" i="13"/>
  <c r="O272" i="13" s="1"/>
  <c r="Q47" i="13"/>
  <c r="Q55" i="13"/>
  <c r="Q63" i="13"/>
  <c r="Q71" i="13"/>
  <c r="Q79" i="13"/>
  <c r="Q87" i="13"/>
  <c r="Q95" i="13"/>
  <c r="Q152" i="13"/>
  <c r="N153" i="13"/>
  <c r="O153" i="13" s="1"/>
  <c r="N177" i="13"/>
  <c r="O177" i="13" s="1"/>
  <c r="N207" i="13"/>
  <c r="O207" i="13" s="1"/>
  <c r="Q265" i="13"/>
  <c r="N104" i="13"/>
  <c r="O104" i="13" s="1"/>
  <c r="Q128" i="13"/>
  <c r="N129" i="13"/>
  <c r="O129" i="13" s="1"/>
  <c r="Q218" i="13"/>
  <c r="Q236" i="13"/>
  <c r="N123" i="13"/>
  <c r="O123" i="13" s="1"/>
  <c r="N131" i="13"/>
  <c r="O131" i="13" s="1"/>
  <c r="N134" i="13"/>
  <c r="O134" i="13" s="1"/>
  <c r="Q205" i="13"/>
  <c r="Q261" i="13"/>
  <c r="N115" i="13"/>
  <c r="O115" i="13" s="1"/>
  <c r="N125" i="13"/>
  <c r="O125" i="13" s="1"/>
  <c r="Q144" i="13"/>
  <c r="N145" i="13"/>
  <c r="O145" i="13" s="1"/>
  <c r="Q277" i="13"/>
  <c r="N118" i="13"/>
  <c r="O118" i="13" s="1"/>
  <c r="N126" i="13"/>
  <c r="O126" i="13" s="1"/>
  <c r="Q197" i="13"/>
  <c r="Q214" i="13"/>
  <c r="N162" i="13"/>
  <c r="O162" i="13" s="1"/>
  <c r="N170" i="13"/>
  <c r="O170" i="13" s="1"/>
  <c r="Q196" i="13"/>
  <c r="N234" i="13"/>
  <c r="O234" i="13" s="1"/>
  <c r="N238" i="13"/>
  <c r="O238" i="13" s="1"/>
  <c r="Q249" i="13"/>
  <c r="N288" i="13"/>
  <c r="O288" i="13" s="1"/>
  <c r="Q204" i="13"/>
  <c r="N219" i="13"/>
  <c r="O219" i="13" s="1"/>
  <c r="Q228" i="13"/>
  <c r="Q252" i="13"/>
  <c r="N298" i="13"/>
  <c r="O298" i="13" s="1"/>
  <c r="N185" i="13"/>
  <c r="O185" i="13" s="1"/>
  <c r="Q189" i="13"/>
  <c r="Q220" i="13"/>
  <c r="N158" i="13"/>
  <c r="O158" i="13" s="1"/>
  <c r="Q164" i="13"/>
  <c r="Q172" i="13"/>
  <c r="Q173" i="13"/>
  <c r="Q188" i="13"/>
  <c r="Q250" i="13"/>
  <c r="Q263" i="13"/>
  <c r="Q266" i="13"/>
  <c r="Q165" i="13"/>
  <c r="Q180" i="13"/>
  <c r="Q181" i="13"/>
  <c r="Q208" i="13"/>
  <c r="Q209" i="13"/>
  <c r="N282" i="13"/>
  <c r="O282" i="13" s="1"/>
  <c r="N223" i="13"/>
  <c r="O223" i="13" s="1"/>
  <c r="N237" i="13"/>
  <c r="O237" i="13" s="1"/>
  <c r="Q242" i="13"/>
  <c r="Q253" i="13"/>
  <c r="Q255" i="13"/>
  <c r="N258" i="13"/>
  <c r="O258" i="13" s="1"/>
  <c r="N271" i="13"/>
  <c r="O271" i="13" s="1"/>
  <c r="N281" i="13"/>
  <c r="O281" i="13" s="1"/>
  <c r="N297" i="13"/>
  <c r="O297" i="13" s="1"/>
  <c r="Q298" i="13"/>
  <c r="N253" i="13"/>
  <c r="O253" i="13" s="1"/>
  <c r="N274" i="13"/>
  <c r="O274" i="13" s="1"/>
  <c r="N287" i="13"/>
  <c r="O287" i="13" s="1"/>
  <c r="Q190" i="13"/>
  <c r="Q198" i="13"/>
  <c r="Q223" i="13"/>
  <c r="N229" i="13"/>
  <c r="O229" i="13" s="1"/>
  <c r="Q234" i="13"/>
  <c r="N248" i="13"/>
  <c r="O248" i="13" s="1"/>
  <c r="N293" i="13"/>
  <c r="O293" i="13" s="1"/>
  <c r="N269" i="13"/>
  <c r="O269" i="13" s="1"/>
  <c r="N290" i="13"/>
  <c r="O290" i="13" s="1"/>
  <c r="N296" i="13"/>
  <c r="O296" i="13" s="1"/>
  <c r="N245" i="13"/>
  <c r="O245" i="13" s="1"/>
  <c r="N264" i="13"/>
  <c r="O264" i="13" s="1"/>
  <c r="N266" i="13"/>
  <c r="O266" i="13" s="1"/>
  <c r="N279" i="13"/>
  <c r="O279" i="13" s="1"/>
  <c r="N301" i="13"/>
  <c r="O301" i="13" s="1"/>
  <c r="N210" i="13"/>
  <c r="O210" i="13" s="1"/>
  <c r="Q237" i="13"/>
  <c r="N240" i="13"/>
  <c r="O240" i="13" s="1"/>
  <c r="N242" i="13"/>
  <c r="O242" i="13" s="1"/>
  <c r="N255" i="13"/>
  <c r="O255" i="13" s="1"/>
  <c r="N285" i="13"/>
  <c r="O285" i="13" s="1"/>
  <c r="V12" i="11"/>
  <c r="X12" i="11" s="1"/>
  <c r="Y12" i="11" s="1"/>
  <c r="V20" i="11"/>
  <c r="X20" i="11" s="1"/>
  <c r="Y20" i="11" s="1"/>
  <c r="V28" i="11"/>
  <c r="X28" i="11" s="1"/>
  <c r="Y28" i="11" s="1"/>
  <c r="V36" i="11"/>
  <c r="X36" i="11" s="1"/>
  <c r="Y36" i="11" s="1"/>
  <c r="V44" i="11"/>
  <c r="X44" i="11" s="1"/>
  <c r="Y44" i="11" s="1"/>
  <c r="V52" i="11"/>
  <c r="X52" i="11" s="1"/>
  <c r="Y52" i="11" s="1"/>
  <c r="V60" i="11"/>
  <c r="X60" i="11" s="1"/>
  <c r="Y60" i="11" s="1"/>
  <c r="V68" i="11"/>
  <c r="X68" i="11" s="1"/>
  <c r="Y68" i="11" s="1"/>
  <c r="V76" i="11"/>
  <c r="X76" i="11" s="1"/>
  <c r="Y76" i="11" s="1"/>
  <c r="V84" i="11"/>
  <c r="X84" i="11" s="1"/>
  <c r="Y84" i="11" s="1"/>
  <c r="V92" i="11"/>
  <c r="X92" i="11" s="1"/>
  <c r="Y92" i="11" s="1"/>
  <c r="V100" i="11"/>
  <c r="X100" i="11" s="1"/>
  <c r="Y100" i="11" s="1"/>
  <c r="V108" i="11"/>
  <c r="X108" i="11" s="1"/>
  <c r="Y108" i="11" s="1"/>
  <c r="V116" i="11"/>
  <c r="X116" i="11" s="1"/>
  <c r="Y116" i="11" s="1"/>
  <c r="V124" i="11"/>
  <c r="X124" i="11" s="1"/>
  <c r="Y124" i="11" s="1"/>
  <c r="V132" i="11"/>
  <c r="X132" i="11" s="1"/>
  <c r="Y132" i="11" s="1"/>
  <c r="V140" i="11"/>
  <c r="X140" i="11" s="1"/>
  <c r="Y140" i="11" s="1"/>
  <c r="V148" i="11"/>
  <c r="X148" i="11" s="1"/>
  <c r="Y148" i="11" s="1"/>
  <c r="V156" i="11"/>
  <c r="X156" i="11" s="1"/>
  <c r="Y156" i="11" s="1"/>
  <c r="V164" i="11"/>
  <c r="X164" i="11" s="1"/>
  <c r="Y164" i="11" s="1"/>
  <c r="V172" i="11"/>
  <c r="X172" i="11" s="1"/>
  <c r="Y172" i="11" s="1"/>
  <c r="V180" i="11"/>
  <c r="X180" i="11" s="1"/>
  <c r="Y180" i="11" s="1"/>
  <c r="V188" i="11"/>
  <c r="X188" i="11" s="1"/>
  <c r="Y188" i="11" s="1"/>
  <c r="V196" i="11"/>
  <c r="X196" i="11" s="1"/>
  <c r="Y196" i="11" s="1"/>
  <c r="V204" i="11"/>
  <c r="X204" i="11" s="1"/>
  <c r="Y204" i="11" s="1"/>
  <c r="V212" i="11"/>
  <c r="X212" i="11" s="1"/>
  <c r="Y212" i="11" s="1"/>
  <c r="V220" i="11"/>
  <c r="X220" i="11" s="1"/>
  <c r="Y220" i="11" s="1"/>
  <c r="V228" i="11"/>
  <c r="X228" i="11" s="1"/>
  <c r="Y228" i="11" s="1"/>
  <c r="V236" i="11"/>
  <c r="X236" i="11" s="1"/>
  <c r="Y236" i="11" s="1"/>
  <c r="V244" i="11"/>
  <c r="X244" i="11" s="1"/>
  <c r="Y244" i="11" s="1"/>
  <c r="V252" i="11"/>
  <c r="X252" i="11" s="1"/>
  <c r="Y252" i="11" s="1"/>
  <c r="V260" i="11"/>
  <c r="X260" i="11" s="1"/>
  <c r="Y260" i="11" s="1"/>
  <c r="V268" i="11"/>
  <c r="X268" i="11" s="1"/>
  <c r="Y268" i="11" s="1"/>
  <c r="V276" i="11"/>
  <c r="X276" i="11" s="1"/>
  <c r="Y276" i="11" s="1"/>
  <c r="V284" i="11"/>
  <c r="X284" i="11" s="1"/>
  <c r="Y284" i="11" s="1"/>
  <c r="V292" i="11"/>
  <c r="X292" i="11" s="1"/>
  <c r="Y292" i="11" s="1"/>
  <c r="V300" i="11"/>
  <c r="X300" i="11" s="1"/>
  <c r="Y300" i="11" s="1"/>
  <c r="T11" i="11"/>
  <c r="V11" i="11" s="1"/>
  <c r="X11" i="11" s="1"/>
  <c r="Y11" i="11" s="1"/>
  <c r="T12" i="11"/>
  <c r="T13" i="11"/>
  <c r="V13" i="11" s="1"/>
  <c r="X13" i="11" s="1"/>
  <c r="Y13" i="11" s="1"/>
  <c r="T14" i="11"/>
  <c r="V14" i="11" s="1"/>
  <c r="X14" i="11" s="1"/>
  <c r="Y14" i="11" s="1"/>
  <c r="T15" i="11"/>
  <c r="V15" i="11" s="1"/>
  <c r="X15" i="11" s="1"/>
  <c r="Y15" i="11" s="1"/>
  <c r="T16" i="11"/>
  <c r="V16" i="11" s="1"/>
  <c r="X16" i="11" s="1"/>
  <c r="Y16" i="11" s="1"/>
  <c r="T17" i="11"/>
  <c r="V17" i="11" s="1"/>
  <c r="X17" i="11" s="1"/>
  <c r="Y17" i="11" s="1"/>
  <c r="T18" i="11"/>
  <c r="V18" i="11" s="1"/>
  <c r="X18" i="11" s="1"/>
  <c r="Y18" i="11" s="1"/>
  <c r="T19" i="11"/>
  <c r="V19" i="11" s="1"/>
  <c r="X19" i="11" s="1"/>
  <c r="Y19" i="11" s="1"/>
  <c r="T20" i="11"/>
  <c r="T21" i="11"/>
  <c r="V21" i="11" s="1"/>
  <c r="X21" i="11" s="1"/>
  <c r="Y21" i="11" s="1"/>
  <c r="T22" i="11"/>
  <c r="V22" i="11" s="1"/>
  <c r="X22" i="11" s="1"/>
  <c r="Y22" i="11" s="1"/>
  <c r="T23" i="11"/>
  <c r="V23" i="11" s="1"/>
  <c r="X23" i="11" s="1"/>
  <c r="Y23" i="11" s="1"/>
  <c r="T24" i="11"/>
  <c r="V24" i="11" s="1"/>
  <c r="X24" i="11" s="1"/>
  <c r="Y24" i="11" s="1"/>
  <c r="T25" i="11"/>
  <c r="V25" i="11" s="1"/>
  <c r="X25" i="11" s="1"/>
  <c r="Y25" i="11" s="1"/>
  <c r="T26" i="11"/>
  <c r="V26" i="11" s="1"/>
  <c r="X26" i="11" s="1"/>
  <c r="Y26" i="11" s="1"/>
  <c r="T27" i="11"/>
  <c r="V27" i="11" s="1"/>
  <c r="X27" i="11" s="1"/>
  <c r="Y27" i="11" s="1"/>
  <c r="T28" i="11"/>
  <c r="T29" i="11"/>
  <c r="V29" i="11" s="1"/>
  <c r="X29" i="11" s="1"/>
  <c r="Y29" i="11" s="1"/>
  <c r="T30" i="11"/>
  <c r="V30" i="11" s="1"/>
  <c r="X30" i="11" s="1"/>
  <c r="Y30" i="11" s="1"/>
  <c r="T31" i="11"/>
  <c r="V31" i="11" s="1"/>
  <c r="X31" i="11" s="1"/>
  <c r="Y31" i="11" s="1"/>
  <c r="T32" i="11"/>
  <c r="V32" i="11" s="1"/>
  <c r="X32" i="11" s="1"/>
  <c r="Y32" i="11" s="1"/>
  <c r="T33" i="11"/>
  <c r="V33" i="11" s="1"/>
  <c r="X33" i="11" s="1"/>
  <c r="Y33" i="11" s="1"/>
  <c r="T34" i="11"/>
  <c r="V34" i="11" s="1"/>
  <c r="X34" i="11" s="1"/>
  <c r="Y34" i="11" s="1"/>
  <c r="T35" i="11"/>
  <c r="V35" i="11" s="1"/>
  <c r="X35" i="11" s="1"/>
  <c r="Y35" i="11" s="1"/>
  <c r="T36" i="11"/>
  <c r="T37" i="11"/>
  <c r="V37" i="11" s="1"/>
  <c r="X37" i="11" s="1"/>
  <c r="Y37" i="11" s="1"/>
  <c r="T38" i="11"/>
  <c r="V38" i="11" s="1"/>
  <c r="X38" i="11" s="1"/>
  <c r="Y38" i="11" s="1"/>
  <c r="T39" i="11"/>
  <c r="V39" i="11" s="1"/>
  <c r="X39" i="11" s="1"/>
  <c r="Y39" i="11" s="1"/>
  <c r="T40" i="11"/>
  <c r="V40" i="11" s="1"/>
  <c r="X40" i="11" s="1"/>
  <c r="Y40" i="11" s="1"/>
  <c r="T41" i="11"/>
  <c r="V41" i="11" s="1"/>
  <c r="X41" i="11" s="1"/>
  <c r="Y41" i="11" s="1"/>
  <c r="T42" i="11"/>
  <c r="V42" i="11" s="1"/>
  <c r="X42" i="11" s="1"/>
  <c r="Y42" i="11" s="1"/>
  <c r="T43" i="11"/>
  <c r="V43" i="11" s="1"/>
  <c r="X43" i="11" s="1"/>
  <c r="Y43" i="11" s="1"/>
  <c r="T44" i="11"/>
  <c r="T45" i="11"/>
  <c r="V45" i="11" s="1"/>
  <c r="X45" i="11" s="1"/>
  <c r="Y45" i="11" s="1"/>
  <c r="T46" i="11"/>
  <c r="V46" i="11" s="1"/>
  <c r="X46" i="11" s="1"/>
  <c r="Y46" i="11" s="1"/>
  <c r="T47" i="11"/>
  <c r="V47" i="11" s="1"/>
  <c r="X47" i="11" s="1"/>
  <c r="Y47" i="11" s="1"/>
  <c r="T48" i="11"/>
  <c r="V48" i="11" s="1"/>
  <c r="X48" i="11" s="1"/>
  <c r="Y48" i="11" s="1"/>
  <c r="T49" i="11"/>
  <c r="V49" i="11" s="1"/>
  <c r="X49" i="11" s="1"/>
  <c r="Y49" i="11" s="1"/>
  <c r="T50" i="11"/>
  <c r="V50" i="11" s="1"/>
  <c r="X50" i="11" s="1"/>
  <c r="Y50" i="11" s="1"/>
  <c r="T51" i="11"/>
  <c r="V51" i="11" s="1"/>
  <c r="X51" i="11" s="1"/>
  <c r="Y51" i="11" s="1"/>
  <c r="T52" i="11"/>
  <c r="T53" i="11"/>
  <c r="V53" i="11" s="1"/>
  <c r="X53" i="11" s="1"/>
  <c r="Y53" i="11" s="1"/>
  <c r="T54" i="11"/>
  <c r="V54" i="11" s="1"/>
  <c r="X54" i="11" s="1"/>
  <c r="Y54" i="11" s="1"/>
  <c r="T55" i="11"/>
  <c r="V55" i="11" s="1"/>
  <c r="X55" i="11" s="1"/>
  <c r="Y55" i="11" s="1"/>
  <c r="T56" i="11"/>
  <c r="V56" i="11" s="1"/>
  <c r="X56" i="11" s="1"/>
  <c r="Y56" i="11" s="1"/>
  <c r="T57" i="11"/>
  <c r="V57" i="11" s="1"/>
  <c r="X57" i="11" s="1"/>
  <c r="Y57" i="11" s="1"/>
  <c r="T58" i="11"/>
  <c r="V58" i="11" s="1"/>
  <c r="X58" i="11" s="1"/>
  <c r="Y58" i="11" s="1"/>
  <c r="T59" i="11"/>
  <c r="V59" i="11" s="1"/>
  <c r="X59" i="11" s="1"/>
  <c r="Y59" i="11" s="1"/>
  <c r="T60" i="11"/>
  <c r="T61" i="11"/>
  <c r="V61" i="11" s="1"/>
  <c r="X61" i="11" s="1"/>
  <c r="Y61" i="11" s="1"/>
  <c r="T62" i="11"/>
  <c r="V62" i="11" s="1"/>
  <c r="X62" i="11" s="1"/>
  <c r="Y62" i="11" s="1"/>
  <c r="T63" i="11"/>
  <c r="V63" i="11" s="1"/>
  <c r="X63" i="11" s="1"/>
  <c r="Y63" i="11" s="1"/>
  <c r="T64" i="11"/>
  <c r="V64" i="11" s="1"/>
  <c r="X64" i="11" s="1"/>
  <c r="Y64" i="11" s="1"/>
  <c r="T65" i="11"/>
  <c r="V65" i="11" s="1"/>
  <c r="X65" i="11" s="1"/>
  <c r="Y65" i="11" s="1"/>
  <c r="T66" i="11"/>
  <c r="V66" i="11" s="1"/>
  <c r="X66" i="11" s="1"/>
  <c r="Y66" i="11" s="1"/>
  <c r="T67" i="11"/>
  <c r="V67" i="11" s="1"/>
  <c r="X67" i="11" s="1"/>
  <c r="Y67" i="11" s="1"/>
  <c r="T68" i="11"/>
  <c r="T69" i="11"/>
  <c r="V69" i="11" s="1"/>
  <c r="X69" i="11" s="1"/>
  <c r="Y69" i="11" s="1"/>
  <c r="T70" i="11"/>
  <c r="V70" i="11" s="1"/>
  <c r="X70" i="11" s="1"/>
  <c r="Y70" i="11" s="1"/>
  <c r="T71" i="11"/>
  <c r="V71" i="11" s="1"/>
  <c r="X71" i="11" s="1"/>
  <c r="Y71" i="11" s="1"/>
  <c r="T72" i="11"/>
  <c r="V72" i="11" s="1"/>
  <c r="X72" i="11" s="1"/>
  <c r="Y72" i="11" s="1"/>
  <c r="T73" i="11"/>
  <c r="V73" i="11" s="1"/>
  <c r="X73" i="11" s="1"/>
  <c r="Y73" i="11" s="1"/>
  <c r="T74" i="11"/>
  <c r="V74" i="11" s="1"/>
  <c r="X74" i="11" s="1"/>
  <c r="Y74" i="11" s="1"/>
  <c r="T75" i="11"/>
  <c r="V75" i="11" s="1"/>
  <c r="X75" i="11" s="1"/>
  <c r="Y75" i="11" s="1"/>
  <c r="T76" i="11"/>
  <c r="T77" i="11"/>
  <c r="V77" i="11" s="1"/>
  <c r="X77" i="11" s="1"/>
  <c r="Y77" i="11" s="1"/>
  <c r="T78" i="11"/>
  <c r="V78" i="11" s="1"/>
  <c r="X78" i="11" s="1"/>
  <c r="Y78" i="11" s="1"/>
  <c r="T79" i="11"/>
  <c r="V79" i="11" s="1"/>
  <c r="X79" i="11" s="1"/>
  <c r="Y79" i="11" s="1"/>
  <c r="T80" i="11"/>
  <c r="V80" i="11" s="1"/>
  <c r="X80" i="11" s="1"/>
  <c r="Y80" i="11" s="1"/>
  <c r="T81" i="11"/>
  <c r="V81" i="11" s="1"/>
  <c r="X81" i="11" s="1"/>
  <c r="Y81" i="11" s="1"/>
  <c r="T82" i="11"/>
  <c r="V82" i="11" s="1"/>
  <c r="X82" i="11" s="1"/>
  <c r="Y82" i="11" s="1"/>
  <c r="T83" i="11"/>
  <c r="V83" i="11" s="1"/>
  <c r="X83" i="11" s="1"/>
  <c r="Y83" i="11" s="1"/>
  <c r="T84" i="11"/>
  <c r="T85" i="11"/>
  <c r="V85" i="11" s="1"/>
  <c r="X85" i="11" s="1"/>
  <c r="Y85" i="11" s="1"/>
  <c r="T86" i="11"/>
  <c r="V86" i="11" s="1"/>
  <c r="X86" i="11" s="1"/>
  <c r="Y86" i="11" s="1"/>
  <c r="T87" i="11"/>
  <c r="V87" i="11" s="1"/>
  <c r="X87" i="11" s="1"/>
  <c r="Y87" i="11" s="1"/>
  <c r="T88" i="11"/>
  <c r="V88" i="11" s="1"/>
  <c r="X88" i="11" s="1"/>
  <c r="Y88" i="11" s="1"/>
  <c r="T89" i="11"/>
  <c r="V89" i="11" s="1"/>
  <c r="X89" i="11" s="1"/>
  <c r="Y89" i="11" s="1"/>
  <c r="T90" i="11"/>
  <c r="V90" i="11" s="1"/>
  <c r="X90" i="11" s="1"/>
  <c r="Y90" i="11" s="1"/>
  <c r="T91" i="11"/>
  <c r="V91" i="11" s="1"/>
  <c r="X91" i="11" s="1"/>
  <c r="Y91" i="11" s="1"/>
  <c r="T92" i="11"/>
  <c r="T93" i="11"/>
  <c r="V93" i="11" s="1"/>
  <c r="X93" i="11" s="1"/>
  <c r="Y93" i="11" s="1"/>
  <c r="T94" i="11"/>
  <c r="V94" i="11" s="1"/>
  <c r="X94" i="11" s="1"/>
  <c r="Y94" i="11" s="1"/>
  <c r="T95" i="11"/>
  <c r="V95" i="11" s="1"/>
  <c r="X95" i="11" s="1"/>
  <c r="Y95" i="11" s="1"/>
  <c r="T96" i="11"/>
  <c r="V96" i="11" s="1"/>
  <c r="X96" i="11" s="1"/>
  <c r="Y96" i="11" s="1"/>
  <c r="T97" i="11"/>
  <c r="V97" i="11" s="1"/>
  <c r="X97" i="11" s="1"/>
  <c r="Y97" i="11" s="1"/>
  <c r="T98" i="11"/>
  <c r="V98" i="11" s="1"/>
  <c r="X98" i="11" s="1"/>
  <c r="Y98" i="11" s="1"/>
  <c r="T99" i="11"/>
  <c r="V99" i="11" s="1"/>
  <c r="X99" i="11" s="1"/>
  <c r="Y99" i="11" s="1"/>
  <c r="T100" i="11"/>
  <c r="T101" i="11"/>
  <c r="V101" i="11" s="1"/>
  <c r="X101" i="11" s="1"/>
  <c r="Y101" i="11" s="1"/>
  <c r="T102" i="11"/>
  <c r="V102" i="11" s="1"/>
  <c r="X102" i="11" s="1"/>
  <c r="Y102" i="11" s="1"/>
  <c r="T103" i="11"/>
  <c r="V103" i="11" s="1"/>
  <c r="X103" i="11" s="1"/>
  <c r="Y103" i="11" s="1"/>
  <c r="T104" i="11"/>
  <c r="V104" i="11" s="1"/>
  <c r="X104" i="11" s="1"/>
  <c r="Y104" i="11" s="1"/>
  <c r="T105" i="11"/>
  <c r="V105" i="11" s="1"/>
  <c r="X105" i="11" s="1"/>
  <c r="Y105" i="11" s="1"/>
  <c r="T106" i="11"/>
  <c r="V106" i="11" s="1"/>
  <c r="X106" i="11" s="1"/>
  <c r="Y106" i="11" s="1"/>
  <c r="T107" i="11"/>
  <c r="V107" i="11" s="1"/>
  <c r="X107" i="11" s="1"/>
  <c r="Y107" i="11" s="1"/>
  <c r="T108" i="11"/>
  <c r="T109" i="11"/>
  <c r="V109" i="11" s="1"/>
  <c r="X109" i="11" s="1"/>
  <c r="Y109" i="11" s="1"/>
  <c r="T110" i="11"/>
  <c r="V110" i="11" s="1"/>
  <c r="X110" i="11" s="1"/>
  <c r="Y110" i="11" s="1"/>
  <c r="T111" i="11"/>
  <c r="V111" i="11" s="1"/>
  <c r="X111" i="11" s="1"/>
  <c r="Y111" i="11" s="1"/>
  <c r="T112" i="11"/>
  <c r="V112" i="11" s="1"/>
  <c r="X112" i="11" s="1"/>
  <c r="Y112" i="11" s="1"/>
  <c r="T113" i="11"/>
  <c r="V113" i="11" s="1"/>
  <c r="X113" i="11" s="1"/>
  <c r="Y113" i="11" s="1"/>
  <c r="T114" i="11"/>
  <c r="V114" i="11" s="1"/>
  <c r="X114" i="11" s="1"/>
  <c r="Y114" i="11" s="1"/>
  <c r="T115" i="11"/>
  <c r="V115" i="11" s="1"/>
  <c r="X115" i="11" s="1"/>
  <c r="Y115" i="11" s="1"/>
  <c r="T116" i="11"/>
  <c r="T117" i="11"/>
  <c r="V117" i="11" s="1"/>
  <c r="X117" i="11" s="1"/>
  <c r="Y117" i="11" s="1"/>
  <c r="T118" i="11"/>
  <c r="V118" i="11" s="1"/>
  <c r="X118" i="11" s="1"/>
  <c r="Y118" i="11" s="1"/>
  <c r="T119" i="11"/>
  <c r="V119" i="11" s="1"/>
  <c r="X119" i="11" s="1"/>
  <c r="Y119" i="11" s="1"/>
  <c r="T120" i="11"/>
  <c r="V120" i="11" s="1"/>
  <c r="X120" i="11" s="1"/>
  <c r="Y120" i="11" s="1"/>
  <c r="T121" i="11"/>
  <c r="V121" i="11" s="1"/>
  <c r="X121" i="11" s="1"/>
  <c r="Y121" i="11" s="1"/>
  <c r="T122" i="11"/>
  <c r="V122" i="11" s="1"/>
  <c r="X122" i="11" s="1"/>
  <c r="Y122" i="11" s="1"/>
  <c r="T123" i="11"/>
  <c r="V123" i="11" s="1"/>
  <c r="X123" i="11" s="1"/>
  <c r="Y123" i="11" s="1"/>
  <c r="T124" i="11"/>
  <c r="T125" i="11"/>
  <c r="V125" i="11" s="1"/>
  <c r="X125" i="11" s="1"/>
  <c r="Y125" i="11" s="1"/>
  <c r="T126" i="11"/>
  <c r="V126" i="11" s="1"/>
  <c r="X126" i="11" s="1"/>
  <c r="Y126" i="11" s="1"/>
  <c r="T127" i="11"/>
  <c r="V127" i="11" s="1"/>
  <c r="X127" i="11" s="1"/>
  <c r="Y127" i="11" s="1"/>
  <c r="T128" i="11"/>
  <c r="V128" i="11" s="1"/>
  <c r="X128" i="11" s="1"/>
  <c r="Y128" i="11" s="1"/>
  <c r="T129" i="11"/>
  <c r="V129" i="11" s="1"/>
  <c r="X129" i="11" s="1"/>
  <c r="Y129" i="11" s="1"/>
  <c r="T130" i="11"/>
  <c r="V130" i="11" s="1"/>
  <c r="X130" i="11" s="1"/>
  <c r="Y130" i="11" s="1"/>
  <c r="T131" i="11"/>
  <c r="V131" i="11" s="1"/>
  <c r="X131" i="11" s="1"/>
  <c r="Y131" i="11" s="1"/>
  <c r="T132" i="11"/>
  <c r="T133" i="11"/>
  <c r="V133" i="11" s="1"/>
  <c r="X133" i="11" s="1"/>
  <c r="Y133" i="11" s="1"/>
  <c r="T134" i="11"/>
  <c r="V134" i="11" s="1"/>
  <c r="X134" i="11" s="1"/>
  <c r="Y134" i="11" s="1"/>
  <c r="T135" i="11"/>
  <c r="V135" i="11" s="1"/>
  <c r="X135" i="11" s="1"/>
  <c r="Y135" i="11" s="1"/>
  <c r="T136" i="11"/>
  <c r="V136" i="11" s="1"/>
  <c r="X136" i="11" s="1"/>
  <c r="Y136" i="11" s="1"/>
  <c r="T137" i="11"/>
  <c r="V137" i="11" s="1"/>
  <c r="X137" i="11" s="1"/>
  <c r="Y137" i="11" s="1"/>
  <c r="T138" i="11"/>
  <c r="V138" i="11" s="1"/>
  <c r="X138" i="11" s="1"/>
  <c r="Y138" i="11" s="1"/>
  <c r="T139" i="11"/>
  <c r="V139" i="11" s="1"/>
  <c r="X139" i="11" s="1"/>
  <c r="Y139" i="11" s="1"/>
  <c r="T140" i="11"/>
  <c r="T141" i="11"/>
  <c r="V141" i="11" s="1"/>
  <c r="X141" i="11" s="1"/>
  <c r="Y141" i="11" s="1"/>
  <c r="T142" i="11"/>
  <c r="V142" i="11" s="1"/>
  <c r="X142" i="11" s="1"/>
  <c r="Y142" i="11" s="1"/>
  <c r="T143" i="11"/>
  <c r="V143" i="11" s="1"/>
  <c r="X143" i="11" s="1"/>
  <c r="Y143" i="11" s="1"/>
  <c r="T144" i="11"/>
  <c r="V144" i="11" s="1"/>
  <c r="X144" i="11" s="1"/>
  <c r="Y144" i="11" s="1"/>
  <c r="T145" i="11"/>
  <c r="V145" i="11" s="1"/>
  <c r="X145" i="11" s="1"/>
  <c r="Y145" i="11" s="1"/>
  <c r="T146" i="11"/>
  <c r="V146" i="11" s="1"/>
  <c r="X146" i="11" s="1"/>
  <c r="Y146" i="11" s="1"/>
  <c r="T147" i="11"/>
  <c r="V147" i="11" s="1"/>
  <c r="X147" i="11" s="1"/>
  <c r="Y147" i="11" s="1"/>
  <c r="T148" i="11"/>
  <c r="T149" i="11"/>
  <c r="V149" i="11" s="1"/>
  <c r="X149" i="11" s="1"/>
  <c r="Y149" i="11" s="1"/>
  <c r="T150" i="11"/>
  <c r="V150" i="11" s="1"/>
  <c r="X150" i="11" s="1"/>
  <c r="Y150" i="11" s="1"/>
  <c r="T151" i="11"/>
  <c r="V151" i="11" s="1"/>
  <c r="X151" i="11" s="1"/>
  <c r="Y151" i="11" s="1"/>
  <c r="T152" i="11"/>
  <c r="V152" i="11" s="1"/>
  <c r="X152" i="11" s="1"/>
  <c r="Y152" i="11" s="1"/>
  <c r="T153" i="11"/>
  <c r="V153" i="11" s="1"/>
  <c r="X153" i="11" s="1"/>
  <c r="Y153" i="11" s="1"/>
  <c r="T154" i="11"/>
  <c r="V154" i="11" s="1"/>
  <c r="X154" i="11" s="1"/>
  <c r="Y154" i="11" s="1"/>
  <c r="T155" i="11"/>
  <c r="V155" i="11" s="1"/>
  <c r="X155" i="11" s="1"/>
  <c r="Y155" i="11" s="1"/>
  <c r="T156" i="11"/>
  <c r="T157" i="11"/>
  <c r="V157" i="11" s="1"/>
  <c r="X157" i="11" s="1"/>
  <c r="Y157" i="11" s="1"/>
  <c r="T158" i="11"/>
  <c r="V158" i="11" s="1"/>
  <c r="X158" i="11" s="1"/>
  <c r="Y158" i="11" s="1"/>
  <c r="T159" i="11"/>
  <c r="V159" i="11" s="1"/>
  <c r="X159" i="11" s="1"/>
  <c r="Y159" i="11" s="1"/>
  <c r="T160" i="11"/>
  <c r="V160" i="11" s="1"/>
  <c r="X160" i="11" s="1"/>
  <c r="Y160" i="11" s="1"/>
  <c r="T161" i="11"/>
  <c r="V161" i="11" s="1"/>
  <c r="X161" i="11" s="1"/>
  <c r="Y161" i="11" s="1"/>
  <c r="T162" i="11"/>
  <c r="V162" i="11" s="1"/>
  <c r="X162" i="11" s="1"/>
  <c r="Y162" i="11" s="1"/>
  <c r="T163" i="11"/>
  <c r="V163" i="11" s="1"/>
  <c r="X163" i="11" s="1"/>
  <c r="Y163" i="11" s="1"/>
  <c r="T164" i="11"/>
  <c r="T165" i="11"/>
  <c r="V165" i="11" s="1"/>
  <c r="X165" i="11" s="1"/>
  <c r="Y165" i="11" s="1"/>
  <c r="T166" i="11"/>
  <c r="V166" i="11" s="1"/>
  <c r="X166" i="11" s="1"/>
  <c r="Y166" i="11" s="1"/>
  <c r="T167" i="11"/>
  <c r="V167" i="11" s="1"/>
  <c r="X167" i="11" s="1"/>
  <c r="Y167" i="11" s="1"/>
  <c r="T168" i="11"/>
  <c r="V168" i="11" s="1"/>
  <c r="X168" i="11" s="1"/>
  <c r="Y168" i="11" s="1"/>
  <c r="T169" i="11"/>
  <c r="V169" i="11" s="1"/>
  <c r="X169" i="11" s="1"/>
  <c r="Y169" i="11" s="1"/>
  <c r="T170" i="11"/>
  <c r="V170" i="11" s="1"/>
  <c r="X170" i="11" s="1"/>
  <c r="Y170" i="11" s="1"/>
  <c r="T171" i="11"/>
  <c r="V171" i="11" s="1"/>
  <c r="X171" i="11" s="1"/>
  <c r="Y171" i="11" s="1"/>
  <c r="T172" i="11"/>
  <c r="T173" i="11"/>
  <c r="V173" i="11" s="1"/>
  <c r="X173" i="11" s="1"/>
  <c r="Y173" i="11" s="1"/>
  <c r="T174" i="11"/>
  <c r="V174" i="11" s="1"/>
  <c r="X174" i="11" s="1"/>
  <c r="Y174" i="11" s="1"/>
  <c r="T175" i="11"/>
  <c r="V175" i="11" s="1"/>
  <c r="X175" i="11" s="1"/>
  <c r="Y175" i="11" s="1"/>
  <c r="T176" i="11"/>
  <c r="V176" i="11" s="1"/>
  <c r="X176" i="11" s="1"/>
  <c r="Y176" i="11" s="1"/>
  <c r="T177" i="11"/>
  <c r="V177" i="11" s="1"/>
  <c r="X177" i="11" s="1"/>
  <c r="Y177" i="11" s="1"/>
  <c r="T178" i="11"/>
  <c r="V178" i="11" s="1"/>
  <c r="X178" i="11" s="1"/>
  <c r="Y178" i="11" s="1"/>
  <c r="T179" i="11"/>
  <c r="V179" i="11" s="1"/>
  <c r="X179" i="11" s="1"/>
  <c r="Y179" i="11" s="1"/>
  <c r="T180" i="11"/>
  <c r="T181" i="11"/>
  <c r="V181" i="11" s="1"/>
  <c r="X181" i="11" s="1"/>
  <c r="Y181" i="11" s="1"/>
  <c r="T182" i="11"/>
  <c r="V182" i="11" s="1"/>
  <c r="X182" i="11" s="1"/>
  <c r="Y182" i="11" s="1"/>
  <c r="T183" i="11"/>
  <c r="V183" i="11" s="1"/>
  <c r="X183" i="11" s="1"/>
  <c r="Y183" i="11" s="1"/>
  <c r="T184" i="11"/>
  <c r="V184" i="11" s="1"/>
  <c r="X184" i="11" s="1"/>
  <c r="Y184" i="11" s="1"/>
  <c r="T185" i="11"/>
  <c r="V185" i="11" s="1"/>
  <c r="X185" i="11" s="1"/>
  <c r="Y185" i="11" s="1"/>
  <c r="T186" i="11"/>
  <c r="V186" i="11" s="1"/>
  <c r="X186" i="11" s="1"/>
  <c r="Y186" i="11" s="1"/>
  <c r="T187" i="11"/>
  <c r="V187" i="11" s="1"/>
  <c r="X187" i="11" s="1"/>
  <c r="Y187" i="11" s="1"/>
  <c r="T188" i="11"/>
  <c r="T189" i="11"/>
  <c r="V189" i="11" s="1"/>
  <c r="X189" i="11" s="1"/>
  <c r="Y189" i="11" s="1"/>
  <c r="T190" i="11"/>
  <c r="V190" i="11" s="1"/>
  <c r="X190" i="11" s="1"/>
  <c r="Y190" i="11" s="1"/>
  <c r="T191" i="11"/>
  <c r="V191" i="11" s="1"/>
  <c r="X191" i="11" s="1"/>
  <c r="Y191" i="11" s="1"/>
  <c r="T192" i="11"/>
  <c r="V192" i="11" s="1"/>
  <c r="X192" i="11" s="1"/>
  <c r="Y192" i="11" s="1"/>
  <c r="T193" i="11"/>
  <c r="V193" i="11" s="1"/>
  <c r="X193" i="11" s="1"/>
  <c r="Y193" i="11" s="1"/>
  <c r="T194" i="11"/>
  <c r="V194" i="11" s="1"/>
  <c r="X194" i="11" s="1"/>
  <c r="Y194" i="11" s="1"/>
  <c r="T195" i="11"/>
  <c r="V195" i="11" s="1"/>
  <c r="X195" i="11" s="1"/>
  <c r="Y195" i="11" s="1"/>
  <c r="T196" i="11"/>
  <c r="T197" i="11"/>
  <c r="V197" i="11" s="1"/>
  <c r="X197" i="11" s="1"/>
  <c r="Y197" i="11" s="1"/>
  <c r="T198" i="11"/>
  <c r="V198" i="11" s="1"/>
  <c r="X198" i="11" s="1"/>
  <c r="Y198" i="11" s="1"/>
  <c r="T199" i="11"/>
  <c r="V199" i="11" s="1"/>
  <c r="X199" i="11" s="1"/>
  <c r="Y199" i="11" s="1"/>
  <c r="T200" i="11"/>
  <c r="V200" i="11" s="1"/>
  <c r="X200" i="11" s="1"/>
  <c r="Y200" i="11" s="1"/>
  <c r="T201" i="11"/>
  <c r="V201" i="11" s="1"/>
  <c r="X201" i="11" s="1"/>
  <c r="Y201" i="11" s="1"/>
  <c r="T202" i="11"/>
  <c r="V202" i="11" s="1"/>
  <c r="X202" i="11" s="1"/>
  <c r="Y202" i="11" s="1"/>
  <c r="T203" i="11"/>
  <c r="V203" i="11" s="1"/>
  <c r="X203" i="11" s="1"/>
  <c r="Y203" i="11" s="1"/>
  <c r="T204" i="11"/>
  <c r="T205" i="11"/>
  <c r="V205" i="11" s="1"/>
  <c r="X205" i="11" s="1"/>
  <c r="Y205" i="11" s="1"/>
  <c r="T206" i="11"/>
  <c r="V206" i="11" s="1"/>
  <c r="X206" i="11" s="1"/>
  <c r="Y206" i="11" s="1"/>
  <c r="T207" i="11"/>
  <c r="V207" i="11" s="1"/>
  <c r="X207" i="11" s="1"/>
  <c r="Y207" i="11" s="1"/>
  <c r="T208" i="11"/>
  <c r="V208" i="11" s="1"/>
  <c r="X208" i="11" s="1"/>
  <c r="Y208" i="11" s="1"/>
  <c r="T209" i="11"/>
  <c r="V209" i="11" s="1"/>
  <c r="X209" i="11" s="1"/>
  <c r="Y209" i="11" s="1"/>
  <c r="T210" i="11"/>
  <c r="V210" i="11" s="1"/>
  <c r="X210" i="11" s="1"/>
  <c r="Y210" i="11" s="1"/>
  <c r="T211" i="11"/>
  <c r="V211" i="11" s="1"/>
  <c r="X211" i="11" s="1"/>
  <c r="Y211" i="11" s="1"/>
  <c r="T212" i="11"/>
  <c r="T213" i="11"/>
  <c r="V213" i="11" s="1"/>
  <c r="X213" i="11" s="1"/>
  <c r="Y213" i="11" s="1"/>
  <c r="T214" i="11"/>
  <c r="V214" i="11" s="1"/>
  <c r="X214" i="11" s="1"/>
  <c r="Y214" i="11" s="1"/>
  <c r="T215" i="11"/>
  <c r="V215" i="11" s="1"/>
  <c r="X215" i="11" s="1"/>
  <c r="Y215" i="11" s="1"/>
  <c r="T216" i="11"/>
  <c r="V216" i="11" s="1"/>
  <c r="X216" i="11" s="1"/>
  <c r="Y216" i="11" s="1"/>
  <c r="T217" i="11"/>
  <c r="V217" i="11" s="1"/>
  <c r="X217" i="11" s="1"/>
  <c r="Y217" i="11" s="1"/>
  <c r="T218" i="11"/>
  <c r="V218" i="11" s="1"/>
  <c r="X218" i="11" s="1"/>
  <c r="Y218" i="11" s="1"/>
  <c r="T219" i="11"/>
  <c r="V219" i="11" s="1"/>
  <c r="X219" i="11" s="1"/>
  <c r="Y219" i="11" s="1"/>
  <c r="T220" i="11"/>
  <c r="T221" i="11"/>
  <c r="V221" i="11" s="1"/>
  <c r="X221" i="11" s="1"/>
  <c r="Y221" i="11" s="1"/>
  <c r="T222" i="11"/>
  <c r="V222" i="11" s="1"/>
  <c r="X222" i="11" s="1"/>
  <c r="Y222" i="11" s="1"/>
  <c r="T223" i="11"/>
  <c r="V223" i="11" s="1"/>
  <c r="X223" i="11" s="1"/>
  <c r="Y223" i="11" s="1"/>
  <c r="T224" i="11"/>
  <c r="V224" i="11" s="1"/>
  <c r="X224" i="11" s="1"/>
  <c r="Y224" i="11" s="1"/>
  <c r="T225" i="11"/>
  <c r="V225" i="11" s="1"/>
  <c r="X225" i="11" s="1"/>
  <c r="Y225" i="11" s="1"/>
  <c r="T226" i="11"/>
  <c r="V226" i="11" s="1"/>
  <c r="X226" i="11" s="1"/>
  <c r="Y226" i="11" s="1"/>
  <c r="T227" i="11"/>
  <c r="V227" i="11" s="1"/>
  <c r="X227" i="11" s="1"/>
  <c r="Y227" i="11" s="1"/>
  <c r="T228" i="11"/>
  <c r="T229" i="11"/>
  <c r="V229" i="11" s="1"/>
  <c r="X229" i="11" s="1"/>
  <c r="Y229" i="11" s="1"/>
  <c r="T230" i="11"/>
  <c r="V230" i="11" s="1"/>
  <c r="X230" i="11" s="1"/>
  <c r="Y230" i="11" s="1"/>
  <c r="T231" i="11"/>
  <c r="V231" i="11" s="1"/>
  <c r="X231" i="11" s="1"/>
  <c r="Y231" i="11" s="1"/>
  <c r="T232" i="11"/>
  <c r="V232" i="11" s="1"/>
  <c r="X232" i="11" s="1"/>
  <c r="Y232" i="11" s="1"/>
  <c r="T233" i="11"/>
  <c r="V233" i="11" s="1"/>
  <c r="X233" i="11" s="1"/>
  <c r="Y233" i="11" s="1"/>
  <c r="T234" i="11"/>
  <c r="V234" i="11" s="1"/>
  <c r="X234" i="11" s="1"/>
  <c r="Y234" i="11" s="1"/>
  <c r="T235" i="11"/>
  <c r="V235" i="11" s="1"/>
  <c r="X235" i="11" s="1"/>
  <c r="Y235" i="11" s="1"/>
  <c r="T236" i="11"/>
  <c r="T237" i="11"/>
  <c r="V237" i="11" s="1"/>
  <c r="X237" i="11" s="1"/>
  <c r="Y237" i="11" s="1"/>
  <c r="T238" i="11"/>
  <c r="V238" i="11" s="1"/>
  <c r="X238" i="11" s="1"/>
  <c r="Y238" i="11" s="1"/>
  <c r="T239" i="11"/>
  <c r="V239" i="11" s="1"/>
  <c r="X239" i="11" s="1"/>
  <c r="Y239" i="11" s="1"/>
  <c r="T240" i="11"/>
  <c r="V240" i="11" s="1"/>
  <c r="X240" i="11" s="1"/>
  <c r="Y240" i="11" s="1"/>
  <c r="T241" i="11"/>
  <c r="V241" i="11" s="1"/>
  <c r="X241" i="11" s="1"/>
  <c r="Y241" i="11" s="1"/>
  <c r="T242" i="11"/>
  <c r="V242" i="11" s="1"/>
  <c r="X242" i="11" s="1"/>
  <c r="Y242" i="11" s="1"/>
  <c r="T243" i="11"/>
  <c r="V243" i="11" s="1"/>
  <c r="X243" i="11" s="1"/>
  <c r="Y243" i="11" s="1"/>
  <c r="T244" i="11"/>
  <c r="T245" i="11"/>
  <c r="V245" i="11" s="1"/>
  <c r="X245" i="11" s="1"/>
  <c r="Y245" i="11" s="1"/>
  <c r="T246" i="11"/>
  <c r="V246" i="11" s="1"/>
  <c r="X246" i="11" s="1"/>
  <c r="Y246" i="11" s="1"/>
  <c r="T247" i="11"/>
  <c r="V247" i="11" s="1"/>
  <c r="X247" i="11" s="1"/>
  <c r="Y247" i="11" s="1"/>
  <c r="T248" i="11"/>
  <c r="V248" i="11" s="1"/>
  <c r="X248" i="11" s="1"/>
  <c r="Y248" i="11" s="1"/>
  <c r="T249" i="11"/>
  <c r="V249" i="11" s="1"/>
  <c r="X249" i="11" s="1"/>
  <c r="Y249" i="11" s="1"/>
  <c r="T250" i="11"/>
  <c r="V250" i="11" s="1"/>
  <c r="X250" i="11" s="1"/>
  <c r="Y250" i="11" s="1"/>
  <c r="T251" i="11"/>
  <c r="V251" i="11" s="1"/>
  <c r="X251" i="11" s="1"/>
  <c r="Y251" i="11" s="1"/>
  <c r="T252" i="11"/>
  <c r="T253" i="11"/>
  <c r="V253" i="11" s="1"/>
  <c r="X253" i="11" s="1"/>
  <c r="Y253" i="11" s="1"/>
  <c r="T254" i="11"/>
  <c r="V254" i="11" s="1"/>
  <c r="X254" i="11" s="1"/>
  <c r="Y254" i="11" s="1"/>
  <c r="T255" i="11"/>
  <c r="V255" i="11" s="1"/>
  <c r="X255" i="11" s="1"/>
  <c r="Y255" i="11" s="1"/>
  <c r="T256" i="11"/>
  <c r="V256" i="11" s="1"/>
  <c r="X256" i="11" s="1"/>
  <c r="Y256" i="11" s="1"/>
  <c r="T257" i="11"/>
  <c r="V257" i="11" s="1"/>
  <c r="X257" i="11" s="1"/>
  <c r="Y257" i="11" s="1"/>
  <c r="T258" i="11"/>
  <c r="V258" i="11" s="1"/>
  <c r="X258" i="11" s="1"/>
  <c r="Y258" i="11" s="1"/>
  <c r="T259" i="11"/>
  <c r="V259" i="11" s="1"/>
  <c r="X259" i="11" s="1"/>
  <c r="Y259" i="11" s="1"/>
  <c r="T260" i="11"/>
  <c r="T261" i="11"/>
  <c r="V261" i="11" s="1"/>
  <c r="X261" i="11" s="1"/>
  <c r="Y261" i="11" s="1"/>
  <c r="T262" i="11"/>
  <c r="V262" i="11" s="1"/>
  <c r="X262" i="11" s="1"/>
  <c r="Y262" i="11" s="1"/>
  <c r="T263" i="11"/>
  <c r="V263" i="11" s="1"/>
  <c r="X263" i="11" s="1"/>
  <c r="Y263" i="11" s="1"/>
  <c r="T264" i="11"/>
  <c r="V264" i="11" s="1"/>
  <c r="X264" i="11" s="1"/>
  <c r="Y264" i="11" s="1"/>
  <c r="T265" i="11"/>
  <c r="V265" i="11" s="1"/>
  <c r="X265" i="11" s="1"/>
  <c r="Y265" i="11" s="1"/>
  <c r="T266" i="11"/>
  <c r="V266" i="11" s="1"/>
  <c r="X266" i="11" s="1"/>
  <c r="Y266" i="11" s="1"/>
  <c r="T267" i="11"/>
  <c r="V267" i="11" s="1"/>
  <c r="X267" i="11" s="1"/>
  <c r="Y267" i="11" s="1"/>
  <c r="T268" i="11"/>
  <c r="T269" i="11"/>
  <c r="V269" i="11" s="1"/>
  <c r="X269" i="11" s="1"/>
  <c r="Y269" i="11" s="1"/>
  <c r="T270" i="11"/>
  <c r="V270" i="11" s="1"/>
  <c r="X270" i="11" s="1"/>
  <c r="Y270" i="11" s="1"/>
  <c r="T271" i="11"/>
  <c r="V271" i="11" s="1"/>
  <c r="X271" i="11" s="1"/>
  <c r="Y271" i="11" s="1"/>
  <c r="T272" i="11"/>
  <c r="V272" i="11" s="1"/>
  <c r="X272" i="11" s="1"/>
  <c r="Y272" i="11" s="1"/>
  <c r="T273" i="11"/>
  <c r="V273" i="11" s="1"/>
  <c r="X273" i="11" s="1"/>
  <c r="Y273" i="11" s="1"/>
  <c r="T274" i="11"/>
  <c r="V274" i="11" s="1"/>
  <c r="X274" i="11" s="1"/>
  <c r="Y274" i="11" s="1"/>
  <c r="T275" i="11"/>
  <c r="V275" i="11" s="1"/>
  <c r="X275" i="11" s="1"/>
  <c r="Y275" i="11" s="1"/>
  <c r="T276" i="11"/>
  <c r="T277" i="11"/>
  <c r="V277" i="11" s="1"/>
  <c r="X277" i="11" s="1"/>
  <c r="Y277" i="11" s="1"/>
  <c r="T278" i="11"/>
  <c r="V278" i="11" s="1"/>
  <c r="X278" i="11" s="1"/>
  <c r="Y278" i="11" s="1"/>
  <c r="T279" i="11"/>
  <c r="V279" i="11" s="1"/>
  <c r="X279" i="11" s="1"/>
  <c r="Y279" i="11" s="1"/>
  <c r="T280" i="11"/>
  <c r="V280" i="11" s="1"/>
  <c r="X280" i="11" s="1"/>
  <c r="Y280" i="11" s="1"/>
  <c r="T281" i="11"/>
  <c r="V281" i="11" s="1"/>
  <c r="X281" i="11" s="1"/>
  <c r="Y281" i="11" s="1"/>
  <c r="T282" i="11"/>
  <c r="V282" i="11" s="1"/>
  <c r="X282" i="11" s="1"/>
  <c r="Y282" i="11" s="1"/>
  <c r="T283" i="11"/>
  <c r="V283" i="11" s="1"/>
  <c r="X283" i="11" s="1"/>
  <c r="Y283" i="11" s="1"/>
  <c r="T284" i="11"/>
  <c r="T285" i="11"/>
  <c r="V285" i="11" s="1"/>
  <c r="X285" i="11" s="1"/>
  <c r="Y285" i="11" s="1"/>
  <c r="T286" i="11"/>
  <c r="V286" i="11" s="1"/>
  <c r="X286" i="11" s="1"/>
  <c r="Y286" i="11" s="1"/>
  <c r="T287" i="11"/>
  <c r="V287" i="11" s="1"/>
  <c r="X287" i="11" s="1"/>
  <c r="Y287" i="11" s="1"/>
  <c r="T288" i="11"/>
  <c r="V288" i="11" s="1"/>
  <c r="X288" i="11" s="1"/>
  <c r="Y288" i="11" s="1"/>
  <c r="T289" i="11"/>
  <c r="V289" i="11" s="1"/>
  <c r="X289" i="11" s="1"/>
  <c r="Y289" i="11" s="1"/>
  <c r="T290" i="11"/>
  <c r="V290" i="11" s="1"/>
  <c r="X290" i="11" s="1"/>
  <c r="Y290" i="11" s="1"/>
  <c r="T291" i="11"/>
  <c r="V291" i="11" s="1"/>
  <c r="X291" i="11" s="1"/>
  <c r="Y291" i="11" s="1"/>
  <c r="T292" i="11"/>
  <c r="T293" i="11"/>
  <c r="V293" i="11" s="1"/>
  <c r="X293" i="11" s="1"/>
  <c r="Y293" i="11" s="1"/>
  <c r="T294" i="11"/>
  <c r="V294" i="11" s="1"/>
  <c r="X294" i="11" s="1"/>
  <c r="Y294" i="11" s="1"/>
  <c r="T295" i="11"/>
  <c r="V295" i="11" s="1"/>
  <c r="X295" i="11" s="1"/>
  <c r="Y295" i="11" s="1"/>
  <c r="T296" i="11"/>
  <c r="V296" i="11" s="1"/>
  <c r="X296" i="11" s="1"/>
  <c r="Y296" i="11" s="1"/>
  <c r="T297" i="11"/>
  <c r="V297" i="11" s="1"/>
  <c r="X297" i="11" s="1"/>
  <c r="Y297" i="11" s="1"/>
  <c r="T298" i="11"/>
  <c r="V298" i="11" s="1"/>
  <c r="X298" i="11" s="1"/>
  <c r="Y298" i="11" s="1"/>
  <c r="T299" i="11"/>
  <c r="V299" i="11" s="1"/>
  <c r="X299" i="11" s="1"/>
  <c r="Y299" i="11" s="1"/>
  <c r="T300" i="11"/>
  <c r="T301" i="11"/>
  <c r="V301" i="11" s="1"/>
  <c r="X301" i="11" s="1"/>
  <c r="Y301" i="11" s="1"/>
  <c r="T302" i="11"/>
  <c r="V302" i="11" s="1"/>
  <c r="X302" i="11" s="1"/>
  <c r="Y302" i="11" s="1"/>
  <c r="T303" i="11"/>
  <c r="V303" i="11" s="1"/>
  <c r="X303" i="11" s="1"/>
  <c r="Y303" i="11" s="1"/>
  <c r="J14" i="11"/>
  <c r="J15" i="11"/>
  <c r="J16" i="11"/>
  <c r="J17" i="11"/>
  <c r="J18" i="11"/>
  <c r="J19" i="11"/>
  <c r="J20" i="11"/>
  <c r="J21" i="11"/>
  <c r="J22" i="11"/>
  <c r="J23" i="11"/>
  <c r="J24" i="11"/>
  <c r="J25" i="11"/>
  <c r="J26" i="11"/>
  <c r="J27" i="11"/>
  <c r="J28" i="11"/>
  <c r="J29" i="11"/>
  <c r="J30" i="11"/>
  <c r="J31" i="11"/>
  <c r="J32" i="11"/>
  <c r="J33" i="11"/>
  <c r="J34" i="11"/>
  <c r="J35" i="11"/>
  <c r="J36" i="11"/>
  <c r="J37" i="11"/>
  <c r="J38" i="11"/>
  <c r="J39" i="11"/>
  <c r="J40" i="11"/>
  <c r="J41" i="11"/>
  <c r="J42" i="11"/>
  <c r="J43" i="11"/>
  <c r="J44" i="11"/>
  <c r="J45" i="11"/>
  <c r="J46" i="11"/>
  <c r="J47" i="11"/>
  <c r="J48" i="11"/>
  <c r="J49" i="11"/>
  <c r="J50" i="11"/>
  <c r="J51" i="11"/>
  <c r="J52" i="11"/>
  <c r="J53" i="11"/>
  <c r="J54" i="11"/>
  <c r="J55" i="11"/>
  <c r="J56" i="11"/>
  <c r="J57" i="11"/>
  <c r="J58" i="11"/>
  <c r="J59" i="11"/>
  <c r="J60" i="11"/>
  <c r="J61" i="11"/>
  <c r="J62" i="11"/>
  <c r="J63" i="11"/>
  <c r="J64" i="11"/>
  <c r="J65" i="11"/>
  <c r="J66" i="11"/>
  <c r="J67" i="11"/>
  <c r="J68" i="11"/>
  <c r="J69" i="11"/>
  <c r="J70" i="11"/>
  <c r="J71" i="11"/>
  <c r="J72" i="11"/>
  <c r="J73" i="11"/>
  <c r="J74" i="11"/>
  <c r="J75" i="11"/>
  <c r="J76" i="11"/>
  <c r="J77" i="11"/>
  <c r="J78" i="11"/>
  <c r="J79" i="11"/>
  <c r="J80" i="11"/>
  <c r="J81" i="11"/>
  <c r="J82" i="11"/>
  <c r="J83" i="11"/>
  <c r="J84" i="11"/>
  <c r="J85" i="11"/>
  <c r="J86" i="11"/>
  <c r="J87" i="11"/>
  <c r="J88" i="11"/>
  <c r="J89" i="11"/>
  <c r="J90" i="11"/>
  <c r="J91" i="11"/>
  <c r="J92" i="11"/>
  <c r="J93" i="11"/>
  <c r="J94" i="11"/>
  <c r="J95" i="11"/>
  <c r="J96" i="11"/>
  <c r="J97" i="11"/>
  <c r="J98" i="11"/>
  <c r="J99" i="11"/>
  <c r="J100" i="11"/>
  <c r="J101" i="11"/>
  <c r="J102" i="11"/>
  <c r="J103" i="11"/>
  <c r="J104" i="11"/>
  <c r="J105" i="11"/>
  <c r="J106" i="11"/>
  <c r="J107" i="11"/>
  <c r="J108" i="11"/>
  <c r="J109" i="11"/>
  <c r="J110" i="11"/>
  <c r="J111" i="11"/>
  <c r="J112" i="11"/>
  <c r="J113" i="11"/>
  <c r="J114" i="11"/>
  <c r="J115" i="11"/>
  <c r="J116" i="11"/>
  <c r="J117" i="11"/>
  <c r="J118" i="11"/>
  <c r="J119" i="11"/>
  <c r="J120" i="11"/>
  <c r="J121" i="11"/>
  <c r="J122" i="11"/>
  <c r="J123" i="11"/>
  <c r="J124" i="11"/>
  <c r="J125" i="11"/>
  <c r="J126" i="11"/>
  <c r="J127" i="11"/>
  <c r="J128" i="11"/>
  <c r="J129" i="11"/>
  <c r="J130" i="11"/>
  <c r="J131" i="11"/>
  <c r="J132" i="11"/>
  <c r="J133" i="11"/>
  <c r="J134" i="11"/>
  <c r="J135" i="11"/>
  <c r="J136" i="11"/>
  <c r="J137" i="11"/>
  <c r="J138" i="11"/>
  <c r="J139" i="11"/>
  <c r="J140" i="11"/>
  <c r="J141" i="11"/>
  <c r="J142" i="11"/>
  <c r="J143" i="11"/>
  <c r="J144" i="11"/>
  <c r="J145" i="11"/>
  <c r="J146" i="11"/>
  <c r="J147" i="11"/>
  <c r="J148" i="11"/>
  <c r="J149" i="11"/>
  <c r="J150" i="11"/>
  <c r="J151" i="11"/>
  <c r="J152" i="11"/>
  <c r="J153" i="11"/>
  <c r="J154" i="11"/>
  <c r="J155" i="11"/>
  <c r="J156" i="11"/>
  <c r="J157" i="11"/>
  <c r="J158" i="11"/>
  <c r="J159" i="11"/>
  <c r="J160" i="11"/>
  <c r="J161" i="11"/>
  <c r="J162" i="11"/>
  <c r="J163" i="11"/>
  <c r="J164" i="11"/>
  <c r="J165" i="11"/>
  <c r="J166" i="11"/>
  <c r="J167" i="11"/>
  <c r="J168" i="11"/>
  <c r="J169" i="11"/>
  <c r="J170" i="11"/>
  <c r="J171" i="11"/>
  <c r="J172" i="11"/>
  <c r="J173" i="11"/>
  <c r="J174" i="11"/>
  <c r="J175" i="11"/>
  <c r="J176" i="11"/>
  <c r="J177" i="11"/>
  <c r="J178" i="11"/>
  <c r="J179" i="11"/>
  <c r="J180" i="11"/>
  <c r="J181" i="11"/>
  <c r="J182" i="11"/>
  <c r="J183" i="11"/>
  <c r="J184" i="11"/>
  <c r="J185" i="11"/>
  <c r="J186" i="11"/>
  <c r="J187" i="11"/>
  <c r="J188" i="11"/>
  <c r="J189" i="11"/>
  <c r="J190" i="11"/>
  <c r="J191" i="11"/>
  <c r="J192" i="11"/>
  <c r="J193" i="11"/>
  <c r="J194" i="11"/>
  <c r="J195" i="11"/>
  <c r="J196" i="11"/>
  <c r="J197" i="11"/>
  <c r="J198" i="11"/>
  <c r="J199" i="11"/>
  <c r="J200" i="11"/>
  <c r="J201" i="11"/>
  <c r="J202" i="11"/>
  <c r="J203" i="11"/>
  <c r="J204" i="11"/>
  <c r="J205" i="11"/>
  <c r="J206" i="11"/>
  <c r="J207" i="11"/>
  <c r="J208" i="11"/>
  <c r="J209" i="11"/>
  <c r="J210" i="11"/>
  <c r="J211" i="11"/>
  <c r="J212" i="11"/>
  <c r="J213" i="11"/>
  <c r="J214" i="11"/>
  <c r="J215" i="11"/>
  <c r="J216" i="11"/>
  <c r="J217" i="11"/>
  <c r="J218" i="11"/>
  <c r="J219" i="11"/>
  <c r="J220" i="11"/>
  <c r="J221" i="11"/>
  <c r="J222" i="11"/>
  <c r="J223" i="11"/>
  <c r="J224" i="11"/>
  <c r="J225" i="11"/>
  <c r="J226" i="11"/>
  <c r="J227" i="11"/>
  <c r="J228" i="11"/>
  <c r="J229" i="11"/>
  <c r="J230" i="11"/>
  <c r="J231" i="11"/>
  <c r="J232" i="11"/>
  <c r="J233" i="11"/>
  <c r="J234" i="11"/>
  <c r="J235" i="11"/>
  <c r="J236" i="11"/>
  <c r="J237" i="11"/>
  <c r="J238" i="11"/>
  <c r="J239" i="11"/>
  <c r="J240" i="11"/>
  <c r="J241" i="11"/>
  <c r="J242" i="11"/>
  <c r="J243" i="11"/>
  <c r="J244" i="11"/>
  <c r="J245" i="11"/>
  <c r="J246" i="11"/>
  <c r="J247" i="11"/>
  <c r="J248" i="11"/>
  <c r="J249" i="11"/>
  <c r="J250" i="11"/>
  <c r="J251" i="11"/>
  <c r="J252" i="11"/>
  <c r="J253" i="11"/>
  <c r="J254" i="11"/>
  <c r="J255" i="11"/>
  <c r="J256" i="11"/>
  <c r="J257" i="11"/>
  <c r="J258" i="11"/>
  <c r="J259" i="11"/>
  <c r="J260" i="11"/>
  <c r="J261" i="11"/>
  <c r="J262" i="11"/>
  <c r="J263" i="11"/>
  <c r="J264" i="11"/>
  <c r="J265" i="11"/>
  <c r="J266" i="11"/>
  <c r="J267" i="11"/>
  <c r="J268" i="11"/>
  <c r="J269" i="11"/>
  <c r="J270" i="11"/>
  <c r="J271" i="11"/>
  <c r="J272" i="11"/>
  <c r="J273" i="11"/>
  <c r="J274" i="11"/>
  <c r="J275" i="11"/>
  <c r="J276" i="11"/>
  <c r="J277" i="11"/>
  <c r="J278" i="11"/>
  <c r="J279" i="11"/>
  <c r="J280" i="11"/>
  <c r="J281" i="11"/>
  <c r="J282" i="11"/>
  <c r="J283" i="11"/>
  <c r="J284" i="11"/>
  <c r="J285" i="11"/>
  <c r="J286" i="11"/>
  <c r="J287" i="11"/>
  <c r="J288" i="11"/>
  <c r="J289" i="11"/>
  <c r="J290" i="11"/>
  <c r="J291" i="11"/>
  <c r="J292" i="11"/>
  <c r="J293" i="11"/>
  <c r="J294" i="11"/>
  <c r="J295" i="11"/>
  <c r="J296" i="11"/>
  <c r="J297" i="11"/>
  <c r="J298" i="11"/>
  <c r="J299" i="11"/>
  <c r="J300" i="11"/>
  <c r="J301" i="11"/>
  <c r="J302" i="11"/>
  <c r="J303" i="11"/>
  <c r="J11" i="11"/>
  <c r="J12" i="11"/>
  <c r="J13" i="11"/>
  <c r="Q10" i="13" l="1"/>
  <c r="N149" i="13"/>
  <c r="O149" i="13" s="1"/>
  <c r="N88" i="13"/>
  <c r="O88" i="13" s="1"/>
  <c r="N175" i="13"/>
  <c r="O175" i="13" s="1"/>
  <c r="N93" i="13"/>
  <c r="O93" i="13" s="1"/>
  <c r="N110" i="13"/>
  <c r="O110" i="13" s="1"/>
  <c r="N43" i="13"/>
  <c r="O43" i="13" s="1"/>
  <c r="N67" i="13"/>
  <c r="O67" i="13" s="1"/>
  <c r="N35" i="13"/>
  <c r="O35" i="13" s="1"/>
  <c r="N226" i="13"/>
  <c r="O226" i="13" s="1"/>
  <c r="N143" i="13"/>
  <c r="O143" i="13" s="1"/>
  <c r="N91" i="13"/>
  <c r="O91" i="13" s="1"/>
  <c r="N215" i="13"/>
  <c r="O215" i="13" s="1"/>
  <c r="N262" i="13"/>
  <c r="O262" i="13" s="1"/>
  <c r="N174" i="13"/>
  <c r="O174" i="13" s="1"/>
  <c r="N239" i="13"/>
  <c r="O239" i="13" s="1"/>
  <c r="N289" i="13"/>
  <c r="O289" i="13" s="1"/>
  <c r="N179" i="13"/>
  <c r="O179" i="13" s="1"/>
  <c r="N186" i="13"/>
  <c r="O186" i="13" s="1"/>
  <c r="N136" i="13"/>
  <c r="O136" i="13" s="1"/>
  <c r="N167" i="13"/>
  <c r="O167" i="13" s="1"/>
  <c r="N273" i="13"/>
  <c r="O273" i="13" s="1"/>
  <c r="N130" i="13"/>
  <c r="O130" i="13" s="1"/>
  <c r="N187" i="13"/>
  <c r="O187" i="13" s="1"/>
  <c r="N96" i="13"/>
  <c r="O96" i="13" s="1"/>
  <c r="N107" i="13"/>
  <c r="O107" i="13" s="1"/>
  <c r="N236" i="13"/>
  <c r="O236" i="13" s="1"/>
  <c r="N122" i="13"/>
  <c r="O122" i="13" s="1"/>
  <c r="N59" i="13"/>
  <c r="O59" i="13" s="1"/>
  <c r="N267" i="13"/>
  <c r="O267" i="13" s="1"/>
  <c r="N38" i="13"/>
  <c r="O38" i="13" s="1"/>
  <c r="N294" i="13"/>
  <c r="O294" i="13" s="1"/>
  <c r="N260" i="13"/>
  <c r="O260" i="13" s="1"/>
  <c r="N278" i="13"/>
  <c r="O278" i="13" s="1"/>
  <c r="N157" i="13"/>
  <c r="O157" i="13" s="1"/>
  <c r="N214" i="13"/>
  <c r="O214" i="13" s="1"/>
  <c r="N154" i="13"/>
  <c r="O154" i="13" s="1"/>
  <c r="N80" i="13"/>
  <c r="O80" i="13" s="1"/>
  <c r="N40" i="13"/>
  <c r="O40" i="13" s="1"/>
  <c r="N191" i="13"/>
  <c r="O191" i="13" s="1"/>
  <c r="N193" i="13"/>
  <c r="O193" i="13" s="1"/>
  <c r="N217" i="13"/>
  <c r="O217" i="13" s="1"/>
  <c r="N24" i="13"/>
  <c r="O24" i="13" s="1"/>
  <c r="N119" i="13"/>
  <c r="O119" i="13" s="1"/>
  <c r="N138" i="13"/>
  <c r="O138" i="13" s="1"/>
  <c r="N45" i="13"/>
  <c r="O45" i="13" s="1"/>
  <c r="N246" i="13"/>
  <c r="O246" i="13" s="1"/>
  <c r="N141" i="13"/>
  <c r="O141" i="13" s="1"/>
  <c r="N83" i="13"/>
  <c r="O83" i="13" s="1"/>
  <c r="N48" i="13"/>
  <c r="O48" i="13" s="1"/>
  <c r="N44" i="13"/>
  <c r="O44" i="13" s="1"/>
  <c r="N299" i="13"/>
  <c r="O299" i="13" s="1"/>
  <c r="N109" i="13"/>
  <c r="O109" i="13" s="1"/>
  <c r="N56" i="13"/>
  <c r="O56" i="13" s="1"/>
  <c r="N139" i="13"/>
  <c r="O139" i="13" s="1"/>
  <c r="N270" i="13"/>
  <c r="O270" i="13" s="1"/>
  <c r="N21" i="13"/>
  <c r="O21" i="13" s="1"/>
  <c r="N127" i="13"/>
  <c r="O127" i="13" s="1"/>
  <c r="N144" i="13"/>
  <c r="O144" i="13" s="1"/>
  <c r="N254" i="13"/>
  <c r="O254" i="13" s="1"/>
  <c r="N140" i="13"/>
  <c r="O140" i="13" s="1"/>
  <c r="N31" i="13"/>
  <c r="O31" i="13" s="1"/>
  <c r="N249" i="13"/>
  <c r="O249" i="13" s="1"/>
  <c r="N135" i="13"/>
  <c r="O135" i="13" s="1"/>
  <c r="N230" i="13"/>
  <c r="O230" i="13" s="1"/>
  <c r="N151" i="13"/>
  <c r="O151" i="13" s="1"/>
  <c r="N146" i="13"/>
  <c r="O146" i="13" s="1"/>
  <c r="N303" i="13"/>
  <c r="O303" i="13" s="1"/>
  <c r="N19" i="13"/>
  <c r="O19" i="13" s="1"/>
  <c r="N64" i="13"/>
  <c r="O64" i="13" s="1"/>
  <c r="N276" i="13"/>
  <c r="O276" i="13" s="1"/>
  <c r="N82" i="13"/>
  <c r="O82" i="13" s="1"/>
  <c r="N302" i="13"/>
  <c r="O302" i="13" s="1"/>
  <c r="N225" i="13"/>
  <c r="O225" i="13" s="1"/>
  <c r="N182" i="13"/>
  <c r="O182" i="13" s="1"/>
  <c r="N41" i="13"/>
  <c r="O41" i="13" s="1"/>
  <c r="N16" i="13"/>
  <c r="O16" i="13" s="1"/>
  <c r="N199" i="13"/>
  <c r="O199" i="13" s="1"/>
  <c r="N57" i="13"/>
  <c r="O57" i="13" s="1"/>
  <c r="N268" i="13"/>
  <c r="O268" i="13" s="1"/>
  <c r="N195" i="13"/>
  <c r="O195" i="13" s="1"/>
  <c r="N166" i="13"/>
  <c r="O166" i="13" s="1"/>
  <c r="N300" i="13"/>
  <c r="O300" i="13" s="1"/>
  <c r="N250" i="13"/>
  <c r="O250" i="13" s="1"/>
  <c r="N165" i="13"/>
  <c r="O165" i="13" s="1"/>
  <c r="N188" i="13"/>
  <c r="O188" i="13" s="1"/>
  <c r="N196" i="13"/>
  <c r="O196" i="13" s="1"/>
  <c r="N261" i="13"/>
  <c r="O261" i="13" s="1"/>
  <c r="N257" i="13"/>
  <c r="O257" i="13" s="1"/>
  <c r="N220" i="13"/>
  <c r="O220" i="13" s="1"/>
  <c r="N218" i="13"/>
  <c r="O218" i="13" s="1"/>
  <c r="N213" i="13"/>
  <c r="O213" i="13" s="1"/>
  <c r="N105" i="13"/>
  <c r="O105" i="13" s="1"/>
  <c r="N233" i="13"/>
  <c r="O233" i="13" s="1"/>
  <c r="N284" i="13"/>
  <c r="O284" i="13" s="1"/>
  <c r="N180" i="13"/>
  <c r="O180" i="13" s="1"/>
  <c r="N172" i="13"/>
  <c r="O172" i="13" s="1"/>
  <c r="N277" i="13"/>
  <c r="O277" i="13" s="1"/>
  <c r="N94" i="13"/>
  <c r="O94" i="13" s="1"/>
  <c r="N241" i="13"/>
  <c r="O241" i="13" s="1"/>
  <c r="N51" i="13"/>
  <c r="O51" i="13" s="1"/>
  <c r="N244" i="13"/>
  <c r="O244" i="13" s="1"/>
  <c r="N263" i="13"/>
  <c r="O263" i="13" s="1"/>
  <c r="N189" i="13"/>
  <c r="O189" i="13" s="1"/>
  <c r="N197" i="13"/>
  <c r="O197" i="13" s="1"/>
  <c r="N98" i="13"/>
  <c r="O98" i="13" s="1"/>
  <c r="N72" i="13"/>
  <c r="O72" i="13" s="1"/>
  <c r="N228" i="13"/>
  <c r="O228" i="13" s="1"/>
  <c r="N292" i="13"/>
  <c r="O292" i="13" s="1"/>
  <c r="N181" i="13"/>
  <c r="O181" i="13" s="1"/>
  <c r="N173" i="13"/>
  <c r="O173" i="13" s="1"/>
  <c r="N169" i="13"/>
  <c r="O169" i="13" s="1"/>
  <c r="N209" i="13"/>
  <c r="O209" i="13" s="1"/>
  <c r="N265" i="13"/>
  <c r="O265" i="13" s="1"/>
  <c r="N161" i="13"/>
  <c r="O161" i="13" s="1"/>
  <c r="N133" i="13"/>
  <c r="O133" i="13" s="1"/>
  <c r="N117" i="13"/>
  <c r="O117" i="13" s="1"/>
  <c r="N86" i="13"/>
  <c r="O86" i="13" s="1"/>
  <c r="N75" i="13"/>
  <c r="O75" i="13" s="1"/>
  <c r="N152" i="13"/>
  <c r="O152" i="13" s="1"/>
  <c r="N27" i="13"/>
  <c r="O27" i="13" s="1"/>
  <c r="N205" i="13"/>
  <c r="O205" i="13" s="1"/>
  <c r="N222" i="13"/>
  <c r="O222" i="13" s="1"/>
  <c r="N194" i="13"/>
  <c r="O194" i="13" s="1"/>
  <c r="N252" i="13"/>
  <c r="O252" i="13" s="1"/>
  <c r="N204" i="13"/>
  <c r="O204" i="13" s="1"/>
  <c r="N295" i="13"/>
  <c r="O295" i="13" s="1"/>
  <c r="N112" i="13"/>
  <c r="O112" i="13" s="1"/>
  <c r="N128" i="13"/>
  <c r="O128" i="13" s="1"/>
  <c r="N78" i="13"/>
  <c r="O78" i="13" s="1"/>
  <c r="N114" i="13"/>
  <c r="O114" i="13" s="1"/>
  <c r="N32" i="13"/>
  <c r="O32" i="13" s="1"/>
  <c r="N11" i="13"/>
  <c r="O11" i="13" s="1"/>
  <c r="AC303" i="12"/>
  <c r="AB303" i="12"/>
  <c r="AA303" i="12"/>
  <c r="O303" i="12"/>
  <c r="L303" i="12"/>
  <c r="I303" i="12"/>
  <c r="F303" i="12"/>
  <c r="AC302" i="12"/>
  <c r="AB302" i="12"/>
  <c r="AA302" i="12"/>
  <c r="O302" i="12"/>
  <c r="L302" i="12"/>
  <c r="I302" i="12"/>
  <c r="F302" i="12"/>
  <c r="AC301" i="12"/>
  <c r="AB301" i="12"/>
  <c r="AA301" i="12"/>
  <c r="O301" i="12"/>
  <c r="L301" i="12"/>
  <c r="I301" i="12"/>
  <c r="F301" i="12"/>
  <c r="AC300" i="12"/>
  <c r="AB300" i="12"/>
  <c r="AA300" i="12"/>
  <c r="O300" i="12"/>
  <c r="L300" i="12"/>
  <c r="I300" i="12"/>
  <c r="F300" i="12"/>
  <c r="AC299" i="12"/>
  <c r="AB299" i="12"/>
  <c r="AA299" i="12"/>
  <c r="O299" i="12"/>
  <c r="L299" i="12"/>
  <c r="I299" i="12"/>
  <c r="F299" i="12"/>
  <c r="AC298" i="12"/>
  <c r="AB298" i="12"/>
  <c r="AA298" i="12"/>
  <c r="O298" i="12"/>
  <c r="L298" i="12"/>
  <c r="I298" i="12"/>
  <c r="F298" i="12"/>
  <c r="AC297" i="12"/>
  <c r="AB297" i="12"/>
  <c r="AA297" i="12"/>
  <c r="O297" i="12"/>
  <c r="L297" i="12"/>
  <c r="I297" i="12"/>
  <c r="F297" i="12"/>
  <c r="AC296" i="12"/>
  <c r="AB296" i="12"/>
  <c r="AA296" i="12"/>
  <c r="O296" i="12"/>
  <c r="L296" i="12"/>
  <c r="I296" i="12"/>
  <c r="F296" i="12"/>
  <c r="AC295" i="12"/>
  <c r="AB295" i="12"/>
  <c r="AA295" i="12"/>
  <c r="O295" i="12"/>
  <c r="L295" i="12"/>
  <c r="I295" i="12"/>
  <c r="F295" i="12"/>
  <c r="AC294" i="12"/>
  <c r="AB294" i="12"/>
  <c r="AA294" i="12"/>
  <c r="O294" i="12"/>
  <c r="L294" i="12"/>
  <c r="I294" i="12"/>
  <c r="F294" i="12"/>
  <c r="AC293" i="12"/>
  <c r="AB293" i="12"/>
  <c r="AA293" i="12"/>
  <c r="O293" i="12"/>
  <c r="L293" i="12"/>
  <c r="I293" i="12"/>
  <c r="F293" i="12"/>
  <c r="AC292" i="12"/>
  <c r="AB292" i="12"/>
  <c r="AA292" i="12"/>
  <c r="O292" i="12"/>
  <c r="L292" i="12"/>
  <c r="I292" i="12"/>
  <c r="F292" i="12"/>
  <c r="AC291" i="12"/>
  <c r="AB291" i="12"/>
  <c r="AA291" i="12"/>
  <c r="O291" i="12"/>
  <c r="L291" i="12"/>
  <c r="I291" i="12"/>
  <c r="F291" i="12"/>
  <c r="AC290" i="12"/>
  <c r="AB290" i="12"/>
  <c r="AA290" i="12"/>
  <c r="O290" i="12"/>
  <c r="L290" i="12"/>
  <c r="I290" i="12"/>
  <c r="F290" i="12"/>
  <c r="AC289" i="12"/>
  <c r="AB289" i="12"/>
  <c r="AA289" i="12"/>
  <c r="O289" i="12"/>
  <c r="L289" i="12"/>
  <c r="I289" i="12"/>
  <c r="F289" i="12"/>
  <c r="AC288" i="12"/>
  <c r="AB288" i="12"/>
  <c r="AA288" i="12"/>
  <c r="O288" i="12"/>
  <c r="L288" i="12"/>
  <c r="I288" i="12"/>
  <c r="F288" i="12"/>
  <c r="AC287" i="12"/>
  <c r="AB287" i="12"/>
  <c r="AA287" i="12"/>
  <c r="O287" i="12"/>
  <c r="L287" i="12"/>
  <c r="I287" i="12"/>
  <c r="F287" i="12"/>
  <c r="AC286" i="12"/>
  <c r="AB286" i="12"/>
  <c r="AA286" i="12"/>
  <c r="O286" i="12"/>
  <c r="L286" i="12"/>
  <c r="I286" i="12"/>
  <c r="F286" i="12"/>
  <c r="AC285" i="12"/>
  <c r="AB285" i="12"/>
  <c r="AA285" i="12"/>
  <c r="O285" i="12"/>
  <c r="L285" i="12"/>
  <c r="I285" i="12"/>
  <c r="F285" i="12"/>
  <c r="AC284" i="12"/>
  <c r="AB284" i="12"/>
  <c r="AA284" i="12"/>
  <c r="O284" i="12"/>
  <c r="L284" i="12"/>
  <c r="I284" i="12"/>
  <c r="F284" i="12"/>
  <c r="AC283" i="12"/>
  <c r="AB283" i="12"/>
  <c r="AA283" i="12"/>
  <c r="O283" i="12"/>
  <c r="L283" i="12"/>
  <c r="I283" i="12"/>
  <c r="F283" i="12"/>
  <c r="AC282" i="12"/>
  <c r="AB282" i="12"/>
  <c r="AA282" i="12"/>
  <c r="O282" i="12"/>
  <c r="L282" i="12"/>
  <c r="I282" i="12"/>
  <c r="F282" i="12"/>
  <c r="AC281" i="12"/>
  <c r="AB281" i="12"/>
  <c r="AA281" i="12"/>
  <c r="O281" i="12"/>
  <c r="L281" i="12"/>
  <c r="I281" i="12"/>
  <c r="F281" i="12"/>
  <c r="AC280" i="12"/>
  <c r="AB280" i="12"/>
  <c r="AA280" i="12"/>
  <c r="O280" i="12"/>
  <c r="L280" i="12"/>
  <c r="I280" i="12"/>
  <c r="F280" i="12"/>
  <c r="AC279" i="12"/>
  <c r="AB279" i="12"/>
  <c r="AA279" i="12"/>
  <c r="O279" i="12"/>
  <c r="L279" i="12"/>
  <c r="I279" i="12"/>
  <c r="F279" i="12"/>
  <c r="AC278" i="12"/>
  <c r="AB278" i="12"/>
  <c r="AA278" i="12"/>
  <c r="O278" i="12"/>
  <c r="L278" i="12"/>
  <c r="I278" i="12"/>
  <c r="F278" i="12"/>
  <c r="AC277" i="12"/>
  <c r="AB277" i="12"/>
  <c r="AA277" i="12"/>
  <c r="O277" i="12"/>
  <c r="L277" i="12"/>
  <c r="I277" i="12"/>
  <c r="F277" i="12"/>
  <c r="AC276" i="12"/>
  <c r="AB276" i="12"/>
  <c r="AA276" i="12"/>
  <c r="O276" i="12"/>
  <c r="L276" i="12"/>
  <c r="I276" i="12"/>
  <c r="F276" i="12"/>
  <c r="AC275" i="12"/>
  <c r="AB275" i="12"/>
  <c r="AA275" i="12"/>
  <c r="O275" i="12"/>
  <c r="L275" i="12"/>
  <c r="I275" i="12"/>
  <c r="F275" i="12"/>
  <c r="AC274" i="12"/>
  <c r="AB274" i="12"/>
  <c r="AA274" i="12"/>
  <c r="O274" i="12"/>
  <c r="L274" i="12"/>
  <c r="I274" i="12"/>
  <c r="F274" i="12"/>
  <c r="AC273" i="12"/>
  <c r="AB273" i="12"/>
  <c r="AA273" i="12"/>
  <c r="O273" i="12"/>
  <c r="L273" i="12"/>
  <c r="I273" i="12"/>
  <c r="F273" i="12"/>
  <c r="AC272" i="12"/>
  <c r="AB272" i="12"/>
  <c r="AA272" i="12"/>
  <c r="O272" i="12"/>
  <c r="L272" i="12"/>
  <c r="I272" i="12"/>
  <c r="F272" i="12"/>
  <c r="AC271" i="12"/>
  <c r="AB271" i="12"/>
  <c r="AA271" i="12"/>
  <c r="O271" i="12"/>
  <c r="L271" i="12"/>
  <c r="I271" i="12"/>
  <c r="F271" i="12"/>
  <c r="AC270" i="12"/>
  <c r="AB270" i="12"/>
  <c r="AA270" i="12"/>
  <c r="O270" i="12"/>
  <c r="L270" i="12"/>
  <c r="I270" i="12"/>
  <c r="F270" i="12"/>
  <c r="AC269" i="12"/>
  <c r="AB269" i="12"/>
  <c r="AA269" i="12"/>
  <c r="O269" i="12"/>
  <c r="L269" i="12"/>
  <c r="I269" i="12"/>
  <c r="F269" i="12"/>
  <c r="AC268" i="12"/>
  <c r="AB268" i="12"/>
  <c r="AA268" i="12"/>
  <c r="O268" i="12"/>
  <c r="L268" i="12"/>
  <c r="I268" i="12"/>
  <c r="F268" i="12"/>
  <c r="AC267" i="12"/>
  <c r="AB267" i="12"/>
  <c r="AA267" i="12"/>
  <c r="O267" i="12"/>
  <c r="L267" i="12"/>
  <c r="I267" i="12"/>
  <c r="F267" i="12"/>
  <c r="AC266" i="12"/>
  <c r="AB266" i="12"/>
  <c r="AA266" i="12"/>
  <c r="O266" i="12"/>
  <c r="L266" i="12"/>
  <c r="I266" i="12"/>
  <c r="F266" i="12"/>
  <c r="AC265" i="12"/>
  <c r="AB265" i="12"/>
  <c r="AA265" i="12"/>
  <c r="O265" i="12"/>
  <c r="L265" i="12"/>
  <c r="I265" i="12"/>
  <c r="F265" i="12"/>
  <c r="AC264" i="12"/>
  <c r="AB264" i="12"/>
  <c r="AA264" i="12"/>
  <c r="O264" i="12"/>
  <c r="L264" i="12"/>
  <c r="I264" i="12"/>
  <c r="F264" i="12"/>
  <c r="AC263" i="12"/>
  <c r="AB263" i="12"/>
  <c r="AA263" i="12"/>
  <c r="O263" i="12"/>
  <c r="L263" i="12"/>
  <c r="I263" i="12"/>
  <c r="F263" i="12"/>
  <c r="AC262" i="12"/>
  <c r="AB262" i="12"/>
  <c r="AA262" i="12"/>
  <c r="O262" i="12"/>
  <c r="L262" i="12"/>
  <c r="I262" i="12"/>
  <c r="F262" i="12"/>
  <c r="AC261" i="12"/>
  <c r="AB261" i="12"/>
  <c r="AA261" i="12"/>
  <c r="O261" i="12"/>
  <c r="L261" i="12"/>
  <c r="I261" i="12"/>
  <c r="F261" i="12"/>
  <c r="AC260" i="12"/>
  <c r="AB260" i="12"/>
  <c r="AA260" i="12"/>
  <c r="O260" i="12"/>
  <c r="L260" i="12"/>
  <c r="I260" i="12"/>
  <c r="F260" i="12"/>
  <c r="AC259" i="12"/>
  <c r="AB259" i="12"/>
  <c r="AA259" i="12"/>
  <c r="O259" i="12"/>
  <c r="L259" i="12"/>
  <c r="I259" i="12"/>
  <c r="F259" i="12"/>
  <c r="AC258" i="12"/>
  <c r="AB258" i="12"/>
  <c r="AA258" i="12"/>
  <c r="O258" i="12"/>
  <c r="L258" i="12"/>
  <c r="I258" i="12"/>
  <c r="F258" i="12"/>
  <c r="AC257" i="12"/>
  <c r="AB257" i="12"/>
  <c r="AA257" i="12"/>
  <c r="O257" i="12"/>
  <c r="L257" i="12"/>
  <c r="I257" i="12"/>
  <c r="F257" i="12"/>
  <c r="AC256" i="12"/>
  <c r="AB256" i="12"/>
  <c r="AA256" i="12"/>
  <c r="O256" i="12"/>
  <c r="L256" i="12"/>
  <c r="I256" i="12"/>
  <c r="F256" i="12"/>
  <c r="AC255" i="12"/>
  <c r="AB255" i="12"/>
  <c r="AA255" i="12"/>
  <c r="O255" i="12"/>
  <c r="L255" i="12"/>
  <c r="I255" i="12"/>
  <c r="F255" i="12"/>
  <c r="AC254" i="12"/>
  <c r="AB254" i="12"/>
  <c r="AA254" i="12"/>
  <c r="O254" i="12"/>
  <c r="L254" i="12"/>
  <c r="I254" i="12"/>
  <c r="F254" i="12"/>
  <c r="AC253" i="12"/>
  <c r="AB253" i="12"/>
  <c r="AA253" i="12"/>
  <c r="O253" i="12"/>
  <c r="L253" i="12"/>
  <c r="I253" i="12"/>
  <c r="F253" i="12"/>
  <c r="AC252" i="12"/>
  <c r="AB252" i="12"/>
  <c r="AA252" i="12"/>
  <c r="O252" i="12"/>
  <c r="L252" i="12"/>
  <c r="I252" i="12"/>
  <c r="F252" i="12"/>
  <c r="AC251" i="12"/>
  <c r="AB251" i="12"/>
  <c r="AA251" i="12"/>
  <c r="O251" i="12"/>
  <c r="L251" i="12"/>
  <c r="I251" i="12"/>
  <c r="F251" i="12"/>
  <c r="AC250" i="12"/>
  <c r="AB250" i="12"/>
  <c r="AA250" i="12"/>
  <c r="O250" i="12"/>
  <c r="L250" i="12"/>
  <c r="I250" i="12"/>
  <c r="F250" i="12"/>
  <c r="AC249" i="12"/>
  <c r="AB249" i="12"/>
  <c r="AA249" i="12"/>
  <c r="O249" i="12"/>
  <c r="L249" i="12"/>
  <c r="I249" i="12"/>
  <c r="F249" i="12"/>
  <c r="AC248" i="12"/>
  <c r="AB248" i="12"/>
  <c r="AA248" i="12"/>
  <c r="O248" i="12"/>
  <c r="L248" i="12"/>
  <c r="I248" i="12"/>
  <c r="F248" i="12"/>
  <c r="AC247" i="12"/>
  <c r="AB247" i="12"/>
  <c r="AA247" i="12"/>
  <c r="O247" i="12"/>
  <c r="L247" i="12"/>
  <c r="I247" i="12"/>
  <c r="F247" i="12"/>
  <c r="AC246" i="12"/>
  <c r="AB246" i="12"/>
  <c r="AA246" i="12"/>
  <c r="O246" i="12"/>
  <c r="L246" i="12"/>
  <c r="I246" i="12"/>
  <c r="F246" i="12"/>
  <c r="AC245" i="12"/>
  <c r="AB245" i="12"/>
  <c r="AA245" i="12"/>
  <c r="O245" i="12"/>
  <c r="L245" i="12"/>
  <c r="I245" i="12"/>
  <c r="F245" i="12"/>
  <c r="AC244" i="12"/>
  <c r="AB244" i="12"/>
  <c r="AA244" i="12"/>
  <c r="O244" i="12"/>
  <c r="L244" i="12"/>
  <c r="I244" i="12"/>
  <c r="F244" i="12"/>
  <c r="AC243" i="12"/>
  <c r="AB243" i="12"/>
  <c r="AA243" i="12"/>
  <c r="O243" i="12"/>
  <c r="L243" i="12"/>
  <c r="I243" i="12"/>
  <c r="F243" i="12"/>
  <c r="AC242" i="12"/>
  <c r="AB242" i="12"/>
  <c r="AA242" i="12"/>
  <c r="O242" i="12"/>
  <c r="L242" i="12"/>
  <c r="I242" i="12"/>
  <c r="F242" i="12"/>
  <c r="AC241" i="12"/>
  <c r="AB241" i="12"/>
  <c r="AA241" i="12"/>
  <c r="O241" i="12"/>
  <c r="L241" i="12"/>
  <c r="I241" i="12"/>
  <c r="F241" i="12"/>
  <c r="AC240" i="12"/>
  <c r="AB240" i="12"/>
  <c r="AA240" i="12"/>
  <c r="O240" i="12"/>
  <c r="L240" i="12"/>
  <c r="I240" i="12"/>
  <c r="F240" i="12"/>
  <c r="AC239" i="12"/>
  <c r="AB239" i="12"/>
  <c r="AA239" i="12"/>
  <c r="O239" i="12"/>
  <c r="L239" i="12"/>
  <c r="I239" i="12"/>
  <c r="F239" i="12"/>
  <c r="AC238" i="12"/>
  <c r="AB238" i="12"/>
  <c r="AA238" i="12"/>
  <c r="O238" i="12"/>
  <c r="L238" i="12"/>
  <c r="I238" i="12"/>
  <c r="F238" i="12"/>
  <c r="AC237" i="12"/>
  <c r="AB237" i="12"/>
  <c r="AA237" i="12"/>
  <c r="O237" i="12"/>
  <c r="L237" i="12"/>
  <c r="I237" i="12"/>
  <c r="F237" i="12"/>
  <c r="AC236" i="12"/>
  <c r="AB236" i="12"/>
  <c r="AA236" i="12"/>
  <c r="O236" i="12"/>
  <c r="L236" i="12"/>
  <c r="I236" i="12"/>
  <c r="F236" i="12"/>
  <c r="AC235" i="12"/>
  <c r="AB235" i="12"/>
  <c r="AA235" i="12"/>
  <c r="O235" i="12"/>
  <c r="L235" i="12"/>
  <c r="I235" i="12"/>
  <c r="F235" i="12"/>
  <c r="AC234" i="12"/>
  <c r="AB234" i="12"/>
  <c r="AA234" i="12"/>
  <c r="O234" i="12"/>
  <c r="L234" i="12"/>
  <c r="I234" i="12"/>
  <c r="F234" i="12"/>
  <c r="AC233" i="12"/>
  <c r="AB233" i="12"/>
  <c r="AA233" i="12"/>
  <c r="O233" i="12"/>
  <c r="L233" i="12"/>
  <c r="I233" i="12"/>
  <c r="F233" i="12"/>
  <c r="AC232" i="12"/>
  <c r="AB232" i="12"/>
  <c r="AA232" i="12"/>
  <c r="O232" i="12"/>
  <c r="L232" i="12"/>
  <c r="I232" i="12"/>
  <c r="F232" i="12"/>
  <c r="AC231" i="12"/>
  <c r="AB231" i="12"/>
  <c r="AA231" i="12"/>
  <c r="O231" i="12"/>
  <c r="L231" i="12"/>
  <c r="I231" i="12"/>
  <c r="F231" i="12"/>
  <c r="AC230" i="12"/>
  <c r="AB230" i="12"/>
  <c r="AA230" i="12"/>
  <c r="O230" i="12"/>
  <c r="L230" i="12"/>
  <c r="I230" i="12"/>
  <c r="F230" i="12"/>
  <c r="AC229" i="12"/>
  <c r="AB229" i="12"/>
  <c r="AA229" i="12"/>
  <c r="O229" i="12"/>
  <c r="L229" i="12"/>
  <c r="I229" i="12"/>
  <c r="F229" i="12"/>
  <c r="AC228" i="12"/>
  <c r="AB228" i="12"/>
  <c r="AA228" i="12"/>
  <c r="O228" i="12"/>
  <c r="L228" i="12"/>
  <c r="I228" i="12"/>
  <c r="F228" i="12"/>
  <c r="AC227" i="12"/>
  <c r="AB227" i="12"/>
  <c r="AA227" i="12"/>
  <c r="O227" i="12"/>
  <c r="L227" i="12"/>
  <c r="I227" i="12"/>
  <c r="F227" i="12"/>
  <c r="AC226" i="12"/>
  <c r="AB226" i="12"/>
  <c r="AA226" i="12"/>
  <c r="O226" i="12"/>
  <c r="L226" i="12"/>
  <c r="I226" i="12"/>
  <c r="F226" i="12"/>
  <c r="AC225" i="12"/>
  <c r="AB225" i="12"/>
  <c r="AA225" i="12"/>
  <c r="O225" i="12"/>
  <c r="L225" i="12"/>
  <c r="I225" i="12"/>
  <c r="F225" i="12"/>
  <c r="AC224" i="12"/>
  <c r="AB224" i="12"/>
  <c r="AA224" i="12"/>
  <c r="O224" i="12"/>
  <c r="L224" i="12"/>
  <c r="I224" i="12"/>
  <c r="F224" i="12"/>
  <c r="AC223" i="12"/>
  <c r="AB223" i="12"/>
  <c r="AA223" i="12"/>
  <c r="O223" i="12"/>
  <c r="L223" i="12"/>
  <c r="I223" i="12"/>
  <c r="F223" i="12"/>
  <c r="AC222" i="12"/>
  <c r="AB222" i="12"/>
  <c r="AA222" i="12"/>
  <c r="O222" i="12"/>
  <c r="L222" i="12"/>
  <c r="I222" i="12"/>
  <c r="F222" i="12"/>
  <c r="AC221" i="12"/>
  <c r="AB221" i="12"/>
  <c r="AA221" i="12"/>
  <c r="O221" i="12"/>
  <c r="L221" i="12"/>
  <c r="I221" i="12"/>
  <c r="F221" i="12"/>
  <c r="AC220" i="12"/>
  <c r="AB220" i="12"/>
  <c r="AA220" i="12"/>
  <c r="O220" i="12"/>
  <c r="L220" i="12"/>
  <c r="I220" i="12"/>
  <c r="F220" i="12"/>
  <c r="AC219" i="12"/>
  <c r="AB219" i="12"/>
  <c r="AA219" i="12"/>
  <c r="O219" i="12"/>
  <c r="L219" i="12"/>
  <c r="I219" i="12"/>
  <c r="F219" i="12"/>
  <c r="AC218" i="12"/>
  <c r="AB218" i="12"/>
  <c r="AA218" i="12"/>
  <c r="O218" i="12"/>
  <c r="L218" i="12"/>
  <c r="I218" i="12"/>
  <c r="F218" i="12"/>
  <c r="AC217" i="12"/>
  <c r="AB217" i="12"/>
  <c r="AA217" i="12"/>
  <c r="O217" i="12"/>
  <c r="L217" i="12"/>
  <c r="I217" i="12"/>
  <c r="F217" i="12"/>
  <c r="AC216" i="12"/>
  <c r="AB216" i="12"/>
  <c r="AA216" i="12"/>
  <c r="O216" i="12"/>
  <c r="L216" i="12"/>
  <c r="I216" i="12"/>
  <c r="F216" i="12"/>
  <c r="AC215" i="12"/>
  <c r="AB215" i="12"/>
  <c r="AA215" i="12"/>
  <c r="O215" i="12"/>
  <c r="L215" i="12"/>
  <c r="I215" i="12"/>
  <c r="F215" i="12"/>
  <c r="AC214" i="12"/>
  <c r="AB214" i="12"/>
  <c r="AA214" i="12"/>
  <c r="O214" i="12"/>
  <c r="L214" i="12"/>
  <c r="I214" i="12"/>
  <c r="F214" i="12"/>
  <c r="AC213" i="12"/>
  <c r="AB213" i="12"/>
  <c r="AA213" i="12"/>
  <c r="O213" i="12"/>
  <c r="L213" i="12"/>
  <c r="I213" i="12"/>
  <c r="F213" i="12"/>
  <c r="AC212" i="12"/>
  <c r="AB212" i="12"/>
  <c r="AA212" i="12"/>
  <c r="O212" i="12"/>
  <c r="L212" i="12"/>
  <c r="I212" i="12"/>
  <c r="F212" i="12"/>
  <c r="AC211" i="12"/>
  <c r="AB211" i="12"/>
  <c r="AA211" i="12"/>
  <c r="O211" i="12"/>
  <c r="L211" i="12"/>
  <c r="I211" i="12"/>
  <c r="F211" i="12"/>
  <c r="AC210" i="12"/>
  <c r="AB210" i="12"/>
  <c r="AA210" i="12"/>
  <c r="O210" i="12"/>
  <c r="L210" i="12"/>
  <c r="I210" i="12"/>
  <c r="F210" i="12"/>
  <c r="AC209" i="12"/>
  <c r="AB209" i="12"/>
  <c r="AA209" i="12"/>
  <c r="O209" i="12"/>
  <c r="L209" i="12"/>
  <c r="I209" i="12"/>
  <c r="F209" i="12"/>
  <c r="AC208" i="12"/>
  <c r="AB208" i="12"/>
  <c r="AA208" i="12"/>
  <c r="O208" i="12"/>
  <c r="L208" i="12"/>
  <c r="I208" i="12"/>
  <c r="F208" i="12"/>
  <c r="AC207" i="12"/>
  <c r="AB207" i="12"/>
  <c r="AA207" i="12"/>
  <c r="O207" i="12"/>
  <c r="L207" i="12"/>
  <c r="I207" i="12"/>
  <c r="F207" i="12"/>
  <c r="AC206" i="12"/>
  <c r="AB206" i="12"/>
  <c r="AA206" i="12"/>
  <c r="O206" i="12"/>
  <c r="L206" i="12"/>
  <c r="I206" i="12"/>
  <c r="F206" i="12"/>
  <c r="AC205" i="12"/>
  <c r="AB205" i="12"/>
  <c r="AA205" i="12"/>
  <c r="O205" i="12"/>
  <c r="L205" i="12"/>
  <c r="I205" i="12"/>
  <c r="F205" i="12"/>
  <c r="AC204" i="12"/>
  <c r="AB204" i="12"/>
  <c r="AA204" i="12"/>
  <c r="O204" i="12"/>
  <c r="L204" i="12"/>
  <c r="I204" i="12"/>
  <c r="F204" i="12"/>
  <c r="AC203" i="12"/>
  <c r="AB203" i="12"/>
  <c r="AA203" i="12"/>
  <c r="O203" i="12"/>
  <c r="L203" i="12"/>
  <c r="I203" i="12"/>
  <c r="F203" i="12"/>
  <c r="AC202" i="12"/>
  <c r="AB202" i="12"/>
  <c r="AA202" i="12"/>
  <c r="O202" i="12"/>
  <c r="L202" i="12"/>
  <c r="I202" i="12"/>
  <c r="F202" i="12"/>
  <c r="AC201" i="12"/>
  <c r="AB201" i="12"/>
  <c r="AA201" i="12"/>
  <c r="O201" i="12"/>
  <c r="L201" i="12"/>
  <c r="I201" i="12"/>
  <c r="F201" i="12"/>
  <c r="AC200" i="12"/>
  <c r="AB200" i="12"/>
  <c r="AA200" i="12"/>
  <c r="O200" i="12"/>
  <c r="L200" i="12"/>
  <c r="I200" i="12"/>
  <c r="F200" i="12"/>
  <c r="AC199" i="12"/>
  <c r="AB199" i="12"/>
  <c r="AA199" i="12"/>
  <c r="O199" i="12"/>
  <c r="L199" i="12"/>
  <c r="I199" i="12"/>
  <c r="F199" i="12"/>
  <c r="AC198" i="12"/>
  <c r="AB198" i="12"/>
  <c r="AA198" i="12"/>
  <c r="O198" i="12"/>
  <c r="L198" i="12"/>
  <c r="I198" i="12"/>
  <c r="F198" i="12"/>
  <c r="AC197" i="12"/>
  <c r="AB197" i="12"/>
  <c r="AA197" i="12"/>
  <c r="O197" i="12"/>
  <c r="L197" i="12"/>
  <c r="I197" i="12"/>
  <c r="F197" i="12"/>
  <c r="AC196" i="12"/>
  <c r="AB196" i="12"/>
  <c r="AA196" i="12"/>
  <c r="O196" i="12"/>
  <c r="L196" i="12"/>
  <c r="I196" i="12"/>
  <c r="F196" i="12"/>
  <c r="AC195" i="12"/>
  <c r="AB195" i="12"/>
  <c r="AA195" i="12"/>
  <c r="O195" i="12"/>
  <c r="L195" i="12"/>
  <c r="I195" i="12"/>
  <c r="F195" i="12"/>
  <c r="AC194" i="12"/>
  <c r="AB194" i="12"/>
  <c r="AA194" i="12"/>
  <c r="O194" i="12"/>
  <c r="L194" i="12"/>
  <c r="I194" i="12"/>
  <c r="F194" i="12"/>
  <c r="AC193" i="12"/>
  <c r="AB193" i="12"/>
  <c r="AA193" i="12"/>
  <c r="O193" i="12"/>
  <c r="L193" i="12"/>
  <c r="I193" i="12"/>
  <c r="F193" i="12"/>
  <c r="AC192" i="12"/>
  <c r="AB192" i="12"/>
  <c r="AA192" i="12"/>
  <c r="O192" i="12"/>
  <c r="L192" i="12"/>
  <c r="I192" i="12"/>
  <c r="F192" i="12"/>
  <c r="AC191" i="12"/>
  <c r="AB191" i="12"/>
  <c r="AA191" i="12"/>
  <c r="O191" i="12"/>
  <c r="L191" i="12"/>
  <c r="I191" i="12"/>
  <c r="F191" i="12"/>
  <c r="AC190" i="12"/>
  <c r="AB190" i="12"/>
  <c r="AA190" i="12"/>
  <c r="O190" i="12"/>
  <c r="L190" i="12"/>
  <c r="I190" i="12"/>
  <c r="F190" i="12"/>
  <c r="AC189" i="12"/>
  <c r="AB189" i="12"/>
  <c r="AA189" i="12"/>
  <c r="O189" i="12"/>
  <c r="L189" i="12"/>
  <c r="I189" i="12"/>
  <c r="F189" i="12"/>
  <c r="AC188" i="12"/>
  <c r="AB188" i="12"/>
  <c r="AA188" i="12"/>
  <c r="O188" i="12"/>
  <c r="L188" i="12"/>
  <c r="I188" i="12"/>
  <c r="F188" i="12"/>
  <c r="AC187" i="12"/>
  <c r="AB187" i="12"/>
  <c r="AA187" i="12"/>
  <c r="O187" i="12"/>
  <c r="L187" i="12"/>
  <c r="I187" i="12"/>
  <c r="F187" i="12"/>
  <c r="AC186" i="12"/>
  <c r="AB186" i="12"/>
  <c r="AA186" i="12"/>
  <c r="O186" i="12"/>
  <c r="L186" i="12"/>
  <c r="I186" i="12"/>
  <c r="F186" i="12"/>
  <c r="AC185" i="12"/>
  <c r="AB185" i="12"/>
  <c r="AA185" i="12"/>
  <c r="O185" i="12"/>
  <c r="L185" i="12"/>
  <c r="I185" i="12"/>
  <c r="F185" i="12"/>
  <c r="AC184" i="12"/>
  <c r="AB184" i="12"/>
  <c r="AA184" i="12"/>
  <c r="O184" i="12"/>
  <c r="L184" i="12"/>
  <c r="I184" i="12"/>
  <c r="F184" i="12"/>
  <c r="AC183" i="12"/>
  <c r="AB183" i="12"/>
  <c r="AA183" i="12"/>
  <c r="O183" i="12"/>
  <c r="L183" i="12"/>
  <c r="I183" i="12"/>
  <c r="F183" i="12"/>
  <c r="AC182" i="12"/>
  <c r="AB182" i="12"/>
  <c r="AA182" i="12"/>
  <c r="O182" i="12"/>
  <c r="L182" i="12"/>
  <c r="I182" i="12"/>
  <c r="F182" i="12"/>
  <c r="AC181" i="12"/>
  <c r="AB181" i="12"/>
  <c r="AA181" i="12"/>
  <c r="O181" i="12"/>
  <c r="L181" i="12"/>
  <c r="I181" i="12"/>
  <c r="F181" i="12"/>
  <c r="AC180" i="12"/>
  <c r="AB180" i="12"/>
  <c r="AA180" i="12"/>
  <c r="O180" i="12"/>
  <c r="L180" i="12"/>
  <c r="I180" i="12"/>
  <c r="F180" i="12"/>
  <c r="AC179" i="12"/>
  <c r="AB179" i="12"/>
  <c r="AA179" i="12"/>
  <c r="O179" i="12"/>
  <c r="L179" i="12"/>
  <c r="I179" i="12"/>
  <c r="F179" i="12"/>
  <c r="AC178" i="12"/>
  <c r="AB178" i="12"/>
  <c r="AA178" i="12"/>
  <c r="O178" i="12"/>
  <c r="L178" i="12"/>
  <c r="I178" i="12"/>
  <c r="F178" i="12"/>
  <c r="AC177" i="12"/>
  <c r="AB177" i="12"/>
  <c r="AA177" i="12"/>
  <c r="O177" i="12"/>
  <c r="L177" i="12"/>
  <c r="I177" i="12"/>
  <c r="F177" i="12"/>
  <c r="AC176" i="12"/>
  <c r="AB176" i="12"/>
  <c r="AA176" i="12"/>
  <c r="O176" i="12"/>
  <c r="L176" i="12"/>
  <c r="I176" i="12"/>
  <c r="F176" i="12"/>
  <c r="AC175" i="12"/>
  <c r="AB175" i="12"/>
  <c r="AA175" i="12"/>
  <c r="O175" i="12"/>
  <c r="L175" i="12"/>
  <c r="I175" i="12"/>
  <c r="F175" i="12"/>
  <c r="AC174" i="12"/>
  <c r="AB174" i="12"/>
  <c r="AA174" i="12"/>
  <c r="O174" i="12"/>
  <c r="L174" i="12"/>
  <c r="I174" i="12"/>
  <c r="F174" i="12"/>
  <c r="AC173" i="12"/>
  <c r="AB173" i="12"/>
  <c r="AA173" i="12"/>
  <c r="O173" i="12"/>
  <c r="L173" i="12"/>
  <c r="I173" i="12"/>
  <c r="F173" i="12"/>
  <c r="AC172" i="12"/>
  <c r="AB172" i="12"/>
  <c r="AA172" i="12"/>
  <c r="O172" i="12"/>
  <c r="L172" i="12"/>
  <c r="I172" i="12"/>
  <c r="F172" i="12"/>
  <c r="AC171" i="12"/>
  <c r="AB171" i="12"/>
  <c r="AA171" i="12"/>
  <c r="O171" i="12"/>
  <c r="L171" i="12"/>
  <c r="I171" i="12"/>
  <c r="F171" i="12"/>
  <c r="AC170" i="12"/>
  <c r="AB170" i="12"/>
  <c r="AA170" i="12"/>
  <c r="O170" i="12"/>
  <c r="L170" i="12"/>
  <c r="I170" i="12"/>
  <c r="F170" i="12"/>
  <c r="AC169" i="12"/>
  <c r="AB169" i="12"/>
  <c r="AA169" i="12"/>
  <c r="O169" i="12"/>
  <c r="L169" i="12"/>
  <c r="I169" i="12"/>
  <c r="F169" i="12"/>
  <c r="AC168" i="12"/>
  <c r="AB168" i="12"/>
  <c r="AA168" i="12"/>
  <c r="O168" i="12"/>
  <c r="L168" i="12"/>
  <c r="I168" i="12"/>
  <c r="F168" i="12"/>
  <c r="AC167" i="12"/>
  <c r="AB167" i="12"/>
  <c r="AA167" i="12"/>
  <c r="O167" i="12"/>
  <c r="L167" i="12"/>
  <c r="I167" i="12"/>
  <c r="F167" i="12"/>
  <c r="AC166" i="12"/>
  <c r="AB166" i="12"/>
  <c r="AA166" i="12"/>
  <c r="O166" i="12"/>
  <c r="L166" i="12"/>
  <c r="I166" i="12"/>
  <c r="F166" i="12"/>
  <c r="AC165" i="12"/>
  <c r="AB165" i="12"/>
  <c r="AA165" i="12"/>
  <c r="O165" i="12"/>
  <c r="L165" i="12"/>
  <c r="I165" i="12"/>
  <c r="F165" i="12"/>
  <c r="AC164" i="12"/>
  <c r="AB164" i="12"/>
  <c r="AA164" i="12"/>
  <c r="O164" i="12"/>
  <c r="L164" i="12"/>
  <c r="I164" i="12"/>
  <c r="F164" i="12"/>
  <c r="AC163" i="12"/>
  <c r="AB163" i="12"/>
  <c r="AA163" i="12"/>
  <c r="O163" i="12"/>
  <c r="L163" i="12"/>
  <c r="I163" i="12"/>
  <c r="F163" i="12"/>
  <c r="AC162" i="12"/>
  <c r="AB162" i="12"/>
  <c r="AA162" i="12"/>
  <c r="O162" i="12"/>
  <c r="L162" i="12"/>
  <c r="I162" i="12"/>
  <c r="F162" i="12"/>
  <c r="AC161" i="12"/>
  <c r="AB161" i="12"/>
  <c r="AA161" i="12"/>
  <c r="O161" i="12"/>
  <c r="L161" i="12"/>
  <c r="I161" i="12"/>
  <c r="F161" i="12"/>
  <c r="AC160" i="12"/>
  <c r="AB160" i="12"/>
  <c r="AA160" i="12"/>
  <c r="O160" i="12"/>
  <c r="L160" i="12"/>
  <c r="I160" i="12"/>
  <c r="F160" i="12"/>
  <c r="AC159" i="12"/>
  <c r="AB159" i="12"/>
  <c r="AA159" i="12"/>
  <c r="O159" i="12"/>
  <c r="L159" i="12"/>
  <c r="I159" i="12"/>
  <c r="F159" i="12"/>
  <c r="AC158" i="12"/>
  <c r="AB158" i="12"/>
  <c r="AA158" i="12"/>
  <c r="O158" i="12"/>
  <c r="L158" i="12"/>
  <c r="I158" i="12"/>
  <c r="F158" i="12"/>
  <c r="AC157" i="12"/>
  <c r="AB157" i="12"/>
  <c r="AA157" i="12"/>
  <c r="O157" i="12"/>
  <c r="L157" i="12"/>
  <c r="I157" i="12"/>
  <c r="F157" i="12"/>
  <c r="AC156" i="12"/>
  <c r="AB156" i="12"/>
  <c r="AA156" i="12"/>
  <c r="O156" i="12"/>
  <c r="L156" i="12"/>
  <c r="I156" i="12"/>
  <c r="F156" i="12"/>
  <c r="AC155" i="12"/>
  <c r="AB155" i="12"/>
  <c r="AA155" i="12"/>
  <c r="O155" i="12"/>
  <c r="L155" i="12"/>
  <c r="I155" i="12"/>
  <c r="F155" i="12"/>
  <c r="AC154" i="12"/>
  <c r="AB154" i="12"/>
  <c r="AA154" i="12"/>
  <c r="O154" i="12"/>
  <c r="L154" i="12"/>
  <c r="I154" i="12"/>
  <c r="F154" i="12"/>
  <c r="AC153" i="12"/>
  <c r="AB153" i="12"/>
  <c r="AA153" i="12"/>
  <c r="O153" i="12"/>
  <c r="L153" i="12"/>
  <c r="I153" i="12"/>
  <c r="F153" i="12"/>
  <c r="AC152" i="12"/>
  <c r="AB152" i="12"/>
  <c r="AA152" i="12"/>
  <c r="O152" i="12"/>
  <c r="L152" i="12"/>
  <c r="I152" i="12"/>
  <c r="F152" i="12"/>
  <c r="AC151" i="12"/>
  <c r="AB151" i="12"/>
  <c r="AA151" i="12"/>
  <c r="O151" i="12"/>
  <c r="L151" i="12"/>
  <c r="I151" i="12"/>
  <c r="F151" i="12"/>
  <c r="AC150" i="12"/>
  <c r="AB150" i="12"/>
  <c r="AA150" i="12"/>
  <c r="O150" i="12"/>
  <c r="L150" i="12"/>
  <c r="I150" i="12"/>
  <c r="F150" i="12"/>
  <c r="AC149" i="12"/>
  <c r="AB149" i="12"/>
  <c r="AA149" i="12"/>
  <c r="O149" i="12"/>
  <c r="L149" i="12"/>
  <c r="I149" i="12"/>
  <c r="F149" i="12"/>
  <c r="AC148" i="12"/>
  <c r="AB148" i="12"/>
  <c r="AA148" i="12"/>
  <c r="O148" i="12"/>
  <c r="L148" i="12"/>
  <c r="I148" i="12"/>
  <c r="F148" i="12"/>
  <c r="AC147" i="12"/>
  <c r="AB147" i="12"/>
  <c r="AA147" i="12"/>
  <c r="O147" i="12"/>
  <c r="L147" i="12"/>
  <c r="I147" i="12"/>
  <c r="F147" i="12"/>
  <c r="AC146" i="12"/>
  <c r="AB146" i="12"/>
  <c r="AA146" i="12"/>
  <c r="O146" i="12"/>
  <c r="L146" i="12"/>
  <c r="I146" i="12"/>
  <c r="F146" i="12"/>
  <c r="AC145" i="12"/>
  <c r="AB145" i="12"/>
  <c r="AA145" i="12"/>
  <c r="O145" i="12"/>
  <c r="L145" i="12"/>
  <c r="I145" i="12"/>
  <c r="F145" i="12"/>
  <c r="AC144" i="12"/>
  <c r="AB144" i="12"/>
  <c r="AA144" i="12"/>
  <c r="O144" i="12"/>
  <c r="L144" i="12"/>
  <c r="I144" i="12"/>
  <c r="F144" i="12"/>
  <c r="AC143" i="12"/>
  <c r="AB143" i="12"/>
  <c r="AA143" i="12"/>
  <c r="O143" i="12"/>
  <c r="L143" i="12"/>
  <c r="I143" i="12"/>
  <c r="F143" i="12"/>
  <c r="AC142" i="12"/>
  <c r="AB142" i="12"/>
  <c r="AA142" i="12"/>
  <c r="O142" i="12"/>
  <c r="L142" i="12"/>
  <c r="I142" i="12"/>
  <c r="F142" i="12"/>
  <c r="AC141" i="12"/>
  <c r="AB141" i="12"/>
  <c r="AA141" i="12"/>
  <c r="O141" i="12"/>
  <c r="L141" i="12"/>
  <c r="I141" i="12"/>
  <c r="F141" i="12"/>
  <c r="AC140" i="12"/>
  <c r="AB140" i="12"/>
  <c r="AA140" i="12"/>
  <c r="O140" i="12"/>
  <c r="L140" i="12"/>
  <c r="I140" i="12"/>
  <c r="F140" i="12"/>
  <c r="AC139" i="12"/>
  <c r="AB139" i="12"/>
  <c r="AA139" i="12"/>
  <c r="O139" i="12"/>
  <c r="L139" i="12"/>
  <c r="I139" i="12"/>
  <c r="F139" i="12"/>
  <c r="AC138" i="12"/>
  <c r="AB138" i="12"/>
  <c r="AA138" i="12"/>
  <c r="O138" i="12"/>
  <c r="L138" i="12"/>
  <c r="I138" i="12"/>
  <c r="F138" i="12"/>
  <c r="AC137" i="12"/>
  <c r="AB137" i="12"/>
  <c r="AA137" i="12"/>
  <c r="O137" i="12"/>
  <c r="L137" i="12"/>
  <c r="I137" i="12"/>
  <c r="F137" i="12"/>
  <c r="AC136" i="12"/>
  <c r="AB136" i="12"/>
  <c r="AA136" i="12"/>
  <c r="O136" i="12"/>
  <c r="L136" i="12"/>
  <c r="I136" i="12"/>
  <c r="F136" i="12"/>
  <c r="AC135" i="12"/>
  <c r="AB135" i="12"/>
  <c r="AA135" i="12"/>
  <c r="O135" i="12"/>
  <c r="L135" i="12"/>
  <c r="I135" i="12"/>
  <c r="F135" i="12"/>
  <c r="AC134" i="12"/>
  <c r="AB134" i="12"/>
  <c r="AA134" i="12"/>
  <c r="O134" i="12"/>
  <c r="L134" i="12"/>
  <c r="I134" i="12"/>
  <c r="F134" i="12"/>
  <c r="AC133" i="12"/>
  <c r="AB133" i="12"/>
  <c r="AA133" i="12"/>
  <c r="O133" i="12"/>
  <c r="L133" i="12"/>
  <c r="I133" i="12"/>
  <c r="F133" i="12"/>
  <c r="AC132" i="12"/>
  <c r="AB132" i="12"/>
  <c r="AA132" i="12"/>
  <c r="O132" i="12"/>
  <c r="L132" i="12"/>
  <c r="I132" i="12"/>
  <c r="F132" i="12"/>
  <c r="AC131" i="12"/>
  <c r="AB131" i="12"/>
  <c r="AA131" i="12"/>
  <c r="O131" i="12"/>
  <c r="L131" i="12"/>
  <c r="I131" i="12"/>
  <c r="F131" i="12"/>
  <c r="AC130" i="12"/>
  <c r="AB130" i="12"/>
  <c r="AA130" i="12"/>
  <c r="O130" i="12"/>
  <c r="L130" i="12"/>
  <c r="I130" i="12"/>
  <c r="F130" i="12"/>
  <c r="AC129" i="12"/>
  <c r="AB129" i="12"/>
  <c r="AA129" i="12"/>
  <c r="O129" i="12"/>
  <c r="L129" i="12"/>
  <c r="I129" i="12"/>
  <c r="F129" i="12"/>
  <c r="AC128" i="12"/>
  <c r="AB128" i="12"/>
  <c r="AA128" i="12"/>
  <c r="O128" i="12"/>
  <c r="L128" i="12"/>
  <c r="I128" i="12"/>
  <c r="F128" i="12"/>
  <c r="AC127" i="12"/>
  <c r="AB127" i="12"/>
  <c r="AA127" i="12"/>
  <c r="O127" i="12"/>
  <c r="L127" i="12"/>
  <c r="I127" i="12"/>
  <c r="F127" i="12"/>
  <c r="AC126" i="12"/>
  <c r="AB126" i="12"/>
  <c r="AA126" i="12"/>
  <c r="O126" i="12"/>
  <c r="L126" i="12"/>
  <c r="I126" i="12"/>
  <c r="F126" i="12"/>
  <c r="AC125" i="12"/>
  <c r="AB125" i="12"/>
  <c r="AA125" i="12"/>
  <c r="O125" i="12"/>
  <c r="L125" i="12"/>
  <c r="I125" i="12"/>
  <c r="F125" i="12"/>
  <c r="AC124" i="12"/>
  <c r="AB124" i="12"/>
  <c r="AA124" i="12"/>
  <c r="O124" i="12"/>
  <c r="L124" i="12"/>
  <c r="I124" i="12"/>
  <c r="F124" i="12"/>
  <c r="AC123" i="12"/>
  <c r="AB123" i="12"/>
  <c r="AA123" i="12"/>
  <c r="O123" i="12"/>
  <c r="L123" i="12"/>
  <c r="I123" i="12"/>
  <c r="F123" i="12"/>
  <c r="AC122" i="12"/>
  <c r="AB122" i="12"/>
  <c r="AA122" i="12"/>
  <c r="O122" i="12"/>
  <c r="L122" i="12"/>
  <c r="I122" i="12"/>
  <c r="F122" i="12"/>
  <c r="AC121" i="12"/>
  <c r="AB121" i="12"/>
  <c r="AA121" i="12"/>
  <c r="O121" i="12"/>
  <c r="L121" i="12"/>
  <c r="I121" i="12"/>
  <c r="F121" i="12"/>
  <c r="AC120" i="12"/>
  <c r="AB120" i="12"/>
  <c r="AA120" i="12"/>
  <c r="O120" i="12"/>
  <c r="L120" i="12"/>
  <c r="I120" i="12"/>
  <c r="F120" i="12"/>
  <c r="AC119" i="12"/>
  <c r="AB119" i="12"/>
  <c r="AA119" i="12"/>
  <c r="O119" i="12"/>
  <c r="L119" i="12"/>
  <c r="I119" i="12"/>
  <c r="F119" i="12"/>
  <c r="AC118" i="12"/>
  <c r="AB118" i="12"/>
  <c r="AA118" i="12"/>
  <c r="O118" i="12"/>
  <c r="L118" i="12"/>
  <c r="I118" i="12"/>
  <c r="F118" i="12"/>
  <c r="AC117" i="12"/>
  <c r="AB117" i="12"/>
  <c r="AA117" i="12"/>
  <c r="O117" i="12"/>
  <c r="L117" i="12"/>
  <c r="I117" i="12"/>
  <c r="F117" i="12"/>
  <c r="AC116" i="12"/>
  <c r="AB116" i="12"/>
  <c r="AA116" i="12"/>
  <c r="O116" i="12"/>
  <c r="L116" i="12"/>
  <c r="I116" i="12"/>
  <c r="F116" i="12"/>
  <c r="AC115" i="12"/>
  <c r="AB115" i="12"/>
  <c r="AA115" i="12"/>
  <c r="O115" i="12"/>
  <c r="L115" i="12"/>
  <c r="I115" i="12"/>
  <c r="F115" i="12"/>
  <c r="AC114" i="12"/>
  <c r="AB114" i="12"/>
  <c r="AA114" i="12"/>
  <c r="O114" i="12"/>
  <c r="L114" i="12"/>
  <c r="I114" i="12"/>
  <c r="F114" i="12"/>
  <c r="AC113" i="12"/>
  <c r="AB113" i="12"/>
  <c r="AA113" i="12"/>
  <c r="O113" i="12"/>
  <c r="L113" i="12"/>
  <c r="I113" i="12"/>
  <c r="F113" i="12"/>
  <c r="AC112" i="12"/>
  <c r="AB112" i="12"/>
  <c r="AA112" i="12"/>
  <c r="O112" i="12"/>
  <c r="L112" i="12"/>
  <c r="I112" i="12"/>
  <c r="F112" i="12"/>
  <c r="AC111" i="12"/>
  <c r="AB111" i="12"/>
  <c r="AA111" i="12"/>
  <c r="O111" i="12"/>
  <c r="L111" i="12"/>
  <c r="I111" i="12"/>
  <c r="F111" i="12"/>
  <c r="AC110" i="12"/>
  <c r="AB110" i="12"/>
  <c r="AA110" i="12"/>
  <c r="O110" i="12"/>
  <c r="L110" i="12"/>
  <c r="I110" i="12"/>
  <c r="F110" i="12"/>
  <c r="AC109" i="12"/>
  <c r="AB109" i="12"/>
  <c r="AA109" i="12"/>
  <c r="O109" i="12"/>
  <c r="L109" i="12"/>
  <c r="I109" i="12"/>
  <c r="F109" i="12"/>
  <c r="AC108" i="12"/>
  <c r="AB108" i="12"/>
  <c r="AA108" i="12"/>
  <c r="O108" i="12"/>
  <c r="L108" i="12"/>
  <c r="I108" i="12"/>
  <c r="F108" i="12"/>
  <c r="AC107" i="12"/>
  <c r="AB107" i="12"/>
  <c r="AA107" i="12"/>
  <c r="O107" i="12"/>
  <c r="L107" i="12"/>
  <c r="I107" i="12"/>
  <c r="F107" i="12"/>
  <c r="AC106" i="12"/>
  <c r="AB106" i="12"/>
  <c r="AA106" i="12"/>
  <c r="O106" i="12"/>
  <c r="L106" i="12"/>
  <c r="I106" i="12"/>
  <c r="F106" i="12"/>
  <c r="AC105" i="12"/>
  <c r="AB105" i="12"/>
  <c r="AA105" i="12"/>
  <c r="O105" i="12"/>
  <c r="L105" i="12"/>
  <c r="I105" i="12"/>
  <c r="F105" i="12"/>
  <c r="AC104" i="12"/>
  <c r="AB104" i="12"/>
  <c r="AA104" i="12"/>
  <c r="O104" i="12"/>
  <c r="L104" i="12"/>
  <c r="I104" i="12"/>
  <c r="F104" i="12"/>
  <c r="AC103" i="12"/>
  <c r="AB103" i="12"/>
  <c r="AA103" i="12"/>
  <c r="O103" i="12"/>
  <c r="L103" i="12"/>
  <c r="I103" i="12"/>
  <c r="F103" i="12"/>
  <c r="AC102" i="12"/>
  <c r="AB102" i="12"/>
  <c r="AA102" i="12"/>
  <c r="O102" i="12"/>
  <c r="L102" i="12"/>
  <c r="I102" i="12"/>
  <c r="F102" i="12"/>
  <c r="AC101" i="12"/>
  <c r="AB101" i="12"/>
  <c r="AA101" i="12"/>
  <c r="O101" i="12"/>
  <c r="L101" i="12"/>
  <c r="I101" i="12"/>
  <c r="F101" i="12"/>
  <c r="AC100" i="12"/>
  <c r="AB100" i="12"/>
  <c r="AA100" i="12"/>
  <c r="O100" i="12"/>
  <c r="L100" i="12"/>
  <c r="I100" i="12"/>
  <c r="F100" i="12"/>
  <c r="AC99" i="12"/>
  <c r="AB99" i="12"/>
  <c r="AA99" i="12"/>
  <c r="O99" i="12"/>
  <c r="L99" i="12"/>
  <c r="I99" i="12"/>
  <c r="F99" i="12"/>
  <c r="AC98" i="12"/>
  <c r="AB98" i="12"/>
  <c r="AA98" i="12"/>
  <c r="O98" i="12"/>
  <c r="L98" i="12"/>
  <c r="I98" i="12"/>
  <c r="F98" i="12"/>
  <c r="AC97" i="12"/>
  <c r="AB97" i="12"/>
  <c r="AA97" i="12"/>
  <c r="O97" i="12"/>
  <c r="L97" i="12"/>
  <c r="I97" i="12"/>
  <c r="F97" i="12"/>
  <c r="AC96" i="12"/>
  <c r="AB96" i="12"/>
  <c r="AA96" i="12"/>
  <c r="O96" i="12"/>
  <c r="L96" i="12"/>
  <c r="I96" i="12"/>
  <c r="F96" i="12"/>
  <c r="AC95" i="12"/>
  <c r="AB95" i="12"/>
  <c r="AA95" i="12"/>
  <c r="O95" i="12"/>
  <c r="L95" i="12"/>
  <c r="I95" i="12"/>
  <c r="F95" i="12"/>
  <c r="AC94" i="12"/>
  <c r="AB94" i="12"/>
  <c r="AA94" i="12"/>
  <c r="O94" i="12"/>
  <c r="L94" i="12"/>
  <c r="I94" i="12"/>
  <c r="F94" i="12"/>
  <c r="AC93" i="12"/>
  <c r="AB93" i="12"/>
  <c r="AA93" i="12"/>
  <c r="O93" i="12"/>
  <c r="L93" i="12"/>
  <c r="I93" i="12"/>
  <c r="F93" i="12"/>
  <c r="AC92" i="12"/>
  <c r="AB92" i="12"/>
  <c r="AA92" i="12"/>
  <c r="O92" i="12"/>
  <c r="L92" i="12"/>
  <c r="I92" i="12"/>
  <c r="F92" i="12"/>
  <c r="AC91" i="12"/>
  <c r="AB91" i="12"/>
  <c r="AA91" i="12"/>
  <c r="O91" i="12"/>
  <c r="L91" i="12"/>
  <c r="I91" i="12"/>
  <c r="F91" i="12"/>
  <c r="AC90" i="12"/>
  <c r="AB90" i="12"/>
  <c r="AA90" i="12"/>
  <c r="O90" i="12"/>
  <c r="L90" i="12"/>
  <c r="I90" i="12"/>
  <c r="F90" i="12"/>
  <c r="AC89" i="12"/>
  <c r="AB89" i="12"/>
  <c r="AA89" i="12"/>
  <c r="O89" i="12"/>
  <c r="L89" i="12"/>
  <c r="I89" i="12"/>
  <c r="F89" i="12"/>
  <c r="AC88" i="12"/>
  <c r="AB88" i="12"/>
  <c r="AA88" i="12"/>
  <c r="O88" i="12"/>
  <c r="L88" i="12"/>
  <c r="I88" i="12"/>
  <c r="F88" i="12"/>
  <c r="AC87" i="12"/>
  <c r="AB87" i="12"/>
  <c r="AA87" i="12"/>
  <c r="O87" i="12"/>
  <c r="L87" i="12"/>
  <c r="I87" i="12"/>
  <c r="F87" i="12"/>
  <c r="AC86" i="12"/>
  <c r="AB86" i="12"/>
  <c r="AA86" i="12"/>
  <c r="O86" i="12"/>
  <c r="L86" i="12"/>
  <c r="I86" i="12"/>
  <c r="F86" i="12"/>
  <c r="AC85" i="12"/>
  <c r="AB85" i="12"/>
  <c r="AA85" i="12"/>
  <c r="O85" i="12"/>
  <c r="L85" i="12"/>
  <c r="I85" i="12"/>
  <c r="F85" i="12"/>
  <c r="AC84" i="12"/>
  <c r="AB84" i="12"/>
  <c r="AA84" i="12"/>
  <c r="O84" i="12"/>
  <c r="L84" i="12"/>
  <c r="I84" i="12"/>
  <c r="F84" i="12"/>
  <c r="AC83" i="12"/>
  <c r="AB83" i="12"/>
  <c r="AA83" i="12"/>
  <c r="O83" i="12"/>
  <c r="L83" i="12"/>
  <c r="I83" i="12"/>
  <c r="F83" i="12"/>
  <c r="AC82" i="12"/>
  <c r="AB82" i="12"/>
  <c r="AA82" i="12"/>
  <c r="O82" i="12"/>
  <c r="L82" i="12"/>
  <c r="I82" i="12"/>
  <c r="F82" i="12"/>
  <c r="AC81" i="12"/>
  <c r="AB81" i="12"/>
  <c r="AA81" i="12"/>
  <c r="O81" i="12"/>
  <c r="L81" i="12"/>
  <c r="I81" i="12"/>
  <c r="F81" i="12"/>
  <c r="AC80" i="12"/>
  <c r="AB80" i="12"/>
  <c r="AA80" i="12"/>
  <c r="O80" i="12"/>
  <c r="L80" i="12"/>
  <c r="I80" i="12"/>
  <c r="F80" i="12"/>
  <c r="AC79" i="12"/>
  <c r="AB79" i="12"/>
  <c r="AA79" i="12"/>
  <c r="O79" i="12"/>
  <c r="L79" i="12"/>
  <c r="I79" i="12"/>
  <c r="F79" i="12"/>
  <c r="AC78" i="12"/>
  <c r="AB78" i="12"/>
  <c r="AA78" i="12"/>
  <c r="O78" i="12"/>
  <c r="L78" i="12"/>
  <c r="I78" i="12"/>
  <c r="F78" i="12"/>
  <c r="AC77" i="12"/>
  <c r="AB77" i="12"/>
  <c r="AA77" i="12"/>
  <c r="O77" i="12"/>
  <c r="L77" i="12"/>
  <c r="I77" i="12"/>
  <c r="F77" i="12"/>
  <c r="AC76" i="12"/>
  <c r="AB76" i="12"/>
  <c r="AA76" i="12"/>
  <c r="O76" i="12"/>
  <c r="L76" i="12"/>
  <c r="I76" i="12"/>
  <c r="F76" i="12"/>
  <c r="AC75" i="12"/>
  <c r="AB75" i="12"/>
  <c r="AA75" i="12"/>
  <c r="O75" i="12"/>
  <c r="L75" i="12"/>
  <c r="I75" i="12"/>
  <c r="F75" i="12"/>
  <c r="AC74" i="12"/>
  <c r="AB74" i="12"/>
  <c r="AA74" i="12"/>
  <c r="O74" i="12"/>
  <c r="L74" i="12"/>
  <c r="I74" i="12"/>
  <c r="F74" i="12"/>
  <c r="AC73" i="12"/>
  <c r="AB73" i="12"/>
  <c r="AA73" i="12"/>
  <c r="O73" i="12"/>
  <c r="L73" i="12"/>
  <c r="I73" i="12"/>
  <c r="F73" i="12"/>
  <c r="AC72" i="12"/>
  <c r="AB72" i="12"/>
  <c r="AA72" i="12"/>
  <c r="O72" i="12"/>
  <c r="L72" i="12"/>
  <c r="I72" i="12"/>
  <c r="F72" i="12"/>
  <c r="AC71" i="12"/>
  <c r="AB71" i="12"/>
  <c r="AA71" i="12"/>
  <c r="O71" i="12"/>
  <c r="L71" i="12"/>
  <c r="I71" i="12"/>
  <c r="F71" i="12"/>
  <c r="AC70" i="12"/>
  <c r="AB70" i="12"/>
  <c r="AA70" i="12"/>
  <c r="O70" i="12"/>
  <c r="L70" i="12"/>
  <c r="I70" i="12"/>
  <c r="F70" i="12"/>
  <c r="AC69" i="12"/>
  <c r="AB69" i="12"/>
  <c r="AA69" i="12"/>
  <c r="O69" i="12"/>
  <c r="L69" i="12"/>
  <c r="I69" i="12"/>
  <c r="F69" i="12"/>
  <c r="AC68" i="12"/>
  <c r="AB68" i="12"/>
  <c r="AA68" i="12"/>
  <c r="O68" i="12"/>
  <c r="L68" i="12"/>
  <c r="I68" i="12"/>
  <c r="F68" i="12"/>
  <c r="AC67" i="12"/>
  <c r="AB67" i="12"/>
  <c r="AA67" i="12"/>
  <c r="O67" i="12"/>
  <c r="L67" i="12"/>
  <c r="I67" i="12"/>
  <c r="F67" i="12"/>
  <c r="AC66" i="12"/>
  <c r="AB66" i="12"/>
  <c r="AA66" i="12"/>
  <c r="O66" i="12"/>
  <c r="L66" i="12"/>
  <c r="I66" i="12"/>
  <c r="F66" i="12"/>
  <c r="AC65" i="12"/>
  <c r="AB65" i="12"/>
  <c r="AA65" i="12"/>
  <c r="O65" i="12"/>
  <c r="L65" i="12"/>
  <c r="I65" i="12"/>
  <c r="F65" i="12"/>
  <c r="AC64" i="12"/>
  <c r="AB64" i="12"/>
  <c r="AA64" i="12"/>
  <c r="O64" i="12"/>
  <c r="L64" i="12"/>
  <c r="I64" i="12"/>
  <c r="F64" i="12"/>
  <c r="AC63" i="12"/>
  <c r="AB63" i="12"/>
  <c r="AA63" i="12"/>
  <c r="O63" i="12"/>
  <c r="L63" i="12"/>
  <c r="I63" i="12"/>
  <c r="F63" i="12"/>
  <c r="AC62" i="12"/>
  <c r="AB62" i="12"/>
  <c r="AA62" i="12"/>
  <c r="O62" i="12"/>
  <c r="L62" i="12"/>
  <c r="I62" i="12"/>
  <c r="F62" i="12"/>
  <c r="AC61" i="12"/>
  <c r="AB61" i="12"/>
  <c r="AA61" i="12"/>
  <c r="O61" i="12"/>
  <c r="L61" i="12"/>
  <c r="I61" i="12"/>
  <c r="F61" i="12"/>
  <c r="AC60" i="12"/>
  <c r="AB60" i="12"/>
  <c r="AA60" i="12"/>
  <c r="O60" i="12"/>
  <c r="L60" i="12"/>
  <c r="I60" i="12"/>
  <c r="F60" i="12"/>
  <c r="AC59" i="12"/>
  <c r="AB59" i="12"/>
  <c r="AA59" i="12"/>
  <c r="O59" i="12"/>
  <c r="L59" i="12"/>
  <c r="I59" i="12"/>
  <c r="F59" i="12"/>
  <c r="AC58" i="12"/>
  <c r="AB58" i="12"/>
  <c r="AA58" i="12"/>
  <c r="O58" i="12"/>
  <c r="L58" i="12"/>
  <c r="I58" i="12"/>
  <c r="F58" i="12"/>
  <c r="AC57" i="12"/>
  <c r="AB57" i="12"/>
  <c r="AA57" i="12"/>
  <c r="O57" i="12"/>
  <c r="L57" i="12"/>
  <c r="I57" i="12"/>
  <c r="F57" i="12"/>
  <c r="AC56" i="12"/>
  <c r="AB56" i="12"/>
  <c r="AA56" i="12"/>
  <c r="O56" i="12"/>
  <c r="L56" i="12"/>
  <c r="I56" i="12"/>
  <c r="F56" i="12"/>
  <c r="AC55" i="12"/>
  <c r="AB55" i="12"/>
  <c r="AA55" i="12"/>
  <c r="O55" i="12"/>
  <c r="L55" i="12"/>
  <c r="I55" i="12"/>
  <c r="F55" i="12"/>
  <c r="AC54" i="12"/>
  <c r="AB54" i="12"/>
  <c r="AA54" i="12"/>
  <c r="O54" i="12"/>
  <c r="L54" i="12"/>
  <c r="I54" i="12"/>
  <c r="F54" i="12"/>
  <c r="AC53" i="12"/>
  <c r="AB53" i="12"/>
  <c r="AA53" i="12"/>
  <c r="O53" i="12"/>
  <c r="L53" i="12"/>
  <c r="I53" i="12"/>
  <c r="F53" i="12"/>
  <c r="AC52" i="12"/>
  <c r="AB52" i="12"/>
  <c r="AA52" i="12"/>
  <c r="O52" i="12"/>
  <c r="L52" i="12"/>
  <c r="I52" i="12"/>
  <c r="F52" i="12"/>
  <c r="AC51" i="12"/>
  <c r="AB51" i="12"/>
  <c r="AA51" i="12"/>
  <c r="O51" i="12"/>
  <c r="L51" i="12"/>
  <c r="I51" i="12"/>
  <c r="F51" i="12"/>
  <c r="AC50" i="12"/>
  <c r="AB50" i="12"/>
  <c r="AA50" i="12"/>
  <c r="O50" i="12"/>
  <c r="L50" i="12"/>
  <c r="I50" i="12"/>
  <c r="F50" i="12"/>
  <c r="AC49" i="12"/>
  <c r="AB49" i="12"/>
  <c r="AA49" i="12"/>
  <c r="O49" i="12"/>
  <c r="L49" i="12"/>
  <c r="I49" i="12"/>
  <c r="F49" i="12"/>
  <c r="AC48" i="12"/>
  <c r="AB48" i="12"/>
  <c r="AA48" i="12"/>
  <c r="O48" i="12"/>
  <c r="L48" i="12"/>
  <c r="I48" i="12"/>
  <c r="F48" i="12"/>
  <c r="AC47" i="12"/>
  <c r="AB47" i="12"/>
  <c r="AA47" i="12"/>
  <c r="O47" i="12"/>
  <c r="L47" i="12"/>
  <c r="I47" i="12"/>
  <c r="F47" i="12"/>
  <c r="AC46" i="12"/>
  <c r="AB46" i="12"/>
  <c r="AA46" i="12"/>
  <c r="O46" i="12"/>
  <c r="L46" i="12"/>
  <c r="I46" i="12"/>
  <c r="F46" i="12"/>
  <c r="AC45" i="12"/>
  <c r="AB45" i="12"/>
  <c r="AA45" i="12"/>
  <c r="O45" i="12"/>
  <c r="L45" i="12"/>
  <c r="I45" i="12"/>
  <c r="F45" i="12"/>
  <c r="AC44" i="12"/>
  <c r="AB44" i="12"/>
  <c r="AA44" i="12"/>
  <c r="O44" i="12"/>
  <c r="L44" i="12"/>
  <c r="I44" i="12"/>
  <c r="F44" i="12"/>
  <c r="AC43" i="12"/>
  <c r="AB43" i="12"/>
  <c r="AA43" i="12"/>
  <c r="O43" i="12"/>
  <c r="L43" i="12"/>
  <c r="I43" i="12"/>
  <c r="F43" i="12"/>
  <c r="AC42" i="12"/>
  <c r="AB42" i="12"/>
  <c r="AA42" i="12"/>
  <c r="O42" i="12"/>
  <c r="L42" i="12"/>
  <c r="I42" i="12"/>
  <c r="F42" i="12"/>
  <c r="AC41" i="12"/>
  <c r="AB41" i="12"/>
  <c r="AA41" i="12"/>
  <c r="O41" i="12"/>
  <c r="L41" i="12"/>
  <c r="I41" i="12"/>
  <c r="F41" i="12"/>
  <c r="AC40" i="12"/>
  <c r="AB40" i="12"/>
  <c r="AA40" i="12"/>
  <c r="O40" i="12"/>
  <c r="L40" i="12"/>
  <c r="I40" i="12"/>
  <c r="F40" i="12"/>
  <c r="AC39" i="12"/>
  <c r="AB39" i="12"/>
  <c r="AA39" i="12"/>
  <c r="O39" i="12"/>
  <c r="L39" i="12"/>
  <c r="I39" i="12"/>
  <c r="F39" i="12"/>
  <c r="AC38" i="12"/>
  <c r="AB38" i="12"/>
  <c r="AA38" i="12"/>
  <c r="O38" i="12"/>
  <c r="L38" i="12"/>
  <c r="I38" i="12"/>
  <c r="F38" i="12"/>
  <c r="AC37" i="12"/>
  <c r="AB37" i="12"/>
  <c r="AA37" i="12"/>
  <c r="O37" i="12"/>
  <c r="L37" i="12"/>
  <c r="I37" i="12"/>
  <c r="F37" i="12"/>
  <c r="AC36" i="12"/>
  <c r="AB36" i="12"/>
  <c r="AA36" i="12"/>
  <c r="O36" i="12"/>
  <c r="L36" i="12"/>
  <c r="I36" i="12"/>
  <c r="F36" i="12"/>
  <c r="AC35" i="12"/>
  <c r="AB35" i="12"/>
  <c r="AA35" i="12"/>
  <c r="O35" i="12"/>
  <c r="L35" i="12"/>
  <c r="I35" i="12"/>
  <c r="F35" i="12"/>
  <c r="AC34" i="12"/>
  <c r="AB34" i="12"/>
  <c r="AA34" i="12"/>
  <c r="O34" i="12"/>
  <c r="L34" i="12"/>
  <c r="I34" i="12"/>
  <c r="F34" i="12"/>
  <c r="AC33" i="12"/>
  <c r="AB33" i="12"/>
  <c r="AA33" i="12"/>
  <c r="O33" i="12"/>
  <c r="L33" i="12"/>
  <c r="I33" i="12"/>
  <c r="F33" i="12"/>
  <c r="AC32" i="12"/>
  <c r="AB32" i="12"/>
  <c r="AA32" i="12"/>
  <c r="O32" i="12"/>
  <c r="L32" i="12"/>
  <c r="I32" i="12"/>
  <c r="F32" i="12"/>
  <c r="AC31" i="12"/>
  <c r="AB31" i="12"/>
  <c r="AA31" i="12"/>
  <c r="O31" i="12"/>
  <c r="L31" i="12"/>
  <c r="I31" i="12"/>
  <c r="F31" i="12"/>
  <c r="AC30" i="12"/>
  <c r="AB30" i="12"/>
  <c r="AA30" i="12"/>
  <c r="O30" i="12"/>
  <c r="L30" i="12"/>
  <c r="I30" i="12"/>
  <c r="F30" i="12"/>
  <c r="AC29" i="12"/>
  <c r="AB29" i="12"/>
  <c r="AA29" i="12"/>
  <c r="O29" i="12"/>
  <c r="L29" i="12"/>
  <c r="I29" i="12"/>
  <c r="F29" i="12"/>
  <c r="AC28" i="12"/>
  <c r="AB28" i="12"/>
  <c r="AA28" i="12"/>
  <c r="O28" i="12"/>
  <c r="L28" i="12"/>
  <c r="I28" i="12"/>
  <c r="F28" i="12"/>
  <c r="AC27" i="12"/>
  <c r="AB27" i="12"/>
  <c r="AA27" i="12"/>
  <c r="O27" i="12"/>
  <c r="L27" i="12"/>
  <c r="I27" i="12"/>
  <c r="F27" i="12"/>
  <c r="AC26" i="12"/>
  <c r="AB26" i="12"/>
  <c r="AA26" i="12"/>
  <c r="O26" i="12"/>
  <c r="L26" i="12"/>
  <c r="I26" i="12"/>
  <c r="F26" i="12"/>
  <c r="AC25" i="12"/>
  <c r="AB25" i="12"/>
  <c r="AA25" i="12"/>
  <c r="O25" i="12"/>
  <c r="L25" i="12"/>
  <c r="I25" i="12"/>
  <c r="F25" i="12"/>
  <c r="AC24" i="12"/>
  <c r="AB24" i="12"/>
  <c r="AA24" i="12"/>
  <c r="O24" i="12"/>
  <c r="L24" i="12"/>
  <c r="I24" i="12"/>
  <c r="F24" i="12"/>
  <c r="AC23" i="12"/>
  <c r="AB23" i="12"/>
  <c r="AA23" i="12"/>
  <c r="O23" i="12"/>
  <c r="L23" i="12"/>
  <c r="I23" i="12"/>
  <c r="F23" i="12"/>
  <c r="AC22" i="12"/>
  <c r="AB22" i="12"/>
  <c r="AA22" i="12"/>
  <c r="O22" i="12"/>
  <c r="L22" i="12"/>
  <c r="I22" i="12"/>
  <c r="F22" i="12"/>
  <c r="AC21" i="12"/>
  <c r="AB21" i="12"/>
  <c r="AA21" i="12"/>
  <c r="O21" i="12"/>
  <c r="L21" i="12"/>
  <c r="I21" i="12"/>
  <c r="F21" i="12"/>
  <c r="AC20" i="12"/>
  <c r="AB20" i="12"/>
  <c r="AA20" i="12"/>
  <c r="O20" i="12"/>
  <c r="L20" i="12"/>
  <c r="I20" i="12"/>
  <c r="F20" i="12"/>
  <c r="AC19" i="12"/>
  <c r="AB19" i="12"/>
  <c r="AA19" i="12"/>
  <c r="O19" i="12"/>
  <c r="L19" i="12"/>
  <c r="I19" i="12"/>
  <c r="F19" i="12"/>
  <c r="AC18" i="12"/>
  <c r="AB18" i="12"/>
  <c r="AA18" i="12"/>
  <c r="O18" i="12"/>
  <c r="L18" i="12"/>
  <c r="I18" i="12"/>
  <c r="F18" i="12"/>
  <c r="AC17" i="12"/>
  <c r="AB17" i="12"/>
  <c r="AA17" i="12"/>
  <c r="O17" i="12"/>
  <c r="L17" i="12"/>
  <c r="I17" i="12"/>
  <c r="F17" i="12"/>
  <c r="AC16" i="12"/>
  <c r="AB16" i="12"/>
  <c r="AA16" i="12"/>
  <c r="O16" i="12"/>
  <c r="L16" i="12"/>
  <c r="I16" i="12"/>
  <c r="F16" i="12"/>
  <c r="AC15" i="12"/>
  <c r="AB15" i="12"/>
  <c r="AA15" i="12"/>
  <c r="O15" i="12"/>
  <c r="L15" i="12"/>
  <c r="I15" i="12"/>
  <c r="F15" i="12"/>
  <c r="AC14" i="12"/>
  <c r="AB14" i="12"/>
  <c r="AA14" i="12"/>
  <c r="O14" i="12"/>
  <c r="L14" i="12"/>
  <c r="I14" i="12"/>
  <c r="F14" i="12"/>
  <c r="AC13" i="12"/>
  <c r="AB13" i="12"/>
  <c r="AA13" i="12"/>
  <c r="O13" i="12"/>
  <c r="L13" i="12"/>
  <c r="I13" i="12"/>
  <c r="F13" i="12"/>
  <c r="AC12" i="12"/>
  <c r="AB12" i="12"/>
  <c r="AA12" i="12"/>
  <c r="O12" i="12"/>
  <c r="L12" i="12"/>
  <c r="I12" i="12"/>
  <c r="F12" i="12"/>
  <c r="AC11" i="12"/>
  <c r="AB11" i="12"/>
  <c r="AA11" i="12"/>
  <c r="O11" i="12"/>
  <c r="L11" i="12"/>
  <c r="I11" i="12"/>
  <c r="F11" i="12"/>
  <c r="AC10" i="12"/>
  <c r="AB10" i="12"/>
  <c r="AA10" i="12"/>
  <c r="O10" i="12"/>
  <c r="L10" i="12"/>
  <c r="I10" i="12"/>
  <c r="F10" i="12"/>
  <c r="N10" i="13" l="1"/>
  <c r="O10" i="13" s="1"/>
  <c r="AD229" i="12"/>
  <c r="AE229" i="12" s="1"/>
  <c r="AD230" i="12"/>
  <c r="AE230" i="12" s="1"/>
  <c r="AD231" i="12"/>
  <c r="AE231" i="12" s="1"/>
  <c r="AD232" i="12"/>
  <c r="AE232" i="12" s="1"/>
  <c r="AD293" i="12"/>
  <c r="AE293" i="12" s="1"/>
  <c r="AD237" i="12"/>
  <c r="AE237" i="12" s="1"/>
  <c r="AD13" i="12"/>
  <c r="AE13" i="12" s="1"/>
  <c r="AD15" i="12"/>
  <c r="AE15" i="12" s="1"/>
  <c r="AD238" i="12"/>
  <c r="AE238" i="12" s="1"/>
  <c r="AD16" i="12"/>
  <c r="AE16" i="12" s="1"/>
  <c r="AD21" i="12"/>
  <c r="AE21" i="12" s="1"/>
  <c r="AD23" i="12"/>
  <c r="AE23" i="12" s="1"/>
  <c r="AD25" i="12"/>
  <c r="AE25" i="12" s="1"/>
  <c r="AD27" i="12"/>
  <c r="AE27" i="12" s="1"/>
  <c r="AD29" i="12"/>
  <c r="AE29" i="12" s="1"/>
  <c r="AD31" i="12"/>
  <c r="AE31" i="12" s="1"/>
  <c r="AD37" i="12"/>
  <c r="AE37" i="12" s="1"/>
  <c r="AD39" i="12"/>
  <c r="AE39" i="12" s="1"/>
  <c r="AD40" i="12"/>
  <c r="AE40" i="12" s="1"/>
  <c r="AD45" i="12"/>
  <c r="AE45" i="12" s="1"/>
  <c r="AD47" i="12"/>
  <c r="AE47" i="12" s="1"/>
  <c r="AD48" i="12"/>
  <c r="AE48" i="12" s="1"/>
  <c r="AD53" i="12"/>
  <c r="AE53" i="12" s="1"/>
  <c r="AD55" i="12"/>
  <c r="AE55" i="12" s="1"/>
  <c r="AD56" i="12"/>
  <c r="AE56" i="12" s="1"/>
  <c r="AD61" i="12"/>
  <c r="AE61" i="12" s="1"/>
  <c r="AD63" i="12"/>
  <c r="AE63" i="12" s="1"/>
  <c r="AD69" i="12"/>
  <c r="AE69" i="12" s="1"/>
  <c r="AD71" i="12"/>
  <c r="AE71" i="12" s="1"/>
  <c r="AD72" i="12"/>
  <c r="AE72" i="12" s="1"/>
  <c r="AD77" i="12"/>
  <c r="AE77" i="12" s="1"/>
  <c r="AD79" i="12"/>
  <c r="AE79" i="12" s="1"/>
  <c r="AD80" i="12"/>
  <c r="AE80" i="12" s="1"/>
  <c r="AD85" i="12"/>
  <c r="AE85" i="12" s="1"/>
  <c r="AD87" i="12"/>
  <c r="AE87" i="12" s="1"/>
  <c r="AD88" i="12"/>
  <c r="AE88" i="12" s="1"/>
  <c r="AD93" i="12"/>
  <c r="AE93" i="12" s="1"/>
  <c r="AD95" i="12"/>
  <c r="AE95" i="12" s="1"/>
  <c r="AD133" i="12"/>
  <c r="AE133" i="12" s="1"/>
  <c r="AD135" i="12"/>
  <c r="AE135" i="12" s="1"/>
  <c r="AD136" i="12"/>
  <c r="AE136" i="12" s="1"/>
  <c r="AD141" i="12"/>
  <c r="AE141" i="12" s="1"/>
  <c r="AD239" i="12"/>
  <c r="AE239" i="12" s="1"/>
  <c r="AD241" i="12"/>
  <c r="AE241" i="12" s="1"/>
  <c r="AD243" i="12"/>
  <c r="AE243" i="12" s="1"/>
  <c r="AD295" i="12"/>
  <c r="AE295" i="12" s="1"/>
  <c r="AD143" i="12"/>
  <c r="AE143" i="12" s="1"/>
  <c r="AD245" i="12"/>
  <c r="AE245" i="12" s="1"/>
  <c r="AD144" i="12"/>
  <c r="AE144" i="12" s="1"/>
  <c r="AD160" i="12"/>
  <c r="AE160" i="12" s="1"/>
  <c r="AD256" i="12"/>
  <c r="AE256" i="12" s="1"/>
  <c r="AD275" i="12"/>
  <c r="AE275" i="12" s="1"/>
  <c r="AD149" i="12"/>
  <c r="AE149" i="12" s="1"/>
  <c r="AD151" i="12"/>
  <c r="AE151" i="12" s="1"/>
  <c r="AD152" i="12"/>
  <c r="AE152" i="12" s="1"/>
  <c r="AD157" i="12"/>
  <c r="AE157" i="12" s="1"/>
  <c r="AD159" i="12"/>
  <c r="AE159" i="12" s="1"/>
  <c r="AD96" i="12"/>
  <c r="AE96" i="12" s="1"/>
  <c r="AD246" i="12"/>
  <c r="AE246" i="12" s="1"/>
  <c r="AD162" i="12"/>
  <c r="AE162" i="12" s="1"/>
  <c r="AD164" i="12"/>
  <c r="AE164" i="12" s="1"/>
  <c r="AD170" i="12"/>
  <c r="AE170" i="12" s="1"/>
  <c r="AD172" i="12"/>
  <c r="AE172" i="12" s="1"/>
  <c r="AD178" i="12"/>
  <c r="AE178" i="12" s="1"/>
  <c r="AD180" i="12"/>
  <c r="AE180" i="12" s="1"/>
  <c r="AD188" i="12"/>
  <c r="AE188" i="12" s="1"/>
  <c r="AD192" i="12"/>
  <c r="AE192" i="12" s="1"/>
  <c r="AD216" i="12"/>
  <c r="AE216" i="12" s="1"/>
  <c r="AD32" i="12"/>
  <c r="AE32" i="12" s="1"/>
  <c r="AD64" i="12"/>
  <c r="AE64" i="12" s="1"/>
  <c r="AD98" i="12"/>
  <c r="AE98" i="12" s="1"/>
  <c r="AD100" i="12"/>
  <c r="AE100" i="12" s="1"/>
  <c r="AD106" i="12"/>
  <c r="AE106" i="12" s="1"/>
  <c r="AD108" i="12"/>
  <c r="AE108" i="12" s="1"/>
  <c r="AD114" i="12"/>
  <c r="AE114" i="12" s="1"/>
  <c r="AD116" i="12"/>
  <c r="AE116" i="12" s="1"/>
  <c r="AD122" i="12"/>
  <c r="AE122" i="12" s="1"/>
  <c r="AD124" i="12"/>
  <c r="AE124" i="12" s="1"/>
  <c r="AD128" i="12"/>
  <c r="AE128" i="12" s="1"/>
  <c r="AD197" i="12"/>
  <c r="AE197" i="12" s="1"/>
  <c r="AD198" i="12"/>
  <c r="AE198" i="12" s="1"/>
  <c r="AD199" i="12"/>
  <c r="AE199" i="12" s="1"/>
  <c r="AD200" i="12"/>
  <c r="AE200" i="12" s="1"/>
  <c r="AD205" i="12"/>
  <c r="AE205" i="12" s="1"/>
  <c r="AD206" i="12"/>
  <c r="AE206" i="12" s="1"/>
  <c r="AD207" i="12"/>
  <c r="AE207" i="12" s="1"/>
  <c r="AD208" i="12"/>
  <c r="AE208" i="12" s="1"/>
  <c r="AD213" i="12"/>
  <c r="AE213" i="12" s="1"/>
  <c r="AD214" i="12"/>
  <c r="AE214" i="12" s="1"/>
  <c r="AD215" i="12"/>
  <c r="AE215" i="12" s="1"/>
  <c r="AD247" i="12"/>
  <c r="AE247" i="12" s="1"/>
  <c r="AD253" i="12"/>
  <c r="AE253" i="12" s="1"/>
  <c r="AD255" i="12"/>
  <c r="AE255" i="12" s="1"/>
  <c r="AD261" i="12"/>
  <c r="AE261" i="12" s="1"/>
  <c r="AD263" i="12"/>
  <c r="AE263" i="12" s="1"/>
  <c r="AD265" i="12"/>
  <c r="AE265" i="12" s="1"/>
  <c r="AD269" i="12"/>
  <c r="AE269" i="12" s="1"/>
  <c r="AD273" i="12"/>
  <c r="AE273" i="12" s="1"/>
  <c r="AD220" i="12"/>
  <c r="AE220" i="12" s="1"/>
  <c r="AD224" i="12"/>
  <c r="AE224" i="12" s="1"/>
  <c r="AD248" i="12"/>
  <c r="AE248" i="12" s="1"/>
  <c r="AD297" i="12"/>
  <c r="AE297" i="12" s="1"/>
  <c r="AD276" i="12"/>
  <c r="AE276" i="12" s="1"/>
  <c r="AD280" i="12"/>
  <c r="AE280" i="12" s="1"/>
  <c r="AD283" i="12"/>
  <c r="AE283" i="12" s="1"/>
  <c r="AD284" i="12"/>
  <c r="AE284" i="12" s="1"/>
  <c r="AD287" i="12"/>
  <c r="AE287" i="12" s="1"/>
  <c r="AD288" i="12"/>
  <c r="AE288" i="12" s="1"/>
  <c r="AD291" i="12"/>
  <c r="AE291" i="12" s="1"/>
  <c r="AD12" i="12"/>
  <c r="AE12" i="12" s="1"/>
  <c r="AD26" i="12"/>
  <c r="AE26" i="12" s="1"/>
  <c r="AD236" i="12"/>
  <c r="AE236" i="12" s="1"/>
  <c r="AD240" i="12"/>
  <c r="AE240" i="12" s="1"/>
  <c r="AD34" i="12"/>
  <c r="AE34" i="12" s="1"/>
  <c r="AD36" i="12"/>
  <c r="AE36" i="12" s="1"/>
  <c r="AD42" i="12"/>
  <c r="AE42" i="12" s="1"/>
  <c r="AD44" i="12"/>
  <c r="AE44" i="12" s="1"/>
  <c r="AD50" i="12"/>
  <c r="AE50" i="12" s="1"/>
  <c r="AD52" i="12"/>
  <c r="AE52" i="12" s="1"/>
  <c r="AD58" i="12"/>
  <c r="AE58" i="12" s="1"/>
  <c r="AD60" i="12"/>
  <c r="AE60" i="12" s="1"/>
  <c r="AD252" i="12"/>
  <c r="AE252" i="12" s="1"/>
  <c r="AD10" i="12"/>
  <c r="AE10" i="12" s="1"/>
  <c r="AD20" i="12"/>
  <c r="AE20" i="12" s="1"/>
  <c r="AD24" i="12"/>
  <c r="AE24" i="12" s="1"/>
  <c r="AD244" i="12"/>
  <c r="AE244" i="12" s="1"/>
  <c r="AD66" i="12"/>
  <c r="AE66" i="12" s="1"/>
  <c r="AD68" i="12"/>
  <c r="AE68" i="12" s="1"/>
  <c r="AD74" i="12"/>
  <c r="AE74" i="12" s="1"/>
  <c r="AD76" i="12"/>
  <c r="AE76" i="12" s="1"/>
  <c r="AD82" i="12"/>
  <c r="AE82" i="12" s="1"/>
  <c r="AD84" i="12"/>
  <c r="AE84" i="12" s="1"/>
  <c r="AD90" i="12"/>
  <c r="AE90" i="12" s="1"/>
  <c r="AD92" i="12"/>
  <c r="AE92" i="12" s="1"/>
  <c r="AD101" i="12"/>
  <c r="AE101" i="12" s="1"/>
  <c r="AD103" i="12"/>
  <c r="AE103" i="12" s="1"/>
  <c r="AD104" i="12"/>
  <c r="AE104" i="12" s="1"/>
  <c r="AD109" i="12"/>
  <c r="AE109" i="12" s="1"/>
  <c r="AD111" i="12"/>
  <c r="AE111" i="12" s="1"/>
  <c r="AD112" i="12"/>
  <c r="AE112" i="12" s="1"/>
  <c r="AD117" i="12"/>
  <c r="AE117" i="12" s="1"/>
  <c r="AD119" i="12"/>
  <c r="AE119" i="12" s="1"/>
  <c r="AD120" i="12"/>
  <c r="AE120" i="12" s="1"/>
  <c r="AD125" i="12"/>
  <c r="AE125" i="12" s="1"/>
  <c r="AD127" i="12"/>
  <c r="AE127" i="12" s="1"/>
  <c r="AD258" i="12"/>
  <c r="AE258" i="12" s="1"/>
  <c r="AD260" i="12"/>
  <c r="AE260" i="12" s="1"/>
  <c r="AD264" i="12"/>
  <c r="AE264" i="12" s="1"/>
  <c r="AD267" i="12"/>
  <c r="AE267" i="12" s="1"/>
  <c r="AD268" i="12"/>
  <c r="AE268" i="12" s="1"/>
  <c r="AD271" i="12"/>
  <c r="AE271" i="12" s="1"/>
  <c r="AD272" i="12"/>
  <c r="AE272" i="12" s="1"/>
  <c r="AD277" i="12"/>
  <c r="AE277" i="12" s="1"/>
  <c r="AD279" i="12"/>
  <c r="AE279" i="12" s="1"/>
  <c r="AD281" i="12"/>
  <c r="AE281" i="12" s="1"/>
  <c r="AD285" i="12"/>
  <c r="AE285" i="12" s="1"/>
  <c r="AD289" i="12"/>
  <c r="AE289" i="12" s="1"/>
  <c r="AD18" i="12"/>
  <c r="AE18" i="12" s="1"/>
  <c r="AD228" i="12"/>
  <c r="AE228" i="12" s="1"/>
  <c r="AD130" i="12"/>
  <c r="AE130" i="12" s="1"/>
  <c r="AD132" i="12"/>
  <c r="AE132" i="12" s="1"/>
  <c r="AD138" i="12"/>
  <c r="AE138" i="12" s="1"/>
  <c r="AD140" i="12"/>
  <c r="AE140" i="12" s="1"/>
  <c r="AD146" i="12"/>
  <c r="AE146" i="12" s="1"/>
  <c r="AD148" i="12"/>
  <c r="AE148" i="12" s="1"/>
  <c r="AD154" i="12"/>
  <c r="AE154" i="12" s="1"/>
  <c r="AD156" i="12"/>
  <c r="AE156" i="12" s="1"/>
  <c r="AD165" i="12"/>
  <c r="AE165" i="12" s="1"/>
  <c r="AD167" i="12"/>
  <c r="AE167" i="12" s="1"/>
  <c r="AD168" i="12"/>
  <c r="AE168" i="12" s="1"/>
  <c r="AD173" i="12"/>
  <c r="AE173" i="12" s="1"/>
  <c r="AD175" i="12"/>
  <c r="AE175" i="12" s="1"/>
  <c r="AD176" i="12"/>
  <c r="AE176" i="12" s="1"/>
  <c r="AD181" i="12"/>
  <c r="AE181" i="12" s="1"/>
  <c r="AD183" i="12"/>
  <c r="AE183" i="12" s="1"/>
  <c r="AD184" i="12"/>
  <c r="AE184" i="12" s="1"/>
  <c r="AD189" i="12"/>
  <c r="AE189" i="12" s="1"/>
  <c r="AD190" i="12"/>
  <c r="AE190" i="12" s="1"/>
  <c r="AD191" i="12"/>
  <c r="AE191" i="12" s="1"/>
  <c r="AD292" i="12"/>
  <c r="AE292" i="12" s="1"/>
  <c r="AD296" i="12"/>
  <c r="AE296" i="12" s="1"/>
  <c r="AD299" i="12"/>
  <c r="AE299" i="12" s="1"/>
  <c r="AD300" i="12"/>
  <c r="AE300" i="12" s="1"/>
  <c r="AD302" i="12"/>
  <c r="AE302" i="12" s="1"/>
  <c r="AD28" i="12"/>
  <c r="AE28" i="12" s="1"/>
  <c r="AD196" i="12"/>
  <c r="AE196" i="12" s="1"/>
  <c r="AD204" i="12"/>
  <c r="AE204" i="12" s="1"/>
  <c r="AD212" i="12"/>
  <c r="AE212" i="12" s="1"/>
  <c r="AD221" i="12"/>
  <c r="AE221" i="12" s="1"/>
  <c r="AD223" i="12"/>
  <c r="AE223" i="12" s="1"/>
  <c r="AD11" i="12"/>
  <c r="AE11" i="12" s="1"/>
  <c r="AD38" i="12"/>
  <c r="AE38" i="12" s="1"/>
  <c r="AD41" i="12"/>
  <c r="AE41" i="12" s="1"/>
  <c r="AD43" i="12"/>
  <c r="AE43" i="12" s="1"/>
  <c r="AD70" i="12"/>
  <c r="AE70" i="12" s="1"/>
  <c r="AD73" i="12"/>
  <c r="AE73" i="12" s="1"/>
  <c r="AD75" i="12"/>
  <c r="AE75" i="12" s="1"/>
  <c r="AD102" i="12"/>
  <c r="AE102" i="12" s="1"/>
  <c r="AD105" i="12"/>
  <c r="AE105" i="12" s="1"/>
  <c r="AD107" i="12"/>
  <c r="AE107" i="12" s="1"/>
  <c r="AD134" i="12"/>
  <c r="AE134" i="12" s="1"/>
  <c r="AD137" i="12"/>
  <c r="AE137" i="12" s="1"/>
  <c r="AD139" i="12"/>
  <c r="AE139" i="12" s="1"/>
  <c r="AD166" i="12"/>
  <c r="AE166" i="12" s="1"/>
  <c r="AD169" i="12"/>
  <c r="AE169" i="12" s="1"/>
  <c r="AD171" i="12"/>
  <c r="AE171" i="12" s="1"/>
  <c r="AD201" i="12"/>
  <c r="AE201" i="12" s="1"/>
  <c r="AD202" i="12"/>
  <c r="AE202" i="12" s="1"/>
  <c r="AD203" i="12"/>
  <c r="AE203" i="12" s="1"/>
  <c r="AD233" i="12"/>
  <c r="AE233" i="12" s="1"/>
  <c r="AD234" i="12"/>
  <c r="AE234" i="12" s="1"/>
  <c r="AD235" i="12"/>
  <c r="AE235" i="12" s="1"/>
  <c r="AD262" i="12"/>
  <c r="AE262" i="12" s="1"/>
  <c r="AD278" i="12"/>
  <c r="AE278" i="12" s="1"/>
  <c r="AD294" i="12"/>
  <c r="AE294" i="12" s="1"/>
  <c r="AD14" i="12"/>
  <c r="AE14" i="12" s="1"/>
  <c r="AD17" i="12"/>
  <c r="AE17" i="12" s="1"/>
  <c r="AD19" i="12"/>
  <c r="AE19" i="12" s="1"/>
  <c r="AD46" i="12"/>
  <c r="AE46" i="12" s="1"/>
  <c r="AD49" i="12"/>
  <c r="AE49" i="12" s="1"/>
  <c r="AD51" i="12"/>
  <c r="AE51" i="12" s="1"/>
  <c r="AD78" i="12"/>
  <c r="AE78" i="12" s="1"/>
  <c r="AD81" i="12"/>
  <c r="AE81" i="12" s="1"/>
  <c r="AD83" i="12"/>
  <c r="AE83" i="12" s="1"/>
  <c r="AD110" i="12"/>
  <c r="AE110" i="12" s="1"/>
  <c r="AD113" i="12"/>
  <c r="AE113" i="12" s="1"/>
  <c r="AD115" i="12"/>
  <c r="AE115" i="12" s="1"/>
  <c r="AD142" i="12"/>
  <c r="AE142" i="12" s="1"/>
  <c r="AD145" i="12"/>
  <c r="AE145" i="12" s="1"/>
  <c r="AD147" i="12"/>
  <c r="AE147" i="12" s="1"/>
  <c r="AD174" i="12"/>
  <c r="AE174" i="12" s="1"/>
  <c r="AD177" i="12"/>
  <c r="AE177" i="12" s="1"/>
  <c r="AD179" i="12"/>
  <c r="AE179" i="12" s="1"/>
  <c r="AD209" i="12"/>
  <c r="AE209" i="12" s="1"/>
  <c r="AD210" i="12"/>
  <c r="AE210" i="12" s="1"/>
  <c r="AD211" i="12"/>
  <c r="AE211" i="12" s="1"/>
  <c r="AD266" i="12"/>
  <c r="AE266" i="12" s="1"/>
  <c r="AD282" i="12"/>
  <c r="AE282" i="12" s="1"/>
  <c r="AD298" i="12"/>
  <c r="AE298" i="12" s="1"/>
  <c r="AD242" i="12"/>
  <c r="AE242" i="12" s="1"/>
  <c r="AD301" i="12"/>
  <c r="AE301" i="12" s="1"/>
  <c r="AD22" i="12"/>
  <c r="AE22" i="12" s="1"/>
  <c r="AD54" i="12"/>
  <c r="AE54" i="12" s="1"/>
  <c r="AD57" i="12"/>
  <c r="AE57" i="12" s="1"/>
  <c r="AD59" i="12"/>
  <c r="AE59" i="12" s="1"/>
  <c r="AD86" i="12"/>
  <c r="AE86" i="12" s="1"/>
  <c r="AD89" i="12"/>
  <c r="AE89" i="12" s="1"/>
  <c r="AD91" i="12"/>
  <c r="AE91" i="12" s="1"/>
  <c r="AD118" i="12"/>
  <c r="AE118" i="12" s="1"/>
  <c r="AD121" i="12"/>
  <c r="AE121" i="12" s="1"/>
  <c r="AD123" i="12"/>
  <c r="AE123" i="12" s="1"/>
  <c r="AD150" i="12"/>
  <c r="AE150" i="12" s="1"/>
  <c r="AD153" i="12"/>
  <c r="AE153" i="12" s="1"/>
  <c r="AD155" i="12"/>
  <c r="AE155" i="12" s="1"/>
  <c r="AD182" i="12"/>
  <c r="AE182" i="12" s="1"/>
  <c r="AD185" i="12"/>
  <c r="AE185" i="12" s="1"/>
  <c r="AD186" i="12"/>
  <c r="AE186" i="12" s="1"/>
  <c r="AD187" i="12"/>
  <c r="AE187" i="12" s="1"/>
  <c r="AD217" i="12"/>
  <c r="AE217" i="12" s="1"/>
  <c r="AD218" i="12"/>
  <c r="AE218" i="12" s="1"/>
  <c r="AD219" i="12"/>
  <c r="AE219" i="12" s="1"/>
  <c r="AD249" i="12"/>
  <c r="AE249" i="12" s="1"/>
  <c r="AD250" i="12"/>
  <c r="AE250" i="12" s="1"/>
  <c r="AD251" i="12"/>
  <c r="AE251" i="12" s="1"/>
  <c r="AD270" i="12"/>
  <c r="AE270" i="12" s="1"/>
  <c r="AD286" i="12"/>
  <c r="AE286" i="12" s="1"/>
  <c r="AD303" i="12"/>
  <c r="AE303" i="12" s="1"/>
  <c r="AD30" i="12"/>
  <c r="AE30" i="12" s="1"/>
  <c r="AD33" i="12"/>
  <c r="AE33" i="12" s="1"/>
  <c r="AD35" i="12"/>
  <c r="AE35" i="12" s="1"/>
  <c r="AD62" i="12"/>
  <c r="AE62" i="12" s="1"/>
  <c r="AD65" i="12"/>
  <c r="AE65" i="12" s="1"/>
  <c r="AD67" i="12"/>
  <c r="AE67" i="12" s="1"/>
  <c r="AD94" i="12"/>
  <c r="AE94" i="12" s="1"/>
  <c r="AD97" i="12"/>
  <c r="AE97" i="12" s="1"/>
  <c r="AD99" i="12"/>
  <c r="AE99" i="12" s="1"/>
  <c r="AD126" i="12"/>
  <c r="AE126" i="12" s="1"/>
  <c r="AD129" i="12"/>
  <c r="AE129" i="12" s="1"/>
  <c r="AD131" i="12"/>
  <c r="AE131" i="12" s="1"/>
  <c r="AD158" i="12"/>
  <c r="AE158" i="12" s="1"/>
  <c r="AD161" i="12"/>
  <c r="AE161" i="12" s="1"/>
  <c r="AD163" i="12"/>
  <c r="AE163" i="12" s="1"/>
  <c r="AD193" i="12"/>
  <c r="AE193" i="12" s="1"/>
  <c r="AD194" i="12"/>
  <c r="AE194" i="12" s="1"/>
  <c r="AD195" i="12"/>
  <c r="AE195" i="12" s="1"/>
  <c r="AD222" i="12"/>
  <c r="AE222" i="12" s="1"/>
  <c r="AD225" i="12"/>
  <c r="AE225" i="12" s="1"/>
  <c r="AD226" i="12"/>
  <c r="AE226" i="12" s="1"/>
  <c r="AD227" i="12"/>
  <c r="AE227" i="12" s="1"/>
  <c r="AD254" i="12"/>
  <c r="AE254" i="12" s="1"/>
  <c r="AD257" i="12"/>
  <c r="AE257" i="12" s="1"/>
  <c r="AD259" i="12"/>
  <c r="AE259" i="12" s="1"/>
  <c r="AD274" i="12"/>
  <c r="AE274" i="12" s="1"/>
  <c r="AD290" i="12"/>
  <c r="AE290" i="12" s="1"/>
  <c r="Q15" i="10" l="1"/>
  <c r="Q16" i="10"/>
  <c r="Q17" i="10"/>
  <c r="Q18" i="10"/>
  <c r="Q19" i="10"/>
  <c r="Q20" i="10"/>
  <c r="Q21" i="10"/>
  <c r="Q22" i="10"/>
  <c r="Q23" i="10"/>
  <c r="Q24" i="10"/>
  <c r="Q25" i="10"/>
  <c r="Q26" i="10"/>
  <c r="Q27" i="10"/>
  <c r="Q28" i="10"/>
  <c r="Q29" i="10"/>
  <c r="Q30" i="10"/>
  <c r="Q31" i="10"/>
  <c r="Q32" i="10"/>
  <c r="Q33" i="10"/>
  <c r="Q34" i="10"/>
  <c r="Q35" i="10"/>
  <c r="Q36" i="10"/>
  <c r="Q37" i="10"/>
  <c r="Q38" i="10"/>
  <c r="Q39" i="10"/>
  <c r="Q40" i="10"/>
  <c r="Q41" i="10"/>
  <c r="Q42" i="10"/>
  <c r="Q43" i="10"/>
  <c r="Q44" i="10"/>
  <c r="Q45" i="10"/>
  <c r="Q46" i="10"/>
  <c r="Q47" i="10"/>
  <c r="Q48" i="10"/>
  <c r="Q49" i="10"/>
  <c r="Q50" i="10"/>
  <c r="Q51" i="10"/>
  <c r="Q52" i="10"/>
  <c r="Q53" i="10"/>
  <c r="Q54" i="10"/>
  <c r="Q55" i="10"/>
  <c r="Q56" i="10"/>
  <c r="Q57" i="10"/>
  <c r="Q58" i="10"/>
  <c r="Q59" i="10"/>
  <c r="Q60" i="10"/>
  <c r="Q61" i="10"/>
  <c r="Q62" i="10"/>
  <c r="Q63" i="10"/>
  <c r="Q64" i="10"/>
  <c r="Q65" i="10"/>
  <c r="Q66" i="10"/>
  <c r="Q67" i="10"/>
  <c r="Q68" i="10"/>
  <c r="Q69" i="10"/>
  <c r="Q70" i="10"/>
  <c r="Q71" i="10"/>
  <c r="Q72" i="10"/>
  <c r="Q73" i="10"/>
  <c r="Q74" i="10"/>
  <c r="Q75" i="10"/>
  <c r="Q76" i="10"/>
  <c r="Q77" i="10"/>
  <c r="Q78" i="10"/>
  <c r="Q79" i="10"/>
  <c r="Q80" i="10"/>
  <c r="Q81" i="10"/>
  <c r="Q82" i="10"/>
  <c r="Q83" i="10"/>
  <c r="Q84" i="10"/>
  <c r="Q85" i="10"/>
  <c r="Q86" i="10"/>
  <c r="Q87" i="10"/>
  <c r="Q88" i="10"/>
  <c r="Q89" i="10"/>
  <c r="Q90" i="10"/>
  <c r="Q91" i="10"/>
  <c r="Q92" i="10"/>
  <c r="Q93" i="10"/>
  <c r="Q94" i="10"/>
  <c r="Q95" i="10"/>
  <c r="Q96" i="10"/>
  <c r="Q97" i="10"/>
  <c r="Q98" i="10"/>
  <c r="Q99" i="10"/>
  <c r="Q100" i="10"/>
  <c r="Q101" i="10"/>
  <c r="Q102" i="10"/>
  <c r="Q103" i="10"/>
  <c r="Q104" i="10"/>
  <c r="Q105" i="10"/>
  <c r="Q106" i="10"/>
  <c r="Q107" i="10"/>
  <c r="Q108" i="10"/>
  <c r="Q109" i="10"/>
  <c r="Q110" i="10"/>
  <c r="Q111" i="10"/>
  <c r="Q112" i="10"/>
  <c r="Q113" i="10"/>
  <c r="Q114" i="10"/>
  <c r="Q115" i="10"/>
  <c r="Q116" i="10"/>
  <c r="Q117" i="10"/>
  <c r="Q118" i="10"/>
  <c r="Q119" i="10"/>
  <c r="Q120" i="10"/>
  <c r="Q121" i="10"/>
  <c r="Q122" i="10"/>
  <c r="Q123" i="10"/>
  <c r="Q124" i="10"/>
  <c r="Q125" i="10"/>
  <c r="Q126" i="10"/>
  <c r="Q127" i="10"/>
  <c r="Q128" i="10"/>
  <c r="Q129" i="10"/>
  <c r="Q130" i="10"/>
  <c r="Q131" i="10"/>
  <c r="Q132" i="10"/>
  <c r="Q133" i="10"/>
  <c r="Q134" i="10"/>
  <c r="Q135" i="10"/>
  <c r="Q136" i="10"/>
  <c r="Q137" i="10"/>
  <c r="Q138" i="10"/>
  <c r="Q139" i="10"/>
  <c r="Q140" i="10"/>
  <c r="Q141" i="10"/>
  <c r="Q142" i="10"/>
  <c r="Q143" i="10"/>
  <c r="Q144" i="10"/>
  <c r="Q145" i="10"/>
  <c r="Q146" i="10"/>
  <c r="Q147" i="10"/>
  <c r="Q148" i="10"/>
  <c r="Q149" i="10"/>
  <c r="Q150" i="10"/>
  <c r="Q151" i="10"/>
  <c r="Q152" i="10"/>
  <c r="Q153" i="10"/>
  <c r="Q154" i="10"/>
  <c r="Q155" i="10"/>
  <c r="Q156" i="10"/>
  <c r="Q157" i="10"/>
  <c r="Q158" i="10"/>
  <c r="Q159" i="10"/>
  <c r="Q160" i="10"/>
  <c r="Q161" i="10"/>
  <c r="Q162" i="10"/>
  <c r="Q163" i="10"/>
  <c r="Q164" i="10"/>
  <c r="Q165" i="10"/>
  <c r="Q166" i="10"/>
  <c r="Q167" i="10"/>
  <c r="Q168" i="10"/>
  <c r="Q169" i="10"/>
  <c r="Q170" i="10"/>
  <c r="Q171" i="10"/>
  <c r="Q172" i="10"/>
  <c r="Q173" i="10"/>
  <c r="Q174" i="10"/>
  <c r="Q175" i="10"/>
  <c r="Q176" i="10"/>
  <c r="Q177" i="10"/>
  <c r="Q178" i="10"/>
  <c r="Q179" i="10"/>
  <c r="Q180" i="10"/>
  <c r="Q181" i="10"/>
  <c r="Q182" i="10"/>
  <c r="Q183" i="10"/>
  <c r="Q184" i="10"/>
  <c r="Q185" i="10"/>
  <c r="Q186" i="10"/>
  <c r="Q187" i="10"/>
  <c r="Q188" i="10"/>
  <c r="Q189" i="10"/>
  <c r="Q190" i="10"/>
  <c r="Q191" i="10"/>
  <c r="Q192" i="10"/>
  <c r="Q193" i="10"/>
  <c r="Q194" i="10"/>
  <c r="Q195" i="10"/>
  <c r="Q196" i="10"/>
  <c r="Q197" i="10"/>
  <c r="Q198" i="10"/>
  <c r="Q199" i="10"/>
  <c r="Q200" i="10"/>
  <c r="Q201" i="10"/>
  <c r="Q202" i="10"/>
  <c r="Q203" i="10"/>
  <c r="Q204" i="10"/>
  <c r="Q205" i="10"/>
  <c r="Q206" i="10"/>
  <c r="Q207" i="10"/>
  <c r="Q208" i="10"/>
  <c r="Q209" i="10"/>
  <c r="Q210" i="10"/>
  <c r="Q211" i="10"/>
  <c r="Q212" i="10"/>
  <c r="Q213" i="10"/>
  <c r="Q214" i="10"/>
  <c r="Q215" i="10"/>
  <c r="Q216" i="10"/>
  <c r="Q217" i="10"/>
  <c r="Q218" i="10"/>
  <c r="Q219" i="10"/>
  <c r="Q220" i="10"/>
  <c r="Q221" i="10"/>
  <c r="Q222" i="10"/>
  <c r="Q223" i="10"/>
  <c r="Q224" i="10"/>
  <c r="Q225" i="10"/>
  <c r="Q226" i="10"/>
  <c r="Q227" i="10"/>
  <c r="Q228" i="10"/>
  <c r="Q229" i="10"/>
  <c r="Q230" i="10"/>
  <c r="Q231" i="10"/>
  <c r="Q232" i="10"/>
  <c r="Q233" i="10"/>
  <c r="Q234" i="10"/>
  <c r="Q235" i="10"/>
  <c r="Q236" i="10"/>
  <c r="Q237" i="10"/>
  <c r="Q238" i="10"/>
  <c r="Q239" i="10"/>
  <c r="Q240" i="10"/>
  <c r="Q241" i="10"/>
  <c r="Q242" i="10"/>
  <c r="Q243" i="10"/>
  <c r="Q244" i="10"/>
  <c r="Q245" i="10"/>
  <c r="Q246" i="10"/>
  <c r="Q247" i="10"/>
  <c r="Q248" i="10"/>
  <c r="Q249" i="10"/>
  <c r="Q250" i="10"/>
  <c r="Q251" i="10"/>
  <c r="Q252" i="10"/>
  <c r="Q253" i="10"/>
  <c r="Q254" i="10"/>
  <c r="Q255" i="10"/>
  <c r="Q256" i="10"/>
  <c r="Q257" i="10"/>
  <c r="Q258" i="10"/>
  <c r="Q259" i="10"/>
  <c r="Q260" i="10"/>
  <c r="Q261" i="10"/>
  <c r="Q262" i="10"/>
  <c r="Q263" i="10"/>
  <c r="Q264" i="10"/>
  <c r="Q265" i="10"/>
  <c r="Q266" i="10"/>
  <c r="Q267" i="10"/>
  <c r="Q268" i="10"/>
  <c r="Q269" i="10"/>
  <c r="Q270" i="10"/>
  <c r="Q271" i="10"/>
  <c r="Q272" i="10"/>
  <c r="Q273" i="10"/>
  <c r="Q274" i="10"/>
  <c r="Q275" i="10"/>
  <c r="Q276" i="10"/>
  <c r="Q277" i="10"/>
  <c r="Q278" i="10"/>
  <c r="Q279" i="10"/>
  <c r="Q280" i="10"/>
  <c r="Q281" i="10"/>
  <c r="Q282" i="10"/>
  <c r="Q283" i="10"/>
  <c r="Q284" i="10"/>
  <c r="Q285" i="10"/>
  <c r="Q286" i="10"/>
  <c r="Q287" i="10"/>
  <c r="Q288" i="10"/>
  <c r="Q289" i="10"/>
  <c r="Q290" i="10"/>
  <c r="Q291" i="10"/>
  <c r="Q292" i="10"/>
  <c r="Q293" i="10"/>
  <c r="Q294" i="10"/>
  <c r="Q295" i="10"/>
  <c r="Q296" i="10"/>
  <c r="Q297" i="10"/>
  <c r="Q298" i="10"/>
  <c r="Q299" i="10"/>
  <c r="Q300" i="10"/>
  <c r="Q301" i="10"/>
  <c r="Q302" i="10"/>
  <c r="Q303" i="10"/>
  <c r="Q304" i="10"/>
  <c r="Q305" i="10"/>
  <c r="Q306" i="10"/>
  <c r="Q307" i="10"/>
  <c r="M16" i="10" l="1"/>
  <c r="M17" i="10"/>
  <c r="M18" i="10"/>
  <c r="M19" i="10"/>
  <c r="M20" i="10"/>
  <c r="M21" i="10"/>
  <c r="M22" i="10"/>
  <c r="M23" i="10"/>
  <c r="M24" i="10"/>
  <c r="M25" i="10"/>
  <c r="M26" i="10"/>
  <c r="M27" i="10"/>
  <c r="M28" i="10"/>
  <c r="M29" i="10"/>
  <c r="M30" i="10"/>
  <c r="M31" i="10"/>
  <c r="M32" i="10"/>
  <c r="M33" i="10"/>
  <c r="M34" i="10"/>
  <c r="M35" i="10"/>
  <c r="M36" i="10"/>
  <c r="M37" i="10"/>
  <c r="M38" i="10"/>
  <c r="M39" i="10"/>
  <c r="M40" i="10"/>
  <c r="M41" i="10"/>
  <c r="M42" i="10"/>
  <c r="M43" i="10"/>
  <c r="M44" i="10"/>
  <c r="M45" i="10"/>
  <c r="M46" i="10"/>
  <c r="M47" i="10"/>
  <c r="M48" i="10"/>
  <c r="M49" i="10"/>
  <c r="M50" i="10"/>
  <c r="M51" i="10"/>
  <c r="M52" i="10"/>
  <c r="M53" i="10"/>
  <c r="M54" i="10"/>
  <c r="M55" i="10"/>
  <c r="M56" i="10"/>
  <c r="M57" i="10"/>
  <c r="M58" i="10"/>
  <c r="M59" i="10"/>
  <c r="M60" i="10"/>
  <c r="M61" i="10"/>
  <c r="M62" i="10"/>
  <c r="M63" i="10"/>
  <c r="M64" i="10"/>
  <c r="M65" i="10"/>
  <c r="M66" i="10"/>
  <c r="M67" i="10"/>
  <c r="M68" i="10"/>
  <c r="M69" i="10"/>
  <c r="M70" i="10"/>
  <c r="M71" i="10"/>
  <c r="M72" i="10"/>
  <c r="M73" i="10"/>
  <c r="M74" i="10"/>
  <c r="M75" i="10"/>
  <c r="M76" i="10"/>
  <c r="M77" i="10"/>
  <c r="M78" i="10"/>
  <c r="M79" i="10"/>
  <c r="M80" i="10"/>
  <c r="M81" i="10"/>
  <c r="M82" i="10"/>
  <c r="M83" i="10"/>
  <c r="M84" i="10"/>
  <c r="M85" i="10"/>
  <c r="M86" i="10"/>
  <c r="M87" i="10"/>
  <c r="M88" i="10"/>
  <c r="M89" i="10"/>
  <c r="M90" i="10"/>
  <c r="M91" i="10"/>
  <c r="M92" i="10"/>
  <c r="M93" i="10"/>
  <c r="M94" i="10"/>
  <c r="M95" i="10"/>
  <c r="M96" i="10"/>
  <c r="M97" i="10"/>
  <c r="M98" i="10"/>
  <c r="M99" i="10"/>
  <c r="M100" i="10"/>
  <c r="M101" i="10"/>
  <c r="M102" i="10"/>
  <c r="M103" i="10"/>
  <c r="M104" i="10"/>
  <c r="M105" i="10"/>
  <c r="M106" i="10"/>
  <c r="M107" i="10"/>
  <c r="M108" i="10"/>
  <c r="M109" i="10"/>
  <c r="M110" i="10"/>
  <c r="M111" i="10"/>
  <c r="M112" i="10"/>
  <c r="M113" i="10"/>
  <c r="M114" i="10"/>
  <c r="M115" i="10"/>
  <c r="M116" i="10"/>
  <c r="M117" i="10"/>
  <c r="M118" i="10"/>
  <c r="M119" i="10"/>
  <c r="M120" i="10"/>
  <c r="M121" i="10"/>
  <c r="M122" i="10"/>
  <c r="M123" i="10"/>
  <c r="M124" i="10"/>
  <c r="M125" i="10"/>
  <c r="M126" i="10"/>
  <c r="M127" i="10"/>
  <c r="M128" i="10"/>
  <c r="M129" i="10"/>
  <c r="M130" i="10"/>
  <c r="M131" i="10"/>
  <c r="M132" i="10"/>
  <c r="M133" i="10"/>
  <c r="M134" i="10"/>
  <c r="M135" i="10"/>
  <c r="M136" i="10"/>
  <c r="M137" i="10"/>
  <c r="M138" i="10"/>
  <c r="M139" i="10"/>
  <c r="M140" i="10"/>
  <c r="M141" i="10"/>
  <c r="M142" i="10"/>
  <c r="M143" i="10"/>
  <c r="M144" i="10"/>
  <c r="M145" i="10"/>
  <c r="M146" i="10"/>
  <c r="M147" i="10"/>
  <c r="M148" i="10"/>
  <c r="M149" i="10"/>
  <c r="M150" i="10"/>
  <c r="M151" i="10"/>
  <c r="M152" i="10"/>
  <c r="M153" i="10"/>
  <c r="M154" i="10"/>
  <c r="M155" i="10"/>
  <c r="M156" i="10"/>
  <c r="M157" i="10"/>
  <c r="M158" i="10"/>
  <c r="M159" i="10"/>
  <c r="M160" i="10"/>
  <c r="M161" i="10"/>
  <c r="M162" i="10"/>
  <c r="M163" i="10"/>
  <c r="M164" i="10"/>
  <c r="M165" i="10"/>
  <c r="M166" i="10"/>
  <c r="M167" i="10"/>
  <c r="M168" i="10"/>
  <c r="M169" i="10"/>
  <c r="M170" i="10"/>
  <c r="M171" i="10"/>
  <c r="M172" i="10"/>
  <c r="M173" i="10"/>
  <c r="M174" i="10"/>
  <c r="M175" i="10"/>
  <c r="M176" i="10"/>
  <c r="M177" i="10"/>
  <c r="M178" i="10"/>
  <c r="M179" i="10"/>
  <c r="M180" i="10"/>
  <c r="M181" i="10"/>
  <c r="M182" i="10"/>
  <c r="M183" i="10"/>
  <c r="M184" i="10"/>
  <c r="M185" i="10"/>
  <c r="M186" i="10"/>
  <c r="M187" i="10"/>
  <c r="M188" i="10"/>
  <c r="M189" i="10"/>
  <c r="M190" i="10"/>
  <c r="M191" i="10"/>
  <c r="M192" i="10"/>
  <c r="M193" i="10"/>
  <c r="M194" i="10"/>
  <c r="M195" i="10"/>
  <c r="M196" i="10"/>
  <c r="M197" i="10"/>
  <c r="M198" i="10"/>
  <c r="M199" i="10"/>
  <c r="M200" i="10"/>
  <c r="M201" i="10"/>
  <c r="M202" i="10"/>
  <c r="M203" i="10"/>
  <c r="M204" i="10"/>
  <c r="M205" i="10"/>
  <c r="M206" i="10"/>
  <c r="M207" i="10"/>
  <c r="M208" i="10"/>
  <c r="M209" i="10"/>
  <c r="M210" i="10"/>
  <c r="M211" i="10"/>
  <c r="M212" i="10"/>
  <c r="M213" i="10"/>
  <c r="M214" i="10"/>
  <c r="M215" i="10"/>
  <c r="M216" i="10"/>
  <c r="M217" i="10"/>
  <c r="M218" i="10"/>
  <c r="M219" i="10"/>
  <c r="M220" i="10"/>
  <c r="M221" i="10"/>
  <c r="M222" i="10"/>
  <c r="M223" i="10"/>
  <c r="M224" i="10"/>
  <c r="M225" i="10"/>
  <c r="M226" i="10"/>
  <c r="M227" i="10"/>
  <c r="M228" i="10"/>
  <c r="M229" i="10"/>
  <c r="M230" i="10"/>
  <c r="M231" i="10"/>
  <c r="M232" i="10"/>
  <c r="M233" i="10"/>
  <c r="M234" i="10"/>
  <c r="M235" i="10"/>
  <c r="M236" i="10"/>
  <c r="M237" i="10"/>
  <c r="M238" i="10"/>
  <c r="M239" i="10"/>
  <c r="M240" i="10"/>
  <c r="M241" i="10"/>
  <c r="M242" i="10"/>
  <c r="M243" i="10"/>
  <c r="M244" i="10"/>
  <c r="M245" i="10"/>
  <c r="M246" i="10"/>
  <c r="M247" i="10"/>
  <c r="M248" i="10"/>
  <c r="M249" i="10"/>
  <c r="M250" i="10"/>
  <c r="M251" i="10"/>
  <c r="M252" i="10"/>
  <c r="M253" i="10"/>
  <c r="M254" i="10"/>
  <c r="M255" i="10"/>
  <c r="M256" i="10"/>
  <c r="M257" i="10"/>
  <c r="M258" i="10"/>
  <c r="M259" i="10"/>
  <c r="M260" i="10"/>
  <c r="M261" i="10"/>
  <c r="M262" i="10"/>
  <c r="M263" i="10"/>
  <c r="M264" i="10"/>
  <c r="M265" i="10"/>
  <c r="M266" i="10"/>
  <c r="M267" i="10"/>
  <c r="M268" i="10"/>
  <c r="M269" i="10"/>
  <c r="M270" i="10"/>
  <c r="M271" i="10"/>
  <c r="M272" i="10"/>
  <c r="M273" i="10"/>
  <c r="M274" i="10"/>
  <c r="M275" i="10"/>
  <c r="M276" i="10"/>
  <c r="M277" i="10"/>
  <c r="M278" i="10"/>
  <c r="M279" i="10"/>
  <c r="M280" i="10"/>
  <c r="M281" i="10"/>
  <c r="M282" i="10"/>
  <c r="M283" i="10"/>
  <c r="M284" i="10"/>
  <c r="M285" i="10"/>
  <c r="M286" i="10"/>
  <c r="M287" i="10"/>
  <c r="M288" i="10"/>
  <c r="M289" i="10"/>
  <c r="M290" i="10"/>
  <c r="M291" i="10"/>
  <c r="M292" i="10"/>
  <c r="M293" i="10"/>
  <c r="M294" i="10"/>
  <c r="M295" i="10"/>
  <c r="M296" i="10"/>
  <c r="M297" i="10"/>
  <c r="M298" i="10"/>
  <c r="M299" i="10"/>
  <c r="M300" i="10"/>
  <c r="M301" i="10"/>
  <c r="M302" i="10"/>
  <c r="M303" i="10"/>
  <c r="M304" i="10"/>
  <c r="M305" i="10"/>
  <c r="M306" i="10"/>
  <c r="M307" i="10"/>
  <c r="M15" i="10"/>
  <c r="H16" i="10"/>
  <c r="H50" i="10"/>
  <c r="H82" i="10"/>
  <c r="H114" i="10"/>
  <c r="H146" i="10"/>
  <c r="H178" i="10"/>
  <c r="H210" i="10"/>
  <c r="H242" i="10"/>
  <c r="H274" i="10"/>
  <c r="H306" i="10"/>
  <c r="G16" i="10"/>
  <c r="G17" i="10"/>
  <c r="H17" i="10" s="1"/>
  <c r="G18" i="10"/>
  <c r="H18" i="10" s="1"/>
  <c r="G19" i="10"/>
  <c r="H19" i="10" s="1"/>
  <c r="G20" i="10"/>
  <c r="H20" i="10" s="1"/>
  <c r="G21" i="10"/>
  <c r="H21" i="10" s="1"/>
  <c r="G22" i="10"/>
  <c r="H22" i="10" s="1"/>
  <c r="G23" i="10"/>
  <c r="H23" i="10" s="1"/>
  <c r="G24" i="10"/>
  <c r="H24" i="10" s="1"/>
  <c r="G25" i="10"/>
  <c r="H25" i="10" s="1"/>
  <c r="G26" i="10"/>
  <c r="H26" i="10" s="1"/>
  <c r="G27" i="10"/>
  <c r="H27" i="10" s="1"/>
  <c r="G28" i="10"/>
  <c r="H28" i="10" s="1"/>
  <c r="G29" i="10"/>
  <c r="H29" i="10" s="1"/>
  <c r="G30" i="10"/>
  <c r="H30" i="10" s="1"/>
  <c r="G31" i="10"/>
  <c r="H31" i="10" s="1"/>
  <c r="G32" i="10"/>
  <c r="H32" i="10" s="1"/>
  <c r="G33" i="10"/>
  <c r="H33" i="10" s="1"/>
  <c r="G34" i="10"/>
  <c r="H34" i="10" s="1"/>
  <c r="G35" i="10"/>
  <c r="H35" i="10" s="1"/>
  <c r="G36" i="10"/>
  <c r="H36" i="10" s="1"/>
  <c r="G37" i="10"/>
  <c r="H37" i="10" s="1"/>
  <c r="G38" i="10"/>
  <c r="H38" i="10" s="1"/>
  <c r="G39" i="10"/>
  <c r="H39" i="10" s="1"/>
  <c r="G40" i="10"/>
  <c r="H40" i="10" s="1"/>
  <c r="G41" i="10"/>
  <c r="H41" i="10" s="1"/>
  <c r="G42" i="10"/>
  <c r="H42" i="10" s="1"/>
  <c r="G43" i="10"/>
  <c r="H43" i="10" s="1"/>
  <c r="G44" i="10"/>
  <c r="H44" i="10" s="1"/>
  <c r="G45" i="10"/>
  <c r="H45" i="10" s="1"/>
  <c r="G46" i="10"/>
  <c r="H46" i="10" s="1"/>
  <c r="G47" i="10"/>
  <c r="H47" i="10" s="1"/>
  <c r="G48" i="10"/>
  <c r="H48" i="10" s="1"/>
  <c r="G49" i="10"/>
  <c r="H49" i="10" s="1"/>
  <c r="G50" i="10"/>
  <c r="G51" i="10"/>
  <c r="H51" i="10" s="1"/>
  <c r="G52" i="10"/>
  <c r="H52" i="10" s="1"/>
  <c r="G53" i="10"/>
  <c r="H53" i="10" s="1"/>
  <c r="G54" i="10"/>
  <c r="H54" i="10" s="1"/>
  <c r="G55" i="10"/>
  <c r="H55" i="10" s="1"/>
  <c r="G56" i="10"/>
  <c r="H56" i="10" s="1"/>
  <c r="G57" i="10"/>
  <c r="H57" i="10" s="1"/>
  <c r="G58" i="10"/>
  <c r="H58" i="10" s="1"/>
  <c r="G59" i="10"/>
  <c r="H59" i="10" s="1"/>
  <c r="G60" i="10"/>
  <c r="H60" i="10" s="1"/>
  <c r="G61" i="10"/>
  <c r="H61" i="10" s="1"/>
  <c r="G62" i="10"/>
  <c r="H62" i="10" s="1"/>
  <c r="G63" i="10"/>
  <c r="H63" i="10" s="1"/>
  <c r="G64" i="10"/>
  <c r="H64" i="10" s="1"/>
  <c r="G65" i="10"/>
  <c r="H65" i="10" s="1"/>
  <c r="G66" i="10"/>
  <c r="H66" i="10" s="1"/>
  <c r="G67" i="10"/>
  <c r="H67" i="10" s="1"/>
  <c r="G68" i="10"/>
  <c r="H68" i="10" s="1"/>
  <c r="G69" i="10"/>
  <c r="H69" i="10" s="1"/>
  <c r="G70" i="10"/>
  <c r="H70" i="10" s="1"/>
  <c r="G71" i="10"/>
  <c r="H71" i="10" s="1"/>
  <c r="G72" i="10"/>
  <c r="H72" i="10" s="1"/>
  <c r="G73" i="10"/>
  <c r="H73" i="10" s="1"/>
  <c r="G74" i="10"/>
  <c r="H74" i="10" s="1"/>
  <c r="G75" i="10"/>
  <c r="H75" i="10" s="1"/>
  <c r="G76" i="10"/>
  <c r="H76" i="10" s="1"/>
  <c r="G77" i="10"/>
  <c r="H77" i="10" s="1"/>
  <c r="G78" i="10"/>
  <c r="H78" i="10" s="1"/>
  <c r="G79" i="10"/>
  <c r="H79" i="10" s="1"/>
  <c r="G80" i="10"/>
  <c r="H80" i="10" s="1"/>
  <c r="G81" i="10"/>
  <c r="H81" i="10" s="1"/>
  <c r="G82" i="10"/>
  <c r="G83" i="10"/>
  <c r="H83" i="10" s="1"/>
  <c r="G84" i="10"/>
  <c r="H84" i="10" s="1"/>
  <c r="G85" i="10"/>
  <c r="H85" i="10" s="1"/>
  <c r="G86" i="10"/>
  <c r="H86" i="10" s="1"/>
  <c r="G87" i="10"/>
  <c r="H87" i="10" s="1"/>
  <c r="G88" i="10"/>
  <c r="H88" i="10" s="1"/>
  <c r="G89" i="10"/>
  <c r="H89" i="10" s="1"/>
  <c r="G90" i="10"/>
  <c r="H90" i="10" s="1"/>
  <c r="G91" i="10"/>
  <c r="H91" i="10" s="1"/>
  <c r="G92" i="10"/>
  <c r="H92" i="10" s="1"/>
  <c r="G93" i="10"/>
  <c r="H93" i="10" s="1"/>
  <c r="G94" i="10"/>
  <c r="H94" i="10" s="1"/>
  <c r="G95" i="10"/>
  <c r="H95" i="10" s="1"/>
  <c r="G96" i="10"/>
  <c r="H96" i="10" s="1"/>
  <c r="G97" i="10"/>
  <c r="H97" i="10" s="1"/>
  <c r="G98" i="10"/>
  <c r="H98" i="10" s="1"/>
  <c r="G99" i="10"/>
  <c r="H99" i="10" s="1"/>
  <c r="G100" i="10"/>
  <c r="H100" i="10" s="1"/>
  <c r="G101" i="10"/>
  <c r="H101" i="10" s="1"/>
  <c r="G102" i="10"/>
  <c r="H102" i="10" s="1"/>
  <c r="G103" i="10"/>
  <c r="H103" i="10" s="1"/>
  <c r="G104" i="10"/>
  <c r="H104" i="10" s="1"/>
  <c r="G105" i="10"/>
  <c r="H105" i="10" s="1"/>
  <c r="G106" i="10"/>
  <c r="H106" i="10" s="1"/>
  <c r="G107" i="10"/>
  <c r="H107" i="10" s="1"/>
  <c r="G108" i="10"/>
  <c r="H108" i="10" s="1"/>
  <c r="G109" i="10"/>
  <c r="H109" i="10" s="1"/>
  <c r="G110" i="10"/>
  <c r="H110" i="10" s="1"/>
  <c r="G111" i="10"/>
  <c r="H111" i="10" s="1"/>
  <c r="G112" i="10"/>
  <c r="H112" i="10" s="1"/>
  <c r="G113" i="10"/>
  <c r="H113" i="10" s="1"/>
  <c r="G114" i="10"/>
  <c r="G115" i="10"/>
  <c r="H115" i="10" s="1"/>
  <c r="G116" i="10"/>
  <c r="H116" i="10" s="1"/>
  <c r="G117" i="10"/>
  <c r="H117" i="10" s="1"/>
  <c r="G118" i="10"/>
  <c r="H118" i="10" s="1"/>
  <c r="G119" i="10"/>
  <c r="H119" i="10" s="1"/>
  <c r="G120" i="10"/>
  <c r="H120" i="10" s="1"/>
  <c r="G121" i="10"/>
  <c r="H121" i="10" s="1"/>
  <c r="G122" i="10"/>
  <c r="H122" i="10" s="1"/>
  <c r="G123" i="10"/>
  <c r="H123" i="10" s="1"/>
  <c r="G124" i="10"/>
  <c r="H124" i="10" s="1"/>
  <c r="G125" i="10"/>
  <c r="H125" i="10" s="1"/>
  <c r="G126" i="10"/>
  <c r="H126" i="10" s="1"/>
  <c r="G127" i="10"/>
  <c r="H127" i="10" s="1"/>
  <c r="G128" i="10"/>
  <c r="H128" i="10" s="1"/>
  <c r="G129" i="10"/>
  <c r="H129" i="10" s="1"/>
  <c r="G130" i="10"/>
  <c r="H130" i="10" s="1"/>
  <c r="G131" i="10"/>
  <c r="H131" i="10" s="1"/>
  <c r="G132" i="10"/>
  <c r="H132" i="10" s="1"/>
  <c r="G133" i="10"/>
  <c r="H133" i="10" s="1"/>
  <c r="G134" i="10"/>
  <c r="H134" i="10" s="1"/>
  <c r="G135" i="10"/>
  <c r="H135" i="10" s="1"/>
  <c r="G136" i="10"/>
  <c r="H136" i="10" s="1"/>
  <c r="G137" i="10"/>
  <c r="H137" i="10" s="1"/>
  <c r="G138" i="10"/>
  <c r="H138" i="10" s="1"/>
  <c r="G139" i="10"/>
  <c r="H139" i="10" s="1"/>
  <c r="G140" i="10"/>
  <c r="H140" i="10" s="1"/>
  <c r="G141" i="10"/>
  <c r="H141" i="10" s="1"/>
  <c r="G142" i="10"/>
  <c r="H142" i="10" s="1"/>
  <c r="G143" i="10"/>
  <c r="H143" i="10" s="1"/>
  <c r="G144" i="10"/>
  <c r="H144" i="10" s="1"/>
  <c r="G145" i="10"/>
  <c r="H145" i="10" s="1"/>
  <c r="G146" i="10"/>
  <c r="G147" i="10"/>
  <c r="H147" i="10" s="1"/>
  <c r="G148" i="10"/>
  <c r="H148" i="10" s="1"/>
  <c r="G149" i="10"/>
  <c r="H149" i="10" s="1"/>
  <c r="G150" i="10"/>
  <c r="H150" i="10" s="1"/>
  <c r="G151" i="10"/>
  <c r="H151" i="10" s="1"/>
  <c r="G152" i="10"/>
  <c r="H152" i="10" s="1"/>
  <c r="G153" i="10"/>
  <c r="H153" i="10" s="1"/>
  <c r="G154" i="10"/>
  <c r="H154" i="10" s="1"/>
  <c r="G155" i="10"/>
  <c r="H155" i="10" s="1"/>
  <c r="G156" i="10"/>
  <c r="H156" i="10" s="1"/>
  <c r="G157" i="10"/>
  <c r="H157" i="10" s="1"/>
  <c r="G158" i="10"/>
  <c r="H158" i="10" s="1"/>
  <c r="G159" i="10"/>
  <c r="H159" i="10" s="1"/>
  <c r="G160" i="10"/>
  <c r="H160" i="10" s="1"/>
  <c r="G161" i="10"/>
  <c r="H161" i="10" s="1"/>
  <c r="G162" i="10"/>
  <c r="H162" i="10" s="1"/>
  <c r="G163" i="10"/>
  <c r="H163" i="10" s="1"/>
  <c r="G164" i="10"/>
  <c r="H164" i="10" s="1"/>
  <c r="G165" i="10"/>
  <c r="H165" i="10" s="1"/>
  <c r="G166" i="10"/>
  <c r="H166" i="10" s="1"/>
  <c r="G167" i="10"/>
  <c r="H167" i="10" s="1"/>
  <c r="G168" i="10"/>
  <c r="H168" i="10" s="1"/>
  <c r="G169" i="10"/>
  <c r="H169" i="10" s="1"/>
  <c r="G170" i="10"/>
  <c r="H170" i="10" s="1"/>
  <c r="G171" i="10"/>
  <c r="H171" i="10" s="1"/>
  <c r="G172" i="10"/>
  <c r="H172" i="10" s="1"/>
  <c r="G173" i="10"/>
  <c r="H173" i="10" s="1"/>
  <c r="G174" i="10"/>
  <c r="H174" i="10" s="1"/>
  <c r="G175" i="10"/>
  <c r="H175" i="10" s="1"/>
  <c r="G176" i="10"/>
  <c r="H176" i="10" s="1"/>
  <c r="G177" i="10"/>
  <c r="H177" i="10" s="1"/>
  <c r="G178" i="10"/>
  <c r="G179" i="10"/>
  <c r="H179" i="10" s="1"/>
  <c r="G180" i="10"/>
  <c r="H180" i="10" s="1"/>
  <c r="G181" i="10"/>
  <c r="H181" i="10" s="1"/>
  <c r="G182" i="10"/>
  <c r="H182" i="10" s="1"/>
  <c r="G183" i="10"/>
  <c r="H183" i="10" s="1"/>
  <c r="G184" i="10"/>
  <c r="H184" i="10" s="1"/>
  <c r="G185" i="10"/>
  <c r="H185" i="10" s="1"/>
  <c r="G186" i="10"/>
  <c r="H186" i="10" s="1"/>
  <c r="G187" i="10"/>
  <c r="H187" i="10" s="1"/>
  <c r="G188" i="10"/>
  <c r="H188" i="10" s="1"/>
  <c r="G189" i="10"/>
  <c r="H189" i="10" s="1"/>
  <c r="G190" i="10"/>
  <c r="H190" i="10" s="1"/>
  <c r="G191" i="10"/>
  <c r="H191" i="10" s="1"/>
  <c r="G192" i="10"/>
  <c r="H192" i="10" s="1"/>
  <c r="G193" i="10"/>
  <c r="H193" i="10" s="1"/>
  <c r="G194" i="10"/>
  <c r="H194" i="10" s="1"/>
  <c r="G195" i="10"/>
  <c r="H195" i="10" s="1"/>
  <c r="G196" i="10"/>
  <c r="H196" i="10" s="1"/>
  <c r="G197" i="10"/>
  <c r="H197" i="10" s="1"/>
  <c r="G198" i="10"/>
  <c r="H198" i="10" s="1"/>
  <c r="G199" i="10"/>
  <c r="H199" i="10" s="1"/>
  <c r="G200" i="10"/>
  <c r="H200" i="10" s="1"/>
  <c r="G201" i="10"/>
  <c r="H201" i="10" s="1"/>
  <c r="G202" i="10"/>
  <c r="H202" i="10" s="1"/>
  <c r="G203" i="10"/>
  <c r="H203" i="10" s="1"/>
  <c r="G204" i="10"/>
  <c r="H204" i="10" s="1"/>
  <c r="G205" i="10"/>
  <c r="H205" i="10" s="1"/>
  <c r="G206" i="10"/>
  <c r="H206" i="10" s="1"/>
  <c r="G207" i="10"/>
  <c r="H207" i="10" s="1"/>
  <c r="G208" i="10"/>
  <c r="H208" i="10" s="1"/>
  <c r="G209" i="10"/>
  <c r="H209" i="10" s="1"/>
  <c r="G210" i="10"/>
  <c r="G211" i="10"/>
  <c r="H211" i="10" s="1"/>
  <c r="G212" i="10"/>
  <c r="H212" i="10" s="1"/>
  <c r="G213" i="10"/>
  <c r="H213" i="10" s="1"/>
  <c r="G214" i="10"/>
  <c r="H214" i="10" s="1"/>
  <c r="G215" i="10"/>
  <c r="H215" i="10" s="1"/>
  <c r="G216" i="10"/>
  <c r="H216" i="10" s="1"/>
  <c r="G217" i="10"/>
  <c r="H217" i="10" s="1"/>
  <c r="G218" i="10"/>
  <c r="H218" i="10" s="1"/>
  <c r="G219" i="10"/>
  <c r="H219" i="10" s="1"/>
  <c r="G220" i="10"/>
  <c r="H220" i="10" s="1"/>
  <c r="G221" i="10"/>
  <c r="H221" i="10" s="1"/>
  <c r="G222" i="10"/>
  <c r="H222" i="10" s="1"/>
  <c r="G223" i="10"/>
  <c r="H223" i="10" s="1"/>
  <c r="G224" i="10"/>
  <c r="H224" i="10" s="1"/>
  <c r="G225" i="10"/>
  <c r="H225" i="10" s="1"/>
  <c r="G226" i="10"/>
  <c r="H226" i="10" s="1"/>
  <c r="G227" i="10"/>
  <c r="H227" i="10" s="1"/>
  <c r="G228" i="10"/>
  <c r="H228" i="10" s="1"/>
  <c r="G229" i="10"/>
  <c r="H229" i="10" s="1"/>
  <c r="G230" i="10"/>
  <c r="H230" i="10" s="1"/>
  <c r="G231" i="10"/>
  <c r="H231" i="10" s="1"/>
  <c r="G232" i="10"/>
  <c r="H232" i="10" s="1"/>
  <c r="G233" i="10"/>
  <c r="H233" i="10" s="1"/>
  <c r="G234" i="10"/>
  <c r="H234" i="10" s="1"/>
  <c r="G235" i="10"/>
  <c r="H235" i="10" s="1"/>
  <c r="G236" i="10"/>
  <c r="H236" i="10" s="1"/>
  <c r="G237" i="10"/>
  <c r="H237" i="10" s="1"/>
  <c r="G238" i="10"/>
  <c r="H238" i="10" s="1"/>
  <c r="G239" i="10"/>
  <c r="H239" i="10" s="1"/>
  <c r="G240" i="10"/>
  <c r="H240" i="10" s="1"/>
  <c r="G241" i="10"/>
  <c r="H241" i="10" s="1"/>
  <c r="G242" i="10"/>
  <c r="G243" i="10"/>
  <c r="H243" i="10" s="1"/>
  <c r="G244" i="10"/>
  <c r="H244" i="10" s="1"/>
  <c r="G245" i="10"/>
  <c r="H245" i="10" s="1"/>
  <c r="G246" i="10"/>
  <c r="H246" i="10" s="1"/>
  <c r="G247" i="10"/>
  <c r="H247" i="10" s="1"/>
  <c r="G248" i="10"/>
  <c r="H248" i="10" s="1"/>
  <c r="G249" i="10"/>
  <c r="H249" i="10" s="1"/>
  <c r="G250" i="10"/>
  <c r="H250" i="10" s="1"/>
  <c r="G251" i="10"/>
  <c r="H251" i="10" s="1"/>
  <c r="G252" i="10"/>
  <c r="H252" i="10" s="1"/>
  <c r="G253" i="10"/>
  <c r="H253" i="10" s="1"/>
  <c r="G254" i="10"/>
  <c r="H254" i="10" s="1"/>
  <c r="G255" i="10"/>
  <c r="H255" i="10" s="1"/>
  <c r="G256" i="10"/>
  <c r="H256" i="10" s="1"/>
  <c r="G257" i="10"/>
  <c r="H257" i="10" s="1"/>
  <c r="G258" i="10"/>
  <c r="H258" i="10" s="1"/>
  <c r="G259" i="10"/>
  <c r="H259" i="10" s="1"/>
  <c r="G260" i="10"/>
  <c r="H260" i="10" s="1"/>
  <c r="G261" i="10"/>
  <c r="H261" i="10" s="1"/>
  <c r="G262" i="10"/>
  <c r="H262" i="10" s="1"/>
  <c r="G263" i="10"/>
  <c r="H263" i="10" s="1"/>
  <c r="G264" i="10"/>
  <c r="H264" i="10" s="1"/>
  <c r="G265" i="10"/>
  <c r="H265" i="10" s="1"/>
  <c r="G266" i="10"/>
  <c r="H266" i="10" s="1"/>
  <c r="G267" i="10"/>
  <c r="H267" i="10" s="1"/>
  <c r="G268" i="10"/>
  <c r="H268" i="10" s="1"/>
  <c r="G269" i="10"/>
  <c r="H269" i="10" s="1"/>
  <c r="G270" i="10"/>
  <c r="H270" i="10" s="1"/>
  <c r="G271" i="10"/>
  <c r="H271" i="10" s="1"/>
  <c r="G272" i="10"/>
  <c r="H272" i="10" s="1"/>
  <c r="G273" i="10"/>
  <c r="H273" i="10" s="1"/>
  <c r="G274" i="10"/>
  <c r="G275" i="10"/>
  <c r="H275" i="10" s="1"/>
  <c r="G276" i="10"/>
  <c r="H276" i="10" s="1"/>
  <c r="G277" i="10"/>
  <c r="H277" i="10" s="1"/>
  <c r="G278" i="10"/>
  <c r="H278" i="10" s="1"/>
  <c r="G279" i="10"/>
  <c r="H279" i="10" s="1"/>
  <c r="G280" i="10"/>
  <c r="H280" i="10" s="1"/>
  <c r="G281" i="10"/>
  <c r="H281" i="10" s="1"/>
  <c r="G282" i="10"/>
  <c r="H282" i="10" s="1"/>
  <c r="G283" i="10"/>
  <c r="H283" i="10" s="1"/>
  <c r="G284" i="10"/>
  <c r="H284" i="10" s="1"/>
  <c r="G285" i="10"/>
  <c r="H285" i="10" s="1"/>
  <c r="G286" i="10"/>
  <c r="H286" i="10" s="1"/>
  <c r="G287" i="10"/>
  <c r="H287" i="10" s="1"/>
  <c r="G288" i="10"/>
  <c r="H288" i="10" s="1"/>
  <c r="G289" i="10"/>
  <c r="H289" i="10" s="1"/>
  <c r="G290" i="10"/>
  <c r="H290" i="10" s="1"/>
  <c r="G291" i="10"/>
  <c r="H291" i="10" s="1"/>
  <c r="G292" i="10"/>
  <c r="H292" i="10" s="1"/>
  <c r="G293" i="10"/>
  <c r="H293" i="10" s="1"/>
  <c r="G294" i="10"/>
  <c r="H294" i="10" s="1"/>
  <c r="G295" i="10"/>
  <c r="H295" i="10" s="1"/>
  <c r="G296" i="10"/>
  <c r="H296" i="10" s="1"/>
  <c r="G297" i="10"/>
  <c r="H297" i="10" s="1"/>
  <c r="G298" i="10"/>
  <c r="H298" i="10" s="1"/>
  <c r="G299" i="10"/>
  <c r="H299" i="10" s="1"/>
  <c r="G300" i="10"/>
  <c r="H300" i="10" s="1"/>
  <c r="G301" i="10"/>
  <c r="H301" i="10" s="1"/>
  <c r="G302" i="10"/>
  <c r="H302" i="10" s="1"/>
  <c r="G303" i="10"/>
  <c r="H303" i="10" s="1"/>
  <c r="G304" i="10"/>
  <c r="H304" i="10" s="1"/>
  <c r="G305" i="10"/>
  <c r="H305" i="10" s="1"/>
  <c r="G306" i="10"/>
  <c r="G307" i="10"/>
  <c r="H307" i="10" s="1"/>
  <c r="G15" i="10"/>
  <c r="H15" i="10" s="1"/>
  <c r="C14" i="10" l="1"/>
  <c r="Q14" i="10" s="1"/>
  <c r="E9" i="10"/>
  <c r="E8" i="10"/>
  <c r="G8" i="10" l="1"/>
  <c r="D10" i="10"/>
  <c r="E10" i="10"/>
  <c r="C10" i="10"/>
  <c r="I307" i="10" l="1"/>
  <c r="I306" i="10"/>
  <c r="I303" i="10"/>
  <c r="I302" i="10"/>
  <c r="I301" i="10"/>
  <c r="I300" i="10"/>
  <c r="I299" i="10"/>
  <c r="I295" i="10"/>
  <c r="I294" i="10"/>
  <c r="I293" i="10"/>
  <c r="I292" i="10"/>
  <c r="I291" i="10"/>
  <c r="I290" i="10"/>
  <c r="I288" i="10"/>
  <c r="I287" i="10"/>
  <c r="I286" i="10"/>
  <c r="I285" i="10"/>
  <c r="I284" i="10"/>
  <c r="I283" i="10"/>
  <c r="I282" i="10"/>
  <c r="I281" i="10"/>
  <c r="I280" i="10"/>
  <c r="I279" i="10"/>
  <c r="I278" i="10"/>
  <c r="I277" i="10"/>
  <c r="I276" i="10"/>
  <c r="I275" i="10"/>
  <c r="I273" i="10"/>
  <c r="I272" i="10"/>
  <c r="I271" i="10"/>
  <c r="I269" i="10"/>
  <c r="I268" i="10"/>
  <c r="I266" i="10"/>
  <c r="I265" i="10"/>
  <c r="I264" i="10"/>
  <c r="I263" i="10"/>
  <c r="I262" i="10"/>
  <c r="I260" i="10"/>
  <c r="I257" i="10"/>
  <c r="I256" i="10"/>
  <c r="I255" i="10"/>
  <c r="I254" i="10"/>
  <c r="I253" i="10"/>
  <c r="I252" i="10"/>
  <c r="I251" i="10"/>
  <c r="I250" i="10"/>
  <c r="I248" i="10"/>
  <c r="I247" i="10"/>
  <c r="I246" i="10"/>
  <c r="I245" i="10"/>
  <c r="I244" i="10"/>
  <c r="I243" i="10"/>
  <c r="I241" i="10"/>
  <c r="I240" i="10"/>
  <c r="I239" i="10"/>
  <c r="I238" i="10"/>
  <c r="I236" i="10"/>
  <c r="I235" i="10"/>
  <c r="I232" i="10"/>
  <c r="I231" i="10"/>
  <c r="I230" i="10"/>
  <c r="I229" i="10"/>
  <c r="I228" i="10"/>
  <c r="I227" i="10"/>
  <c r="I225" i="10"/>
  <c r="I224" i="10"/>
  <c r="I223" i="10"/>
  <c r="I222" i="10"/>
  <c r="I220" i="10"/>
  <c r="I219" i="10"/>
  <c r="I215" i="10"/>
  <c r="I214" i="10"/>
  <c r="I213" i="10"/>
  <c r="I212" i="10"/>
  <c r="I211" i="10"/>
  <c r="I210" i="10"/>
  <c r="I209" i="10"/>
  <c r="I207" i="10"/>
  <c r="I206" i="10"/>
  <c r="I205" i="10"/>
  <c r="I204" i="10"/>
  <c r="I203" i="10"/>
  <c r="I201" i="10"/>
  <c r="I199" i="10"/>
  <c r="I198" i="10"/>
  <c r="I196" i="10"/>
  <c r="I195" i="10"/>
  <c r="I193" i="10"/>
  <c r="I191" i="10"/>
  <c r="I189" i="10"/>
  <c r="I188" i="10"/>
  <c r="I185" i="10"/>
  <c r="I183" i="10"/>
  <c r="I182" i="10"/>
  <c r="I181" i="10"/>
  <c r="I180" i="10"/>
  <c r="I179" i="10"/>
  <c r="I175" i="10"/>
  <c r="I174" i="10"/>
  <c r="I173" i="10"/>
  <c r="I172" i="10"/>
  <c r="I169" i="10"/>
  <c r="I167" i="10"/>
  <c r="I165" i="10"/>
  <c r="I164" i="10"/>
  <c r="I161" i="10"/>
  <c r="I159" i="10"/>
  <c r="I158" i="10"/>
  <c r="I157" i="10"/>
  <c r="I156" i="10"/>
  <c r="I155" i="10"/>
  <c r="I153" i="10"/>
  <c r="I151" i="10"/>
  <c r="I150" i="10"/>
  <c r="I149" i="10"/>
  <c r="I148" i="10"/>
  <c r="I147" i="10"/>
  <c r="I145" i="10"/>
  <c r="I143" i="10"/>
  <c r="I142" i="10"/>
  <c r="I141" i="10"/>
  <c r="I140" i="10"/>
  <c r="I139" i="10"/>
  <c r="I135" i="10"/>
  <c r="I133" i="10"/>
  <c r="I132" i="10"/>
  <c r="I131" i="10"/>
  <c r="I129" i="10"/>
  <c r="I127" i="10"/>
  <c r="I126" i="10"/>
  <c r="I125" i="10"/>
  <c r="I124" i="10"/>
  <c r="I123" i="10"/>
  <c r="I119" i="10"/>
  <c r="I118" i="10"/>
  <c r="I117" i="10"/>
  <c r="I116" i="10"/>
  <c r="I115" i="10"/>
  <c r="I113" i="10"/>
  <c r="I111" i="10"/>
  <c r="I110" i="10"/>
  <c r="I109" i="10"/>
  <c r="I108" i="10"/>
  <c r="I107" i="10"/>
  <c r="I105" i="10"/>
  <c r="I103" i="10"/>
  <c r="I102" i="10"/>
  <c r="I101" i="10"/>
  <c r="I100" i="10"/>
  <c r="I99" i="10"/>
  <c r="I97" i="10"/>
  <c r="I95" i="10"/>
  <c r="I92" i="10"/>
  <c r="I91" i="10"/>
  <c r="I89" i="10"/>
  <c r="I87" i="10"/>
  <c r="I86" i="10"/>
  <c r="I85" i="10"/>
  <c r="I84" i="10"/>
  <c r="I83" i="10"/>
  <c r="I81" i="10"/>
  <c r="I79" i="10"/>
  <c r="I78" i="10"/>
  <c r="I76" i="10"/>
  <c r="I75" i="10"/>
  <c r="I73" i="10"/>
  <c r="I71" i="10"/>
  <c r="I70" i="10"/>
  <c r="I69" i="10"/>
  <c r="I68" i="10"/>
  <c r="I67" i="10"/>
  <c r="I65" i="10"/>
  <c r="I63" i="10"/>
  <c r="I62" i="10"/>
  <c r="I61" i="10"/>
  <c r="I60" i="10"/>
  <c r="I59" i="10"/>
  <c r="I55" i="10"/>
  <c r="I54" i="10"/>
  <c r="I53" i="10"/>
  <c r="I52" i="10"/>
  <c r="I51" i="10"/>
  <c r="I47" i="10"/>
  <c r="I46" i="10"/>
  <c r="I45" i="10"/>
  <c r="I44" i="10"/>
  <c r="I43" i="10"/>
  <c r="I41" i="10"/>
  <c r="I39" i="10"/>
  <c r="I38" i="10"/>
  <c r="I37" i="10"/>
  <c r="I36" i="10"/>
  <c r="I35" i="10"/>
  <c r="I33" i="10"/>
  <c r="I32" i="10"/>
  <c r="I31" i="10"/>
  <c r="I28" i="10"/>
  <c r="I25" i="10"/>
  <c r="I23" i="10"/>
  <c r="I21" i="10"/>
  <c r="I20" i="10"/>
  <c r="I15" i="10"/>
  <c r="D14" i="10"/>
  <c r="G14" i="10" s="1"/>
  <c r="I29" i="10" l="1"/>
  <c r="I237" i="10"/>
  <c r="I19" i="10"/>
  <c r="I94" i="10"/>
  <c r="I259" i="10"/>
  <c r="M14" i="10"/>
  <c r="I66" i="10"/>
  <c r="I74" i="10"/>
  <c r="I154" i="10"/>
  <c r="I289" i="10"/>
  <c r="I121" i="10"/>
  <c r="I128" i="10"/>
  <c r="I134" i="10"/>
  <c r="I226" i="10"/>
  <c r="I163" i="10"/>
  <c r="I57" i="10"/>
  <c r="I171" i="10"/>
  <c r="I178" i="10"/>
  <c r="I24" i="10"/>
  <c r="I166" i="10"/>
  <c r="I298" i="10"/>
  <c r="I200" i="10"/>
  <c r="I274" i="10"/>
  <c r="I138" i="10"/>
  <c r="I144" i="10"/>
  <c r="I30" i="10"/>
  <c r="I106" i="10"/>
  <c r="I218" i="10"/>
  <c r="I16" i="10"/>
  <c r="I26" i="10"/>
  <c r="I49" i="10"/>
  <c r="I96" i="10"/>
  <c r="I168" i="10"/>
  <c r="I296" i="10"/>
  <c r="I17" i="10"/>
  <c r="I22" i="10"/>
  <c r="I27" i="10"/>
  <c r="I64" i="10"/>
  <c r="I77" i="10"/>
  <c r="I146" i="10"/>
  <c r="I234" i="10"/>
  <c r="I297" i="10"/>
  <c r="I305" i="10"/>
  <c r="I56" i="10"/>
  <c r="I88" i="10"/>
  <c r="I98" i="10"/>
  <c r="I221" i="10"/>
  <c r="I34" i="10"/>
  <c r="I208" i="10"/>
  <c r="I242" i="10"/>
  <c r="I14" i="10"/>
  <c r="H14" i="10"/>
  <c r="I80" i="10"/>
  <c r="I90" i="10"/>
  <c r="I93" i="10"/>
  <c r="I137" i="10"/>
  <c r="I177" i="10"/>
  <c r="I184" i="10"/>
  <c r="I187" i="10"/>
  <c r="I190" i="10"/>
  <c r="I194" i="10"/>
  <c r="I197" i="10"/>
  <c r="I217" i="10"/>
  <c r="I233" i="10"/>
  <c r="I249" i="10"/>
  <c r="I258" i="10"/>
  <c r="I261" i="10"/>
  <c r="I267" i="10"/>
  <c r="I270" i="10"/>
  <c r="I40" i="10"/>
  <c r="I50" i="10"/>
  <c r="I104" i="10"/>
  <c r="I114" i="10"/>
  <c r="I192" i="10"/>
  <c r="I202" i="10"/>
  <c r="I18" i="10"/>
  <c r="I48" i="10"/>
  <c r="I58" i="10"/>
  <c r="I112" i="10"/>
  <c r="I122" i="10"/>
  <c r="I152" i="10"/>
  <c r="I162" i="10"/>
  <c r="I72" i="10"/>
  <c r="I82" i="10"/>
  <c r="I136" i="10"/>
  <c r="I176" i="10"/>
  <c r="I186" i="10"/>
  <c r="I216" i="10"/>
  <c r="I42" i="10"/>
  <c r="I120" i="10"/>
  <c r="I130" i="10"/>
  <c r="I160" i="10"/>
  <c r="I170" i="10"/>
  <c r="I304" i="10"/>
  <c r="W10" i="9" l="1"/>
  <c r="W12" i="9"/>
  <c r="W13" i="9"/>
  <c r="W14" i="9"/>
  <c r="W15" i="9"/>
  <c r="W16" i="9"/>
  <c r="W17" i="9"/>
  <c r="W18" i="9"/>
  <c r="W19" i="9"/>
  <c r="W20" i="9"/>
  <c r="W21" i="9"/>
  <c r="W22" i="9"/>
  <c r="W23" i="9"/>
  <c r="W24" i="9"/>
  <c r="W25" i="9"/>
  <c r="W26" i="9"/>
  <c r="W27" i="9"/>
  <c r="W28" i="9"/>
  <c r="W29" i="9"/>
  <c r="W30" i="9"/>
  <c r="W31" i="9"/>
  <c r="W32" i="9"/>
  <c r="W33" i="9"/>
  <c r="W34" i="9"/>
  <c r="W35" i="9"/>
  <c r="W36" i="9"/>
  <c r="W37" i="9"/>
  <c r="W38" i="9"/>
  <c r="W39" i="9"/>
  <c r="W40" i="9"/>
  <c r="W41" i="9"/>
  <c r="W42" i="9"/>
  <c r="W43" i="9"/>
  <c r="W44" i="9"/>
  <c r="W45" i="9"/>
  <c r="W46" i="9"/>
  <c r="W47" i="9"/>
  <c r="W48" i="9"/>
  <c r="W49" i="9"/>
  <c r="W50" i="9"/>
  <c r="W51" i="9"/>
  <c r="W52" i="9"/>
  <c r="W53" i="9"/>
  <c r="W54" i="9"/>
  <c r="W55" i="9"/>
  <c r="W56" i="9"/>
  <c r="W57" i="9"/>
  <c r="W58" i="9"/>
  <c r="W59" i="9"/>
  <c r="W60" i="9"/>
  <c r="W61" i="9"/>
  <c r="W62" i="9"/>
  <c r="W63" i="9"/>
  <c r="W64" i="9"/>
  <c r="W65" i="9"/>
  <c r="W66" i="9"/>
  <c r="W67" i="9"/>
  <c r="W68" i="9"/>
  <c r="W69" i="9"/>
  <c r="W70" i="9"/>
  <c r="W71" i="9"/>
  <c r="W72" i="9"/>
  <c r="W73" i="9"/>
  <c r="W74" i="9"/>
  <c r="W75" i="9"/>
  <c r="W76" i="9"/>
  <c r="W77" i="9"/>
  <c r="W78" i="9"/>
  <c r="W79" i="9"/>
  <c r="W80" i="9"/>
  <c r="W81" i="9"/>
  <c r="W82" i="9"/>
  <c r="W83" i="9"/>
  <c r="W84" i="9"/>
  <c r="W85" i="9"/>
  <c r="W86" i="9"/>
  <c r="W87" i="9"/>
  <c r="W88" i="9"/>
  <c r="W89" i="9"/>
  <c r="W90" i="9"/>
  <c r="W91" i="9"/>
  <c r="W92" i="9"/>
  <c r="W93" i="9"/>
  <c r="W94" i="9"/>
  <c r="W95" i="9"/>
  <c r="W96" i="9"/>
  <c r="W97" i="9"/>
  <c r="W98" i="9"/>
  <c r="W99" i="9"/>
  <c r="W100" i="9"/>
  <c r="W101" i="9"/>
  <c r="W102" i="9"/>
  <c r="W103" i="9"/>
  <c r="W104" i="9"/>
  <c r="W105" i="9"/>
  <c r="W106" i="9"/>
  <c r="W107" i="9"/>
  <c r="W108" i="9"/>
  <c r="W109" i="9"/>
  <c r="W110" i="9"/>
  <c r="W111" i="9"/>
  <c r="W112" i="9"/>
  <c r="W113" i="9"/>
  <c r="W114" i="9"/>
  <c r="W115" i="9"/>
  <c r="W116" i="9"/>
  <c r="W117" i="9"/>
  <c r="W118" i="9"/>
  <c r="W119" i="9"/>
  <c r="W120" i="9"/>
  <c r="W121" i="9"/>
  <c r="W122" i="9"/>
  <c r="W123" i="9"/>
  <c r="W124" i="9"/>
  <c r="W125" i="9"/>
  <c r="W126" i="9"/>
  <c r="W127" i="9"/>
  <c r="W128" i="9"/>
  <c r="W129" i="9"/>
  <c r="W130" i="9"/>
  <c r="W131" i="9"/>
  <c r="W132" i="9"/>
  <c r="W133" i="9"/>
  <c r="W134" i="9"/>
  <c r="W135" i="9"/>
  <c r="W136" i="9"/>
  <c r="W137" i="9"/>
  <c r="W138" i="9"/>
  <c r="W139" i="9"/>
  <c r="W140" i="9"/>
  <c r="W141" i="9"/>
  <c r="W142" i="9"/>
  <c r="W143" i="9"/>
  <c r="W144" i="9"/>
  <c r="W145" i="9"/>
  <c r="W146" i="9"/>
  <c r="W147" i="9"/>
  <c r="W148" i="9"/>
  <c r="W149" i="9"/>
  <c r="W150" i="9"/>
  <c r="W151" i="9"/>
  <c r="W152" i="9"/>
  <c r="W153" i="9"/>
  <c r="W154" i="9"/>
  <c r="W155" i="9"/>
  <c r="W156" i="9"/>
  <c r="W157" i="9"/>
  <c r="W158" i="9"/>
  <c r="W159" i="9"/>
  <c r="W160" i="9"/>
  <c r="W161" i="9"/>
  <c r="W162" i="9"/>
  <c r="W163" i="9"/>
  <c r="W164" i="9"/>
  <c r="W165" i="9"/>
  <c r="W166" i="9"/>
  <c r="W167" i="9"/>
  <c r="W168" i="9"/>
  <c r="W169" i="9"/>
  <c r="W170" i="9"/>
  <c r="W171" i="9"/>
  <c r="W172" i="9"/>
  <c r="W173" i="9"/>
  <c r="W174" i="9"/>
  <c r="W175" i="9"/>
  <c r="W176" i="9"/>
  <c r="W177" i="9"/>
  <c r="W178" i="9"/>
  <c r="W179" i="9"/>
  <c r="W180" i="9"/>
  <c r="W181" i="9"/>
  <c r="W182" i="9"/>
  <c r="W183" i="9"/>
  <c r="W184" i="9"/>
  <c r="W185" i="9"/>
  <c r="W186" i="9"/>
  <c r="W187" i="9"/>
  <c r="W188" i="9"/>
  <c r="W189" i="9"/>
  <c r="W190" i="9"/>
  <c r="W191" i="9"/>
  <c r="W192" i="9"/>
  <c r="W193" i="9"/>
  <c r="W194" i="9"/>
  <c r="W195" i="9"/>
  <c r="W196" i="9"/>
  <c r="W197" i="9"/>
  <c r="W198" i="9"/>
  <c r="W199" i="9"/>
  <c r="W200" i="9"/>
  <c r="W201" i="9"/>
  <c r="W202" i="9"/>
  <c r="W203" i="9"/>
  <c r="W204" i="9"/>
  <c r="W205" i="9"/>
  <c r="W206" i="9"/>
  <c r="W207" i="9"/>
  <c r="W208" i="9"/>
  <c r="W209" i="9"/>
  <c r="W210" i="9"/>
  <c r="W211" i="9"/>
  <c r="W212" i="9"/>
  <c r="W213" i="9"/>
  <c r="W214" i="9"/>
  <c r="W215" i="9"/>
  <c r="W216" i="9"/>
  <c r="W217" i="9"/>
  <c r="W218" i="9"/>
  <c r="W219" i="9"/>
  <c r="W220" i="9"/>
  <c r="W221" i="9"/>
  <c r="W222" i="9"/>
  <c r="W223" i="9"/>
  <c r="W224" i="9"/>
  <c r="W225" i="9"/>
  <c r="W226" i="9"/>
  <c r="W227" i="9"/>
  <c r="W228" i="9"/>
  <c r="W229" i="9"/>
  <c r="W230" i="9"/>
  <c r="W231" i="9"/>
  <c r="W232" i="9"/>
  <c r="W233" i="9"/>
  <c r="W234" i="9"/>
  <c r="W235" i="9"/>
  <c r="W236" i="9"/>
  <c r="W237" i="9"/>
  <c r="W238" i="9"/>
  <c r="W239" i="9"/>
  <c r="W240" i="9"/>
  <c r="W241" i="9"/>
  <c r="W242" i="9"/>
  <c r="W243" i="9"/>
  <c r="W244" i="9"/>
  <c r="W245" i="9"/>
  <c r="W246" i="9"/>
  <c r="W247" i="9"/>
  <c r="W248" i="9"/>
  <c r="W249" i="9"/>
  <c r="W250" i="9"/>
  <c r="W251" i="9"/>
  <c r="W252" i="9"/>
  <c r="W253" i="9"/>
  <c r="W254" i="9"/>
  <c r="W255" i="9"/>
  <c r="W256" i="9"/>
  <c r="W257" i="9"/>
  <c r="W258" i="9"/>
  <c r="W259" i="9"/>
  <c r="W260" i="9"/>
  <c r="W261" i="9"/>
  <c r="W262" i="9"/>
  <c r="W263" i="9"/>
  <c r="W264" i="9"/>
  <c r="W265" i="9"/>
  <c r="W266" i="9"/>
  <c r="W267" i="9"/>
  <c r="W268" i="9"/>
  <c r="W269" i="9"/>
  <c r="W270" i="9"/>
  <c r="W271" i="9"/>
  <c r="W272" i="9"/>
  <c r="W273" i="9"/>
  <c r="W274" i="9"/>
  <c r="W275" i="9"/>
  <c r="W276" i="9"/>
  <c r="W277" i="9"/>
  <c r="W278" i="9"/>
  <c r="W279" i="9"/>
  <c r="W280" i="9"/>
  <c r="W281" i="9"/>
  <c r="W282" i="9"/>
  <c r="W283" i="9"/>
  <c r="W284" i="9"/>
  <c r="W285" i="9"/>
  <c r="W286" i="9"/>
  <c r="W287" i="9"/>
  <c r="W288" i="9"/>
  <c r="W289" i="9"/>
  <c r="W290" i="9"/>
  <c r="W291" i="9"/>
  <c r="W292" i="9"/>
  <c r="W293" i="9"/>
  <c r="W294" i="9"/>
  <c r="W295" i="9"/>
  <c r="W296" i="9"/>
  <c r="W297" i="9"/>
  <c r="W298" i="9"/>
  <c r="W299" i="9"/>
  <c r="W300" i="9"/>
  <c r="W301" i="9"/>
  <c r="W302" i="9"/>
  <c r="W303" i="9"/>
  <c r="W11" i="9"/>
  <c r="V10" i="9"/>
  <c r="U10" i="9"/>
  <c r="T10" i="9"/>
  <c r="S10" i="9"/>
  <c r="C10" i="9"/>
  <c r="D10" i="9"/>
  <c r="E10" i="9"/>
  <c r="P10" i="9" l="1"/>
  <c r="L10" i="9"/>
  <c r="M10" i="9"/>
  <c r="N10" i="9"/>
  <c r="O10" i="9"/>
  <c r="K10" i="9"/>
  <c r="J12" i="9"/>
  <c r="J13" i="9"/>
  <c r="J14" i="9"/>
  <c r="J15" i="9"/>
  <c r="J16" i="9"/>
  <c r="J17" i="9"/>
  <c r="J18" i="9"/>
  <c r="J19" i="9"/>
  <c r="J20" i="9"/>
  <c r="J21" i="9"/>
  <c r="J22" i="9"/>
  <c r="J23" i="9"/>
  <c r="J24" i="9"/>
  <c r="J25" i="9"/>
  <c r="J26" i="9"/>
  <c r="J27" i="9"/>
  <c r="J28" i="9"/>
  <c r="J29" i="9"/>
  <c r="J30" i="9"/>
  <c r="J31" i="9"/>
  <c r="J32" i="9"/>
  <c r="J33" i="9"/>
  <c r="J34" i="9"/>
  <c r="J35" i="9"/>
  <c r="J36" i="9"/>
  <c r="J37" i="9"/>
  <c r="J38" i="9"/>
  <c r="J39" i="9"/>
  <c r="J40" i="9"/>
  <c r="J41" i="9"/>
  <c r="J42" i="9"/>
  <c r="J43" i="9"/>
  <c r="J44" i="9"/>
  <c r="J45" i="9"/>
  <c r="J46" i="9"/>
  <c r="J47" i="9"/>
  <c r="J48" i="9"/>
  <c r="J49" i="9"/>
  <c r="J50" i="9"/>
  <c r="J51" i="9"/>
  <c r="J52" i="9"/>
  <c r="J53" i="9"/>
  <c r="J54" i="9"/>
  <c r="J55" i="9"/>
  <c r="J56" i="9"/>
  <c r="J57" i="9"/>
  <c r="J58" i="9"/>
  <c r="J59" i="9"/>
  <c r="J60" i="9"/>
  <c r="J61" i="9"/>
  <c r="J62" i="9"/>
  <c r="J63" i="9"/>
  <c r="J64" i="9"/>
  <c r="J65" i="9"/>
  <c r="J66" i="9"/>
  <c r="J67" i="9"/>
  <c r="J68" i="9"/>
  <c r="J69" i="9"/>
  <c r="J70" i="9"/>
  <c r="J71" i="9"/>
  <c r="J72" i="9"/>
  <c r="J73" i="9"/>
  <c r="J74" i="9"/>
  <c r="J75" i="9"/>
  <c r="J76" i="9"/>
  <c r="J77" i="9"/>
  <c r="J78" i="9"/>
  <c r="J79" i="9"/>
  <c r="J80" i="9"/>
  <c r="J81" i="9"/>
  <c r="J82" i="9"/>
  <c r="J83" i="9"/>
  <c r="J84" i="9"/>
  <c r="J85" i="9"/>
  <c r="J86" i="9"/>
  <c r="J87" i="9"/>
  <c r="J88" i="9"/>
  <c r="J89" i="9"/>
  <c r="J90" i="9"/>
  <c r="J91" i="9"/>
  <c r="J92" i="9"/>
  <c r="J93" i="9"/>
  <c r="J94" i="9"/>
  <c r="J95" i="9"/>
  <c r="J96" i="9"/>
  <c r="J97" i="9"/>
  <c r="J98" i="9"/>
  <c r="J99" i="9"/>
  <c r="J100" i="9"/>
  <c r="J101" i="9"/>
  <c r="J102" i="9"/>
  <c r="J103" i="9"/>
  <c r="J104" i="9"/>
  <c r="J105" i="9"/>
  <c r="J106" i="9"/>
  <c r="J107" i="9"/>
  <c r="J108" i="9"/>
  <c r="J109" i="9"/>
  <c r="J110" i="9"/>
  <c r="J111" i="9"/>
  <c r="J112" i="9"/>
  <c r="J113" i="9"/>
  <c r="J114" i="9"/>
  <c r="J115" i="9"/>
  <c r="J116" i="9"/>
  <c r="J117" i="9"/>
  <c r="J118" i="9"/>
  <c r="J119" i="9"/>
  <c r="J120" i="9"/>
  <c r="J121" i="9"/>
  <c r="J122" i="9"/>
  <c r="J123" i="9"/>
  <c r="J124" i="9"/>
  <c r="J125" i="9"/>
  <c r="J126" i="9"/>
  <c r="J127" i="9"/>
  <c r="J128" i="9"/>
  <c r="J129" i="9"/>
  <c r="J130" i="9"/>
  <c r="J131" i="9"/>
  <c r="J132" i="9"/>
  <c r="J133" i="9"/>
  <c r="J134" i="9"/>
  <c r="J135" i="9"/>
  <c r="J136" i="9"/>
  <c r="J137" i="9"/>
  <c r="J138" i="9"/>
  <c r="J139" i="9"/>
  <c r="J140" i="9"/>
  <c r="J141" i="9"/>
  <c r="J142" i="9"/>
  <c r="J143" i="9"/>
  <c r="J144" i="9"/>
  <c r="J145" i="9"/>
  <c r="J146" i="9"/>
  <c r="J147" i="9"/>
  <c r="J148" i="9"/>
  <c r="J149" i="9"/>
  <c r="J150" i="9"/>
  <c r="J151" i="9"/>
  <c r="J152" i="9"/>
  <c r="J153" i="9"/>
  <c r="J154" i="9"/>
  <c r="J155" i="9"/>
  <c r="J156" i="9"/>
  <c r="J157" i="9"/>
  <c r="J158" i="9"/>
  <c r="J159" i="9"/>
  <c r="J160" i="9"/>
  <c r="J161" i="9"/>
  <c r="J162" i="9"/>
  <c r="J163" i="9"/>
  <c r="J164" i="9"/>
  <c r="J165" i="9"/>
  <c r="J166" i="9"/>
  <c r="J167" i="9"/>
  <c r="J168" i="9"/>
  <c r="J169" i="9"/>
  <c r="J170" i="9"/>
  <c r="J171" i="9"/>
  <c r="J172" i="9"/>
  <c r="J173" i="9"/>
  <c r="J174" i="9"/>
  <c r="J175" i="9"/>
  <c r="J176" i="9"/>
  <c r="J177" i="9"/>
  <c r="J178" i="9"/>
  <c r="J179" i="9"/>
  <c r="J180" i="9"/>
  <c r="J181" i="9"/>
  <c r="J182" i="9"/>
  <c r="J183" i="9"/>
  <c r="J184" i="9"/>
  <c r="J185" i="9"/>
  <c r="J186" i="9"/>
  <c r="J187" i="9"/>
  <c r="J188" i="9"/>
  <c r="J189" i="9"/>
  <c r="J190" i="9"/>
  <c r="J191" i="9"/>
  <c r="J192" i="9"/>
  <c r="J193" i="9"/>
  <c r="J194" i="9"/>
  <c r="J195" i="9"/>
  <c r="J196" i="9"/>
  <c r="J197" i="9"/>
  <c r="J198" i="9"/>
  <c r="J199" i="9"/>
  <c r="J200" i="9"/>
  <c r="J201" i="9"/>
  <c r="J202" i="9"/>
  <c r="J203" i="9"/>
  <c r="J204" i="9"/>
  <c r="J205" i="9"/>
  <c r="J206" i="9"/>
  <c r="J207" i="9"/>
  <c r="J208" i="9"/>
  <c r="J209" i="9"/>
  <c r="J210" i="9"/>
  <c r="J211" i="9"/>
  <c r="J212" i="9"/>
  <c r="J213" i="9"/>
  <c r="J214" i="9"/>
  <c r="J215" i="9"/>
  <c r="J216" i="9"/>
  <c r="J217" i="9"/>
  <c r="J218" i="9"/>
  <c r="J219" i="9"/>
  <c r="J220" i="9"/>
  <c r="J221" i="9"/>
  <c r="J222" i="9"/>
  <c r="J223" i="9"/>
  <c r="J224" i="9"/>
  <c r="J225" i="9"/>
  <c r="J226" i="9"/>
  <c r="J227" i="9"/>
  <c r="J228" i="9"/>
  <c r="J229" i="9"/>
  <c r="J230" i="9"/>
  <c r="J231" i="9"/>
  <c r="J232" i="9"/>
  <c r="J233" i="9"/>
  <c r="J234" i="9"/>
  <c r="J235" i="9"/>
  <c r="J236" i="9"/>
  <c r="J237" i="9"/>
  <c r="J238" i="9"/>
  <c r="J239" i="9"/>
  <c r="J240" i="9"/>
  <c r="J241" i="9"/>
  <c r="J242" i="9"/>
  <c r="J243" i="9"/>
  <c r="J244" i="9"/>
  <c r="J245" i="9"/>
  <c r="J246" i="9"/>
  <c r="J247" i="9"/>
  <c r="J248" i="9"/>
  <c r="J249" i="9"/>
  <c r="J250" i="9"/>
  <c r="J251" i="9"/>
  <c r="J252" i="9"/>
  <c r="J253" i="9"/>
  <c r="J254" i="9"/>
  <c r="J255" i="9"/>
  <c r="J256" i="9"/>
  <c r="J257" i="9"/>
  <c r="J258" i="9"/>
  <c r="J259" i="9"/>
  <c r="J260" i="9"/>
  <c r="J261" i="9"/>
  <c r="J262" i="9"/>
  <c r="J263" i="9"/>
  <c r="J264" i="9"/>
  <c r="J265" i="9"/>
  <c r="J266" i="9"/>
  <c r="J267" i="9"/>
  <c r="J268" i="9"/>
  <c r="J269" i="9"/>
  <c r="J270" i="9"/>
  <c r="J271" i="9"/>
  <c r="J272" i="9"/>
  <c r="J273" i="9"/>
  <c r="J274" i="9"/>
  <c r="J275" i="9"/>
  <c r="J276" i="9"/>
  <c r="J277" i="9"/>
  <c r="J278" i="9"/>
  <c r="J279" i="9"/>
  <c r="J280" i="9"/>
  <c r="J281" i="9"/>
  <c r="J282" i="9"/>
  <c r="J283" i="9"/>
  <c r="J284" i="9"/>
  <c r="J285" i="9"/>
  <c r="J286" i="9"/>
  <c r="J287" i="9"/>
  <c r="J288" i="9"/>
  <c r="J289" i="9"/>
  <c r="J290" i="9"/>
  <c r="J291" i="9"/>
  <c r="J292" i="9"/>
  <c r="J293" i="9"/>
  <c r="J294" i="9"/>
  <c r="J295" i="9"/>
  <c r="J296" i="9"/>
  <c r="J297" i="9"/>
  <c r="J298" i="9"/>
  <c r="J299" i="9"/>
  <c r="J300" i="9"/>
  <c r="J301" i="9"/>
  <c r="J302" i="9"/>
  <c r="J303" i="9"/>
  <c r="J11" i="9"/>
  <c r="H10" i="9"/>
  <c r="I10" i="9"/>
  <c r="J10" i="9" s="1"/>
  <c r="F10" i="9"/>
  <c r="G9" i="10" l="1"/>
  <c r="F10" i="10"/>
  <c r="G10" i="10" s="1"/>
  <c r="V10" i="3" l="1"/>
  <c r="T10" i="3"/>
  <c r="U10" i="3" s="1"/>
  <c r="G244" i="16"/>
  <c r="G68" i="16"/>
  <c r="G224" i="16"/>
  <c r="G300" i="16"/>
  <c r="G226" i="16"/>
  <c r="G281" i="16"/>
  <c r="G113" i="16"/>
  <c r="G136" i="16"/>
  <c r="G241" i="16"/>
  <c r="G288" i="16"/>
  <c r="G89" i="16"/>
  <c r="G166" i="16"/>
  <c r="G204" i="16"/>
  <c r="G238" i="16"/>
  <c r="G154" i="16"/>
  <c r="G190" i="16"/>
  <c r="G71" i="16"/>
  <c r="G185" i="16"/>
  <c r="G179" i="16"/>
  <c r="G260" i="16"/>
  <c r="G105" i="16"/>
  <c r="G236" i="16"/>
  <c r="G165" i="16"/>
  <c r="G171" i="16"/>
  <c r="G195" i="16"/>
  <c r="G18" i="16"/>
  <c r="G200" i="16"/>
  <c r="G99" i="16"/>
  <c r="G139" i="16"/>
  <c r="G95" i="16"/>
  <c r="G84" i="16"/>
  <c r="G22" i="16"/>
  <c r="G153" i="16"/>
  <c r="G162" i="16"/>
  <c r="G287" i="16"/>
  <c r="G249" i="16"/>
  <c r="G72" i="16"/>
  <c r="G38" i="16"/>
  <c r="G59" i="16"/>
  <c r="G43" i="16"/>
  <c r="G25" i="16"/>
  <c r="G77" i="16"/>
  <c r="G98" i="16"/>
  <c r="G221" i="16"/>
  <c r="G223" i="16"/>
  <c r="G129" i="16"/>
  <c r="G269" i="16"/>
  <c r="G118" i="16"/>
  <c r="G121" i="16"/>
  <c r="G177" i="16"/>
  <c r="G250" i="16"/>
  <c r="G267" i="16"/>
  <c r="G97" i="16"/>
  <c r="G231" i="16"/>
  <c r="G242" i="16"/>
  <c r="G21" i="16"/>
  <c r="G55" i="16"/>
  <c r="G104" i="16"/>
  <c r="G37" i="16"/>
  <c r="G76" i="16"/>
  <c r="G301" i="16"/>
  <c r="G272" i="16"/>
  <c r="G239" i="16"/>
  <c r="G219" i="16"/>
  <c r="G160" i="16"/>
  <c r="G116" i="16"/>
  <c r="G52" i="16"/>
  <c r="G23" i="16"/>
  <c r="G285" i="16"/>
  <c r="G212" i="16"/>
  <c r="G158" i="16"/>
  <c r="G197" i="16"/>
  <c r="G188" i="16"/>
  <c r="G198" i="16"/>
  <c r="G211" i="16"/>
  <c r="G164" i="16"/>
  <c r="G286" i="16"/>
  <c r="G257" i="16"/>
  <c r="G192" i="16"/>
  <c r="G148" i="16"/>
  <c r="G186" i="16"/>
  <c r="G187" i="16"/>
  <c r="G66" i="16"/>
  <c r="G62" i="16"/>
  <c r="G124" i="16"/>
  <c r="G284" i="16"/>
  <c r="G141" i="16"/>
  <c r="G10" i="16"/>
  <c r="G75" i="16"/>
  <c r="G227" i="16"/>
  <c r="G144" i="16"/>
  <c r="G125" i="16"/>
  <c r="G27" i="16"/>
  <c r="G302" i="16"/>
  <c r="G222" i="16"/>
  <c r="G79" i="16"/>
  <c r="G246" i="16"/>
  <c r="G271" i="16"/>
  <c r="G264" i="16"/>
  <c r="G33" i="16"/>
  <c r="G233" i="16"/>
  <c r="G193" i="16"/>
  <c r="G299" i="16"/>
  <c r="G42" i="16"/>
  <c r="G94" i="16"/>
  <c r="G234" i="16"/>
  <c r="G147" i="16"/>
  <c r="G237" i="16"/>
  <c r="G232" i="16"/>
  <c r="G258" i="16"/>
  <c r="G110" i="16"/>
  <c r="G36" i="16"/>
  <c r="G228" i="16"/>
  <c r="G225" i="16"/>
  <c r="G265" i="16"/>
  <c r="G215" i="16"/>
  <c r="G108" i="16"/>
  <c r="G135" i="16"/>
  <c r="G32" i="16"/>
  <c r="G40" i="16"/>
  <c r="G175" i="16"/>
  <c r="G291" i="16"/>
  <c r="G16" i="16"/>
  <c r="G282" i="16"/>
  <c r="G82" i="16"/>
  <c r="G20" i="16"/>
  <c r="G19" i="16"/>
  <c r="G128" i="16"/>
  <c r="G87" i="16"/>
  <c r="G191" i="16"/>
  <c r="G61" i="16"/>
  <c r="G243" i="16"/>
  <c r="G24" i="16"/>
  <c r="G214" i="16"/>
  <c r="G50" i="16"/>
  <c r="G210" i="16"/>
  <c r="G202" i="16"/>
  <c r="G251" i="16"/>
  <c r="G146" i="16"/>
  <c r="G143" i="16"/>
  <c r="G47" i="16"/>
  <c r="G73" i="16"/>
  <c r="G149" i="16"/>
  <c r="G173" i="16"/>
  <c r="G266" i="16"/>
  <c r="G145" i="16"/>
  <c r="G151" i="16"/>
  <c r="G91" i="16"/>
  <c r="G261" i="16"/>
  <c r="G270" i="16"/>
  <c r="G296" i="16"/>
  <c r="G274" i="16"/>
  <c r="G207" i="16"/>
  <c r="G276" i="16"/>
  <c r="G201" i="16"/>
  <c r="G83" i="16"/>
  <c r="G199" i="16"/>
  <c r="G294" i="16"/>
  <c r="G203" i="16"/>
  <c r="G259" i="16"/>
  <c r="G13" i="16"/>
  <c r="G53" i="16"/>
  <c r="G230" i="16"/>
  <c r="G102" i="16"/>
  <c r="G279" i="16"/>
  <c r="G28" i="16"/>
  <c r="G65" i="16"/>
  <c r="G31" i="16"/>
  <c r="G45" i="16"/>
  <c r="G29" i="16"/>
  <c r="G69" i="16"/>
  <c r="G167" i="16"/>
  <c r="G58" i="16"/>
  <c r="G303" i="16"/>
  <c r="G292" i="16"/>
  <c r="G275" i="16"/>
  <c r="G169" i="16"/>
  <c r="G229" i="16"/>
  <c r="G262" i="16"/>
  <c r="G180" i="16"/>
  <c r="G168" i="16"/>
  <c r="G156" i="16"/>
  <c r="G137" i="16"/>
  <c r="G126" i="16"/>
  <c r="G295" i="16"/>
  <c r="G138" i="16"/>
  <c r="G130" i="16"/>
  <c r="G220" i="16"/>
  <c r="G208" i="16"/>
  <c r="G245" i="16"/>
  <c r="G283" i="16"/>
  <c r="G14" i="16"/>
  <c r="G293" i="16"/>
  <c r="G184" i="16"/>
  <c r="G51" i="16"/>
  <c r="G34" i="16"/>
  <c r="G88" i="16"/>
  <c r="G67" i="16"/>
  <c r="G159" i="16"/>
  <c r="G178" i="16"/>
  <c r="G247" i="16"/>
  <c r="G46" i="16"/>
  <c r="G15" i="16"/>
  <c r="G57" i="16"/>
  <c r="G152" i="16"/>
  <c r="G252" i="16"/>
  <c r="G127" i="16"/>
  <c r="G123" i="16"/>
  <c r="G182" i="16"/>
  <c r="G90" i="16"/>
  <c r="G120" i="16"/>
  <c r="G101" i="16"/>
  <c r="G255" i="16"/>
  <c r="G112" i="16"/>
  <c r="G163" i="16"/>
  <c r="G297" i="16"/>
  <c r="G117" i="16"/>
  <c r="G54" i="16"/>
  <c r="G298" i="16"/>
  <c r="G122" i="16"/>
  <c r="G268" i="16"/>
  <c r="G111" i="16"/>
  <c r="G64" i="16"/>
  <c r="G131" i="16"/>
  <c r="G289" i="16"/>
  <c r="G248" i="16"/>
  <c r="G44" i="16"/>
  <c r="G12" i="16"/>
  <c r="G86" i="16"/>
  <c r="G205" i="16"/>
  <c r="G140" i="16"/>
  <c r="G216" i="16"/>
  <c r="G106" i="16"/>
  <c r="G209" i="16"/>
  <c r="G93" i="16"/>
  <c r="G96" i="16"/>
  <c r="G119" i="16"/>
  <c r="G74" i="16"/>
  <c r="G49" i="16"/>
  <c r="G56" i="16"/>
  <c r="G70" i="16"/>
  <c r="G155" i="16"/>
  <c r="G254" i="16"/>
  <c r="G92" i="16"/>
  <c r="G174" i="16"/>
  <c r="G273" i="16"/>
  <c r="G35" i="16"/>
  <c r="G218" i="16"/>
  <c r="G39" i="16"/>
  <c r="G114" i="16"/>
  <c r="G109" i="16"/>
  <c r="G41" i="16"/>
  <c r="G11" i="16"/>
  <c r="G157" i="16"/>
  <c r="G161" i="16"/>
  <c r="G263" i="16"/>
  <c r="G26" i="16"/>
  <c r="G213" i="16"/>
  <c r="G196" i="16"/>
  <c r="G256" i="16"/>
  <c r="G206" i="16"/>
  <c r="G217" i="16"/>
  <c r="G78" i="16"/>
  <c r="G103" i="16"/>
  <c r="G176" i="16"/>
  <c r="G17" i="16"/>
  <c r="G100" i="16"/>
  <c r="G115" i="16"/>
  <c r="G253" i="16"/>
  <c r="G235" i="16"/>
  <c r="G181" i="16"/>
  <c r="G142" i="16"/>
  <c r="G48" i="16"/>
  <c r="G133" i="16"/>
  <c r="G132" i="16"/>
  <c r="G85" i="16"/>
  <c r="G80" i="16"/>
  <c r="G183" i="16"/>
  <c r="G81" i="16"/>
  <c r="G63" i="16"/>
  <c r="G107" i="16"/>
  <c r="G278" i="16"/>
  <c r="G277" i="16"/>
  <c r="G280" i="16"/>
  <c r="G290" i="16"/>
  <c r="G240" i="16"/>
  <c r="G170" i="16"/>
  <c r="G172" i="16"/>
  <c r="G194" i="16"/>
  <c r="G30" i="16"/>
  <c r="G189" i="16"/>
  <c r="G150" i="16"/>
  <c r="G60" i="16"/>
  <c r="G134" i="16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tc={619A3BB0-018E-44BE-AFF4-AA171A28A41D}</author>
    <author>tc={494D9735-9918-4569-8328-C9CAABFCBCC4}</author>
    <author>tc={9CEBD4D0-64B3-4235-AD15-AB6CEA0A990D}</author>
  </authors>
  <commentList>
    <comment ref="K9" authorId="0" shapeId="0" xr:uid="{619A3BB0-018E-44BE-AFF4-AA171A28A41D}">
      <text>
        <t>[Kommenttiketju]
Excel-versiosi avulla voit lukea tämän kommenttiketjun, mutta siihen tehdyt muutokset poistetaan, jos tiedosto avataan uudemmassa Excel-versiossa. Lisätietoja: https://go.microsoft.com/fwlink/?linkid=870924
Kommentti:
    Vuoden 2023 päätöksen mukaiset tiedot. OPH:n luvut 26.7.2023.</t>
      </text>
    </comment>
    <comment ref="M9" authorId="1" shapeId="0" xr:uid="{494D9735-9918-4569-8328-C9CAABFCBCC4}">
      <text>
        <t>[Kommenttiketju]
Excel-versiosi avulla voit lukea tämän kommenttiketjun, mutta siihen tehdyt muutokset poistetaan, jos tiedosto avataan uudemmassa Excel-versiossa. Lisätietoja: https://go.microsoft.com/fwlink/?linkid=870924
Kommentti:
    Katso kotikuntakorvausten tulot ja menot omalta välilehdeltään</t>
      </text>
    </comment>
    <comment ref="AB9" authorId="2" shapeId="0" xr:uid="{9CEBD4D0-64B3-4235-AD15-AB6CEA0A990D}">
      <text>
        <t>[Kommenttiketju]
Excel-versiosi avulla voit lukea tämän kommenttiketjun, mutta siihen tehdyt muutokset poistetaan, jos tiedosto avataan uudemmassa Excel-versiossa. Lisätietoja: https://go.microsoft.com/fwlink/?linkid=870924
Kommentti:
    Katso sote-erät tarkemmin Vert2-välilehdeltä</t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tc={15360133-170C-4896-A168-6E8698A5840E}</author>
  </authors>
  <commentList>
    <comment ref="I9" authorId="0" shapeId="0" xr:uid="{15360133-170C-4896-A168-6E8698A5840E}">
      <text>
        <t>[Kommenttiketju]
Excel-versiosi avulla voit lukea tämän kommenttiketjun, mutta siihen tehdyt muutokset poistetaan, jos tiedosto avataan uudemmassa Excel-versiossa. Lisätietoja: https://go.microsoft.com/fwlink/?linkid=870924
Kommentti:
    Talousarviotietoja ei tarkistettu.</t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tc={C21F089F-33F8-46B2-9788-5AA45C4BE43E}</author>
    <author>tc={A1021397-EB96-4BB1-A0AD-BDE440AAAF0B}</author>
    <author>tc={37286053-76B4-4DE5-950E-97A885EB0258}</author>
    <author>tc={DF0160D6-637D-4C4F-BB9E-E94320BCAB4B}</author>
    <author>tc={C6A9B3AB-5A31-463F-BE27-C7CDFF256E10}</author>
    <author>tc={9E5E1A05-3B3A-4FA7-A3C7-264DF2293D85}</author>
    <author>tc={0C63CC0D-3BFD-4D21-B5AA-739F12A6DA2A}</author>
  </authors>
  <commentList>
    <comment ref="J9" authorId="0" shapeId="0" xr:uid="{C21F089F-33F8-46B2-9788-5AA45C4BE43E}">
      <text>
        <t>[Kommenttiketju]
Excel-versiosi avulla voit lukea tämän kommenttiketjun, mutta siihen tehdyt muutokset poistetaan, jos tiedosto avataan uudemmassa Excel-versiossa. Lisätietoja: https://go.microsoft.com/fwlink/?linkid=870924
Kommentti:
    Valtionosuusprosentti = Viereisen I-sarakkeen summa suhteessa laskennallisiin kustannuksiin (F-sarake).</t>
      </text>
    </comment>
    <comment ref="K9" authorId="1" shapeId="0" xr:uid="{A1021397-EB96-4BB1-A0AD-BDE440AAAF0B}">
      <text>
        <t>[Kommenttiketju]
Excel-versiosi avulla voit lukea tämän kommenttiketjun, mutta siihen tehdyt muutokset poistetaan, jos tiedosto avataan uudemmassa Excel-versiossa. Lisätietoja: https://go.microsoft.com/fwlink/?linkid=870924
Kommentti:
    Syrjäisyyden laskentatapa uudistunut ja jaettava rahamäärä pienentynyt.</t>
      </text>
    </comment>
    <comment ref="N9" authorId="2" shapeId="0" xr:uid="{37286053-76B4-4DE5-950E-97A885EB0258}">
      <text>
        <t>[Kommenttiketju]
Excel-versiosi avulla voit lukea tämän kommenttiketjun, mutta siihen tehdyt muutokset poistetaan, jos tiedosto avataan uudemmassa Excel-versiossa. Lisätietoja: https://go.microsoft.com/fwlink/?linkid=870924
Kommentti:
    HYTE-kerroin on uusi, vuonna 2023 ensimmäistä kertaa käytössä oleva valtionosuuskriteeri. Euroja määrittävä kerroin löytyy VM:n alkuperäistaulukosta. Lisätietoja myös THL:n ja Kuntaliiton verkkosivuilla.</t>
      </text>
    </comment>
    <comment ref="O9" authorId="3" shapeId="0" xr:uid="{DF0160D6-637D-4C4F-BB9E-E94320BCAB4B}">
      <text>
        <t>[Kommenttiketju]
Excel-versiosi avulla voit lukea tämän kommenttiketjun, mutta siihen tehdyt muutokset poistetaan, jos tiedosto avataan uudemmassa Excel-versiossa. Lisätietoja: https://go.microsoft.com/fwlink/?linkid=870924
Kommentti:
    Myös väestön kasvu on uusi vos-kriteeri vuonna 2023. Ks. tarkemmat laskentaperusteet VM:n sivuilta.</t>
      </text>
    </comment>
    <comment ref="P9" authorId="4" shapeId="0" xr:uid="{C6A9B3AB-5A31-463F-BE27-C7CDFF256E10}">
      <text>
        <t>[Kommenttiketju]
Excel-versiosi avulla voit lukea tämän kommenttiketjun, mutta siihen tehdyt muutokset poistetaan, jos tiedosto avataan uudemmassa Excel-versiossa. Lisätietoja: https://go.microsoft.com/fwlink/?linkid=870924
Kommentti:
    Sisältää lukuisia laskentatekijöitä, joilla tasapainotetaan kunta-valtio -suhdetta. Perustoimeentulotuen rahoitusosuus muodostaa vähennyksistä noin puolet. Kaikki osatekijät Kuntaliiton valtionosuuslaskurissa ja VM:n yksityiskohtaisessa laskelmassa.</t>
      </text>
    </comment>
    <comment ref="Q9" authorId="5" shapeId="0" xr:uid="{9E5E1A05-3B3A-4FA7-A3C7-264DF2293D85}">
      <text>
        <t>[Kommenttiketju]
Excel-versiosi avulla voit lukea tämän kommenttiketjun, mutta siihen tehdyt muutokset poistetaan, jos tiedosto avataan uudemmassa Excel-versiossa. Lisätietoja: https://go.microsoft.com/fwlink/?linkid=870924
Kommentti:
    Muutosrajoitin on plussalla, jos kunnasta siirtyy hyvinvointialueelle enemmän tuloja kuin menoja ja miinuksella, jos tilanne on päinvastoin. 60 % erotuksesta huomioidaan muutosrajoittimen summassa ja 40 % jää kunnan omalle vastuulle.</t>
      </text>
    </comment>
    <comment ref="R9" authorId="6" shapeId="0" xr:uid="{0C63CC0D-3BFD-4D21-B5AA-739F12A6DA2A}">
      <text>
        <t>[Kommenttiketju]
Excel-versiosi avulla voit lukea tämän kommenttiketjun, mutta siihen tehdyt muutokset poistetaan, jos tiedosto avataan uudemmassa Excel-versiossa. Lisätietoja: https://go.microsoft.com/fwlink/?linkid=870924
Kommentti:
    Järjestelmämuutoksen tasauksella (käytetään myös nimitystä siirtymätasaus) varmistetaan, ettei kunnan talouden tasapainotila (vuosikate-poistot) muutu uudistusta edeltävään tasoon nähden siirtymäkaudella eli vuoteen 2027 mennessä kuin enintään +-60 €/as.
Jos kunnan tasapainotila jäisi aiempaa heikommaksi enemmän kuin 60 €/as., kunta saa valtionosuuteensa siirtymätasausta. Jos uudistus sen sijaan parantaisi kunnan asemaa enemmän kuin 60 €/as., valtionosuutta leikataan taloudellisen aseman säilyttämiseksi jokseenkin entisellään.</t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Riikonen Olli</author>
  </authors>
  <commentList>
    <comment ref="B39" authorId="0" shapeId="0" xr:uid="{F70B0307-2771-4F73-BC1F-DB328BA806B8}">
      <text>
        <r>
          <rPr>
            <b/>
            <sz val="9"/>
            <color indexed="81"/>
            <rFont val="Tahoma"/>
            <family val="2"/>
          </rPr>
          <t>Riikonen Olli:</t>
        </r>
        <r>
          <rPr>
            <sz val="9"/>
            <color indexed="81"/>
            <rFont val="Tahoma"/>
            <family val="2"/>
          </rPr>
          <t xml:space="preserve">
Lähde: Kuntaliiton valtionosuuslaskuri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tc={7CC3DABA-76E9-4331-A48B-FE39ED1AFD32}</author>
    <author>tc={4CE8F91E-EA9D-4D09-8344-1DCE060E297C}</author>
    <author>tc={6EF0FD0A-4E0B-4F5A-BCA3-712ADF3C537F}</author>
  </authors>
  <commentList>
    <comment ref="E9" authorId="0" shapeId="0" xr:uid="{7CC3DABA-76E9-4331-A48B-FE39ED1AFD32}">
      <text>
        <t>[Kommenttiketju]
Excel-versiosi avulla voit lukea tämän kommenttiketjun, mutta siihen tehdyt muutokset poistetaan, jos tiedosto avataan uudemmassa Excel-versiossa. Lisätietoja: https://go.microsoft.com/fwlink/?linkid=870924
Kommentti:
    Sarake D = E+F+G. Siis sarake E näyttää, mikä on kunnan peruspalvelujen puhdas valtionosuus ilman sote-uudistuksen vaikutusta.</t>
      </text>
    </comment>
    <comment ref="F9" authorId="1" shapeId="0" xr:uid="{4CE8F91E-EA9D-4D09-8344-1DCE060E297C}">
      <text>
        <t>[Kommenttiketju]
Excel-versiosi avulla voit lukea tämän kommenttiketjun, mutta siihen tehdyt muutokset poistetaan, jos tiedosto avataan uudemmassa Excel-versiossa. Lisätietoja: https://go.microsoft.com/fwlink/?linkid=870924
Kommentti:
    Muutosrajoitin on plussalla, jos kunnasta siirtyy hyvinvointialueelle enemmän tuloja kuin menoja ja miinuksella, jos tilanne on päinvastoin. 60 % erotuksesta huomioidaan muutosrajoittimen summassa ja 40 % jää kunnan omalle vastuulle.</t>
      </text>
    </comment>
    <comment ref="G9" authorId="2" shapeId="0" xr:uid="{6EF0FD0A-4E0B-4F5A-BCA3-712ADF3C537F}">
      <text>
        <t>[Kommenttiketju]
Excel-versiosi avulla voit lukea tämän kommenttiketjun, mutta siihen tehdyt muutokset poistetaan, jos tiedosto avataan uudemmassa Excel-versiossa. Lisätietoja: https://go.microsoft.com/fwlink/?linkid=870924
Kommentti:
    Järjestelmämuutoksen tasauksella (käytetään myös nimitystä siirtymätasaus) varmistetaan, ettei kunnan talouden tasapainotila (vuosikate-poistot) muutu uudistusta edeltävään tasoon nähden siirtymäkaudella eli vuoteen 2027 mennessä kuin enintään +-60 €/as.
Jos kunnan tasapainotila jäisi aiempaa heikommaksi enemmän kuin 60 €/as., kunta saa valtionosuuteensa siirtymätasausta. Jos uudistus sen sijaan parantaisi kunnan asemaa enemmän kuin 60 €/as., valtionosuutta leikataan taloudellisen aseman säilyttämiseksi jokseenkin entisellään.</t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tc={C0E895AD-6CD8-42B4-BDD8-C0805C62A344}</author>
    <author>tc={4BFF8332-481C-477E-9CFB-53436AC1309F}</author>
    <author>tc={9B699DDF-91C2-4DE0-98F9-94C43EBD9570}</author>
    <author>tc={DF33B97B-2443-4203-8AF9-2BB6A8AADC9D}</author>
    <author>tc={CFBD41BE-6833-4307-9695-66B7ED35378E}</author>
    <author>tc={770C2250-F9D9-4D1F-B867-64FF5B32C87A}</author>
  </authors>
  <commentList>
    <comment ref="C9" authorId="0" shapeId="0" xr:uid="{C0E895AD-6CD8-42B4-BDD8-C0805C62A344}">
      <text>
        <t xml:space="preserve">[Kommenttiketju]
Excel-versiosi avulla voit lukea tämän kommenttiketjun, mutta siihen tehdyt muutokset poistetaan, jos tiedosto avataan uudemmassa Excel-versiossa. Lisätietoja: https://go.microsoft.com/fwlink/?linkid=870924
Kommentti:
    Nämä tiedot vuoden 2023 valtionosuuksien laskennan pohjana.
</t>
      </text>
    </comment>
    <comment ref="D9" authorId="1" shapeId="0" xr:uid="{4BFF8332-481C-477E-9CFB-53436AC1309F}">
      <text>
        <t>[Kommenttiketju]
Excel-versiosi avulla voit lukea tämän kommenttiketjun, mutta siihen tehdyt muutokset poistetaan, jos tiedosto avataan uudemmassa Excel-versiossa. Lisätietoja: https://go.microsoft.com/fwlink/?linkid=870924
Kommentti:
    Nämä tiedot huhtikuussa julkaistujen, vuoden 2024 ensimmäisten ennakollisten valtionosuuslaskelmien pohjana.</t>
      </text>
    </comment>
    <comment ref="E9" authorId="2" shapeId="0" xr:uid="{9B699DDF-91C2-4DE0-98F9-94C43EBD9570}">
      <text>
        <t>[Kommenttiketju]
Excel-versiosi avulla voit lukea tämän kommenttiketjun, mutta siihen tehdyt muutokset poistetaan, jos tiedosto avataan uudemmassa Excel-versiossa. Lisätietoja: https://go.microsoft.com/fwlink/?linkid=870924
Kommentti:
    Nämä tiedot 31.8. julkaistujen vuoden 2024 ennakollisten valtionosuuslaskelmien pohjana.</t>
      </text>
    </comment>
    <comment ref="K9" authorId="3" shapeId="0" xr:uid="{DF33B97B-2443-4203-8AF9-2BB6A8AADC9D}">
      <text>
        <t>[Kommenttiketju]
Excel-versiosi avulla voit lukea tämän kommenttiketjun, mutta siihen tehdyt muutokset poistetaan, jos tiedosto avataan uudemmassa Excel-versiossa. Lisätietoja: https://go.microsoft.com/fwlink/?linkid=870924
Kommentti:
    Nämä tiedot vuoden 2023 valtionosuuksien laskennan pohjana.</t>
      </text>
    </comment>
    <comment ref="L9" authorId="4" shapeId="0" xr:uid="{CFBD41BE-6833-4307-9695-66B7ED35378E}">
      <text>
        <t>[Kommenttiketju]
Excel-versiosi avulla voit lukea tämän kommenttiketjun, mutta siihen tehdyt muutokset poistetaan, jos tiedosto avataan uudemmassa Excel-versiossa. Lisätietoja: https://go.microsoft.com/fwlink/?linkid=870924
Kommentti:
    Nämä tiedot huhtikuussa julkaistujen, vuoden 2024 ensimmäisten ennakollisten valtionosuuslaskelmien pohjana.</t>
      </text>
    </comment>
    <comment ref="M9" authorId="5" shapeId="0" xr:uid="{770C2250-F9D9-4D1F-B867-64FF5B32C87A}">
      <text>
        <t>[Kommenttiketju]
Excel-versiosi avulla voit lukea tämän kommenttiketjun, mutta siihen tehdyt muutokset poistetaan, jos tiedosto avataan uudemmassa Excel-versiossa. Lisätietoja: https://go.microsoft.com/fwlink/?linkid=870924
Kommentti:
    Nämä tiedot 31.8. julkaistujen vuoden 2024 ennakollisten valtionosuuslaskelmien pohjana.</t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tc={E0DCA46B-90B0-4A03-B440-BD3FAC49C6BF}</author>
    <author>tc={CE591543-FD1B-4F1B-8814-082113120EE9}</author>
  </authors>
  <commentList>
    <comment ref="H9" authorId="0" shapeId="0" xr:uid="{E0DCA46B-90B0-4A03-B440-BD3FAC49C6BF}">
      <text>
        <t>[Kommenttiketju]
Excel-versiosi avulla voit lukea tämän kommenttiketjun, mutta siihen tehdyt muutokset poistetaan, jos tiedosto avataan uudemmassa Excel-versiossa. Lisätietoja: https://go.microsoft.com/fwlink/?linkid=870924
Kommentti:
    Sote-erät = muutosrajoitin (K) ja järjestelmämuutoksen tasaus (M).</t>
      </text>
    </comment>
    <comment ref="I9" authorId="1" shapeId="0" xr:uid="{CE591543-FD1B-4F1B-8814-082113120EE9}">
      <text>
        <t>[Kommenttiketju]
Excel-versiosi avulla voit lukea tämän kommenttiketjun, mutta siihen tehdyt muutokset poistetaan, jos tiedosto avataan uudemmassa Excel-versiossa. Lisätietoja: https://go.microsoft.com/fwlink/?linkid=870924
Kommentti:
    Sote-erät = muutosrajoitin (L), järjestelmämuutoksen tasaus (N) sekä jälkikäteistarkistuksen lisäsiirtotarve (O) ja takautuva leikkaus (P).</t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tc={E090B402-C3D6-4E17-945C-98CBA13F41D8}</author>
    <author>tc={4BCDD21B-EAB0-4629-BFF8-C761E8A1B2B0}</author>
    <author>tc={01054F7E-DB48-4BE1-9426-E7C28B4BF903}</author>
  </authors>
  <commentList>
    <comment ref="K10" authorId="0" shapeId="0" xr:uid="{E090B402-C3D6-4E17-945C-98CBA13F41D8}">
      <text>
        <t>[Kommenttiketju]
Excel-versiosi avulla voit lukea tämän kommenttiketjun, mutta siihen tehdyt muutokset poistetaan, jos tiedosto avataan uudemmassa Excel-versiossa. Lisätietoja: https://go.microsoft.com/fwlink/?linkid=870924
Kommentti:
    Vuoden 2023 päätöksen mukaiset tiedot. OPH:n luvut 26.7.2023.</t>
      </text>
    </comment>
    <comment ref="M10" authorId="1" shapeId="0" xr:uid="{4BCDD21B-EAB0-4629-BFF8-C761E8A1B2B0}">
      <text>
        <t>[Kommenttiketju]
Excel-versiosi avulla voit lukea tämän kommenttiketjun, mutta siihen tehdyt muutokset poistetaan, jos tiedosto avataan uudemmassa Excel-versiossa. Lisätietoja: https://go.microsoft.com/fwlink/?linkid=870924
Kommentti:
    Katso kotikuntakorvausten tulot ja menot omalta välilehdeltään</t>
      </text>
    </comment>
    <comment ref="AB10" authorId="2" shapeId="0" xr:uid="{01054F7E-DB48-4BE1-9426-E7C28B4BF903}">
      <text>
        <t>[Kommenttiketju]
Excel-versiosi avulla voit lukea tämän kommenttiketjun, mutta siihen tehdyt muutokset poistetaan, jos tiedosto avataan uudemmassa Excel-versiossa. Lisätietoja: https://go.microsoft.com/fwlink/?linkid=870924
Kommentti:
    Katso sote-erät tarkemmin Vert2-välilehdeltä</t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tc={4A5D6EEA-6473-4A48-B3AD-16015EB272FF}</author>
    <author>tc={6DF54797-16DF-48F8-B241-1881FF6E0373}</author>
    <author>tc={9AC23EED-D229-49A1-9A3A-8945C916BC3A}</author>
  </authors>
  <commentList>
    <comment ref="K10" authorId="0" shapeId="0" xr:uid="{4A5D6EEA-6473-4A48-B3AD-16015EB272FF}">
      <text>
        <t>[Kommenttiketju]
Excel-versiosi avulla voit lukea tämän kommenttiketjun, mutta siihen tehdyt muutokset poistetaan, jos tiedosto avataan uudemmassa Excel-versiossa. Lisätietoja: https://go.microsoft.com/fwlink/?linkid=870924
Kommentti:
    Vuoden 2023 päätöksen mukaiset tiedot. OPH:n luvut 26.7.2023.</t>
      </text>
    </comment>
    <comment ref="M10" authorId="1" shapeId="0" xr:uid="{6DF54797-16DF-48F8-B241-1881FF6E0373}">
      <text>
        <t>[Kommenttiketju]
Excel-versiosi avulla voit lukea tämän kommenttiketjun, mutta siihen tehdyt muutokset poistetaan, jos tiedosto avataan uudemmassa Excel-versiossa. Lisätietoja: https://go.microsoft.com/fwlink/?linkid=870924
Kommentti:
    Katso kotikuntakorvausten tulot ja menot omalta välilehdeltään</t>
      </text>
    </comment>
    <comment ref="Z10" authorId="2" shapeId="0" xr:uid="{9AC23EED-D229-49A1-9A3A-8945C916BC3A}">
      <text>
        <t>[Kommenttiketju]
Excel-versiosi avulla voit lukea tämän kommenttiketjun, mutta siihen tehdyt muutokset poistetaan, jos tiedosto avataan uudemmassa Excel-versiossa. Lisätietoja: https://go.microsoft.com/fwlink/?linkid=870924
Kommentti:
    Katso sote-erät tarkemmin Vert2-välilehdeltä</t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tc={A45F0824-9513-464B-BC82-3B56286810B5}</author>
    <author>tc={6607B12B-52C8-4513-9248-9D17E94B5BCC}</author>
  </authors>
  <commentList>
    <comment ref="F3" authorId="0" shapeId="0" xr:uid="{A45F0824-9513-464B-BC82-3B56286810B5}">
      <text>
        <t>[Kommenttiketju]
Excel-versiosi avulla voit lukea tämän kommenttiketjun, mutta siihen tehdyt muutokset poistetaan, jos tiedosto avataan uudemmassa Excel-versiossa. Lisätietoja: https://go.microsoft.com/fwlink/?linkid=870924
Kommentti:
    Jakajana väkiluku 31.12.2021</t>
      </text>
    </comment>
    <comment ref="G3" authorId="1" shapeId="0" xr:uid="{6607B12B-52C8-4513-9248-9D17E94B5BCC}">
      <text>
        <t>[Kommenttiketju]
Excel-versiosi avulla voit lukea tämän kommenttiketjun, mutta siihen tehdyt muutokset poistetaan, jos tiedosto avataan uudemmassa Excel-versiossa. Lisätietoja: https://go.microsoft.com/fwlink/?linkid=870924
Kommentti:
    Jakajana väkiluku 31.12.2022</t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tc={C1F214E9-18E6-401E-80D8-F11113B43225}</author>
    <author>tc={48659573-5518-4842-94B6-02DF86328DB4}</author>
    <author>tc={EF9DC11A-1427-463A-9AE6-705DFC2689B8}</author>
    <author>tc={78E48372-7917-49C4-9232-258E1288D8B1}</author>
    <author>tc={B9C9E4B2-E21E-4AED-AF11-8ABDB7D31DE2}</author>
    <author>tc={5A7E5D9F-03C6-4B48-8BF9-95565ACE3D82}</author>
    <author>tc={0A8B92B5-CED5-4127-A468-858156EE2DD5}</author>
  </authors>
  <commentList>
    <comment ref="J9" authorId="0" shapeId="0" xr:uid="{C1F214E9-18E6-401E-80D8-F11113B43225}">
      <text>
        <t>[Kommenttiketju]
Excel-versiosi avulla voit lukea tämän kommenttiketjun, mutta siihen tehdyt muutokset poistetaan, jos tiedosto avataan uudemmassa Excel-versiossa. Lisätietoja: https://go.microsoft.com/fwlink/?linkid=870924
Kommentti:
    Valtionosuusprosentti = Viereisen I-sarakkeen summa suhteessa laskennallisiin kustannuksiin (F-sarake).</t>
      </text>
    </comment>
    <comment ref="K9" authorId="1" shapeId="0" xr:uid="{48659573-5518-4842-94B6-02DF86328DB4}">
      <text>
        <t>[Kommenttiketju]
Excel-versiosi avulla voit lukea tämän kommenttiketjun, mutta siihen tehdyt muutokset poistetaan, jos tiedosto avataan uudemmassa Excel-versiossa. Lisätietoja: https://go.microsoft.com/fwlink/?linkid=870924
Kommentti:
    Syrjäisyyden laskentatapa uudistunut ja jaettava rahamäärä pienentynyt.</t>
      </text>
    </comment>
    <comment ref="N9" authorId="2" shapeId="0" xr:uid="{EF9DC11A-1427-463A-9AE6-705DFC2689B8}">
      <text>
        <t>[Kommenttiketju]
Excel-versiosi avulla voit lukea tämän kommenttiketjun, mutta siihen tehdyt muutokset poistetaan, jos tiedosto avataan uudemmassa Excel-versiossa. Lisätietoja: https://go.microsoft.com/fwlink/?linkid=870924
Kommentti:
    HYTE-kerroin on uusi, vuonna 2023 ensimmäistä kertaa käytössä oleva valtionosuuskriteeri. Euroja määrittävä kerroin löytyy VM:n alkuperäistaulukosta. Lisätietoja myös THL:n ja Kuntaliiton verkkosivuilla.</t>
      </text>
    </comment>
    <comment ref="O9" authorId="3" shapeId="0" xr:uid="{78E48372-7917-49C4-9232-258E1288D8B1}">
      <text>
        <t>[Kommenttiketju]
Excel-versiosi avulla voit lukea tämän kommenttiketjun, mutta siihen tehdyt muutokset poistetaan, jos tiedosto avataan uudemmassa Excel-versiossa. Lisätietoja: https://go.microsoft.com/fwlink/?linkid=870924
Kommentti:
    Myös väestön kasvu on uusi vos-kriteeri vuonna 2023. Ks. tarkemmat laskentaperusteet VM:n sivuilta.</t>
      </text>
    </comment>
    <comment ref="P9" authorId="4" shapeId="0" xr:uid="{B9C9E4B2-E21E-4AED-AF11-8ABDB7D31DE2}">
      <text>
        <t>[Kommenttiketju]
Excel-versiosi avulla voit lukea tämän kommenttiketjun, mutta siihen tehdyt muutokset poistetaan, jos tiedosto avataan uudemmassa Excel-versiossa. Lisätietoja: https://go.microsoft.com/fwlink/?linkid=870924
Kommentti:
    Sisältää lukuisia laskentatekijöitä, joilla tasapainotetaan kunta-valtio -suhdetta. Perustoimeentulotuen rahoitusosuus muodostaa vähennyksistä noin puolet. Kaikki osatekijät VM:n taulukossa.</t>
      </text>
    </comment>
    <comment ref="Q9" authorId="5" shapeId="0" xr:uid="{5A7E5D9F-03C6-4B48-8BF9-95565ACE3D82}">
      <text>
        <t>[Kommenttiketju]
Excel-versiosi avulla voit lukea tämän kommenttiketjun, mutta siihen tehdyt muutokset poistetaan, jos tiedosto avataan uudemmassa Excel-versiossa. Lisätietoja: https://go.microsoft.com/fwlink/?linkid=870924
Kommentti:
    Muutosrajoitin on plussalla, jos kunnasta siirtyy hyvinvointialueelle enemmän tuloja kuin menoja ja miinuksella, jos tilanne on päinvastoin. 60 % erotuksesta huomioidaan muutosrajoittimen summassa ja 40 % jää kunnan omalle vastuulle.</t>
      </text>
    </comment>
    <comment ref="R9" authorId="6" shapeId="0" xr:uid="{0A8B92B5-CED5-4127-A468-858156EE2DD5}">
      <text>
        <t>[Kommenttiketju]
Excel-versiosi avulla voit lukea tämän kommenttiketjun, mutta siihen tehdyt muutokset poistetaan, jos tiedosto avataan uudemmassa Excel-versiossa. Lisätietoja: https://go.microsoft.com/fwlink/?linkid=870924
Kommentti:
    Järjestelmämuutoksen tasauksella (käytetään myös nimitystä siirtymätasaus) varmistetaan, ettei kunnan talouden tasapainotila (vuosikate-poistot) muutu uudistusta edeltävään tasoon nähden siirtymäkaudella eli vuoteen 2027 mennessä kuin enintään +-60 €/as.
Jos kunnan tasapainotila jäisi aiempaa heikommaksi enemmän kuin 60 €/as., kunta saa valtionosuuteensa siirtymätasausta. Jos uudistus sen sijaan parantaisi kunnan asemaa enemmän kuin 60 €/as., valtionosuutta leikataan taloudellisen aseman säilyttämiseksi jokseenkin entisellään.</t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tc={DF317702-F0BE-42D3-BC85-95D088C886A2}</author>
    <author>tc={C9F3134C-E8B0-40C8-AD53-6581476F39FB}</author>
    <author>tc={43F797BD-1DEA-455D-8D13-B2346C9B1802}</author>
    <author>tc={65924A47-D127-4D38-B158-EE3CDD51657F}</author>
    <author>tc={43F35437-4329-4DAA-9A37-5CF151379D83}</author>
    <author>tc={0A90569D-6001-4CA7-BAD3-AE0D41E37202}</author>
  </authors>
  <commentList>
    <comment ref="D13" authorId="0" shapeId="0" xr:uid="{DF317702-F0BE-42D3-BC85-95D088C886A2}">
      <text>
        <t>[Kommenttiketju]
Excel-versiosi avulla voit lukea tämän kommenttiketjun, mutta siihen tehdyt muutokset poistetaan, jos tiedosto avataan uudemmassa Excel-versiossa. Lisätietoja: https://go.microsoft.com/fwlink/?linkid=870924
Kommentti:
    Tiedot huhtikuun rahoituslaskelman välilehdeltä "Siirtyvät erät" D-sarakkeesta.</t>
      </text>
    </comment>
    <comment ref="E13" authorId="1" shapeId="0" xr:uid="{C9F3134C-E8B0-40C8-AD53-6581476F39FB}">
      <text>
        <t>[Kommenttiketju]
Excel-versiosi avulla voit lukea tämän kommenttiketjun, mutta siihen tehdyt muutokset poistetaan, jos tiedosto avataan uudemmassa Excel-versiossa. Lisätietoja: https://go.microsoft.com/fwlink/?linkid=870924
Kommentti:
    Tiedot syyskuun rahoituslaskelmasta välilehdeltä "Siirtyvät kustannukset".</t>
      </text>
    </comment>
    <comment ref="J13" authorId="2" shapeId="0" xr:uid="{43F797BD-1DEA-455D-8D13-B2346C9B1802}">
      <text>
        <t>[Kommenttiketju]
Excel-versiosi avulla voit lukea tämän kommenttiketjun, mutta siihen tehdyt muutokset poistetaan, jos tiedosto avataan uudemmassa Excel-versiossa. Lisätietoja: https://go.microsoft.com/fwlink/?linkid=870924
Kommentti:
    Tiedot huhtikuun rahoituslaskelman välilehdeltä "Siirtyvät erät" O-sarakkeesta.</t>
      </text>
    </comment>
    <comment ref="K13" authorId="3" shapeId="0" xr:uid="{65924A47-D127-4D38-B158-EE3CDD51657F}">
      <text>
        <t>[Kommenttiketju]
Excel-versiosi avulla voit lukea tämän kommenttiketjun, mutta siihen tehdyt muutokset poistetaan, jos tiedosto avataan uudemmassa Excel-versiossa. Lisätietoja: https://go.microsoft.com/fwlink/?linkid=870924
Kommentti:
    Lähde: VM:n valtionosuuslaskelma 20.9.2022</t>
      </text>
    </comment>
    <comment ref="N13" authorId="4" shapeId="0" xr:uid="{43F35437-4329-4DAA-9A37-5CF151379D83}">
      <text>
        <t>[Kommenttiketju]
Excel-versiosi avulla voit lukea tämän kommenttiketjun, mutta siihen tehdyt muutokset poistetaan, jos tiedosto avataan uudemmassa Excel-versiossa. Lisätietoja: https://go.microsoft.com/fwlink/?linkid=870924
Kommentti:
    Tiedot huhtikuun 2022 rahoituslaskelman välilehdeltä "Valtionosuudet_VM" R-sarakkeesta.</t>
      </text>
    </comment>
    <comment ref="O13" authorId="5" shapeId="0" xr:uid="{0A90569D-6001-4CA7-BAD3-AE0D41E37202}">
      <text>
        <t>[Kommenttiketju]
Excel-versiosi avulla voit lukea tämän kommenttiketjun, mutta siihen tehdyt muutokset poistetaan, jos tiedosto avataan uudemmassa Excel-versiossa. Lisätietoja: https://go.microsoft.com/fwlink/?linkid=870924
Kommentti:
    Lähde: VM:n valtionosuuslaskelma 20.9.2022</t>
      </text>
    </comment>
  </commentList>
</comments>
</file>

<file path=xl/sharedStrings.xml><?xml version="1.0" encoding="utf-8"?>
<sst xmlns="http://schemas.openxmlformats.org/spreadsheetml/2006/main" count="4429" uniqueCount="599">
  <si>
    <t>Aineiston nimi: Kuntien valtionosuudet 2024</t>
  </si>
  <si>
    <t>Aineiston tiedot: VM/valtionosuuslaskelma 31.8.2023 ja OPH 26.7.2023</t>
  </si>
  <si>
    <t>Yhteyshenkilö: Olli Riikonen, puh. 050 477 5619, olli.riikonen@kuntaliitto.fi</t>
  </si>
  <si>
    <t xml:space="preserve">Käyttöehdot: </t>
  </si>
  <si>
    <t>Voit</t>
  </si>
  <si>
    <t>Jakaa </t>
  </si>
  <si>
    <t>kopioida aineistoa ja levittää sitä edelleen missä tahansa välineessä ja muodossa</t>
  </si>
  <si>
    <t>Muunnella</t>
  </si>
  <si>
    <t>remiksata ja muokata aineistoa sekä luoda sen pohjalta uusia aineistoja</t>
  </si>
  <si>
    <t>missä tahansa tarkoituksessa, myös kaupallisesti.</t>
  </si>
  <si>
    <t>Kuntien valtionosuudet ja veromenetysten korvaukset 2024, yhteenveto</t>
  </si>
  <si>
    <t>Vuoden 2023 valtionosuudet</t>
  </si>
  <si>
    <t>Lähteet:</t>
  </si>
  <si>
    <t>VM:n valtionosuuslaskelma 31.8.2023</t>
  </si>
  <si>
    <t>Opetus- ja kulttuuritoimen valtionosuudet vuodelle 2023, OPH 26.7.2023</t>
  </si>
  <si>
    <t>Muutoslaskelmat Kuntaliitto / Olli Riikonen</t>
  </si>
  <si>
    <t>Sarakeotsikossa oleva numero viittaa kirjanpidon tiliin, johon ko. erä kirjataan.</t>
  </si>
  <si>
    <t>Kunta-nro</t>
  </si>
  <si>
    <t>Kunta</t>
  </si>
  <si>
    <t>Asukasluku 31.12.2022</t>
  </si>
  <si>
    <t>Peruspalvelujen valtionosuus ilman tasausta ja ilman sote-eriä</t>
  </si>
  <si>
    <t>Sote-erät yhteensä</t>
  </si>
  <si>
    <t>5501 Peruspalvelujen valtionosuus ilman tasausta (sis. sote-erät)</t>
  </si>
  <si>
    <t>5502 Verotuloihin perustuva valtionosuuksien tasaus</t>
  </si>
  <si>
    <t xml:space="preserve">Kunnan  peruspalvelujen valtionosuus yhteensä (F+G) </t>
  </si>
  <si>
    <t xml:space="preserve">5890 Veromenetysten korvaus        </t>
  </si>
  <si>
    <t>VM:n valtionosuudet ja veromenetysten korvaus yhteensä</t>
  </si>
  <si>
    <t>5701 Opetus- ja kulttuuritoimen valtionosuus (ns. OKM-vos)</t>
  </si>
  <si>
    <t>Kunnan valtionosuudet yhteensä (J+K)</t>
  </si>
  <si>
    <t>Kotikunta-korvaukset, netto</t>
  </si>
  <si>
    <t>Valtionosuus-maksatus (valtionosuudet L + kotikunta-korvaukset M)</t>
  </si>
  <si>
    <t>Kunnan valtionosuudet yhteensä (L) €/as.</t>
  </si>
  <si>
    <t>Valtionosuus-maksatus (L+M) €/as.</t>
  </si>
  <si>
    <t>Maakunta-nro</t>
  </si>
  <si>
    <t>Hyvin-vointi-alue-nro</t>
  </si>
  <si>
    <t>Valtionosuuksien muutos yhteensä € 2023-24</t>
  </si>
  <si>
    <t>Muutos yhteensä %</t>
  </si>
  <si>
    <t>Muutos yhteensä €/as.</t>
  </si>
  <si>
    <t>Asukasluku 31.12.2021</t>
  </si>
  <si>
    <t>5501 Peruspalvelujen valtionosuus ilman tasausta (sis. sote-erät eli muutosrajoitin ja siirtymätasaus)</t>
  </si>
  <si>
    <t>Kunnan  peruspalvelujen valtionosuus yhteensä</t>
  </si>
  <si>
    <t>5701 Opetus- ja kulttuuritoimen valtionosuus</t>
  </si>
  <si>
    <t>Valtionosuudet yhteensä</t>
  </si>
  <si>
    <t>Valtionosuudet yhteensä €/as.</t>
  </si>
  <si>
    <t>YHTEENSÄ</t>
  </si>
  <si>
    <t>Alajärvi</t>
  </si>
  <si>
    <t>Alavieska</t>
  </si>
  <si>
    <t>Alavus</t>
  </si>
  <si>
    <t>Asikkala</t>
  </si>
  <si>
    <t>Askola</t>
  </si>
  <si>
    <t>Aura</t>
  </si>
  <si>
    <t>Akaa</t>
  </si>
  <si>
    <t>Enonkoski</t>
  </si>
  <si>
    <t>Enontekiö</t>
  </si>
  <si>
    <t>Espoo</t>
  </si>
  <si>
    <t>Eura</t>
  </si>
  <si>
    <t>Eurajoki</t>
  </si>
  <si>
    <t>Evijärvi</t>
  </si>
  <si>
    <t>Forssa</t>
  </si>
  <si>
    <t>Haapajärvi</t>
  </si>
  <si>
    <t>Haapavesi</t>
  </si>
  <si>
    <t>Hailuoto</t>
  </si>
  <si>
    <t>Halsua</t>
  </si>
  <si>
    <t>Hamina</t>
  </si>
  <si>
    <t>Hankasalmi</t>
  </si>
  <si>
    <t>Hanko</t>
  </si>
  <si>
    <t>Harjavalta</t>
  </si>
  <si>
    <t>Hartola</t>
  </si>
  <si>
    <t>Hattula</t>
  </si>
  <si>
    <t>Hausjärvi</t>
  </si>
  <si>
    <t>Heinävesi</t>
  </si>
  <si>
    <t>Helsinki</t>
  </si>
  <si>
    <t>Vantaa</t>
  </si>
  <si>
    <t>Hirvensalmi</t>
  </si>
  <si>
    <t>Hollola</t>
  </si>
  <si>
    <t>Huittinen</t>
  </si>
  <si>
    <t>Humppila</t>
  </si>
  <si>
    <t>Hyrynsalmi</t>
  </si>
  <si>
    <t>Hyvinkää</t>
  </si>
  <si>
    <t>Hämeenkyrö</t>
  </si>
  <si>
    <t>Hämeenlinna</t>
  </si>
  <si>
    <t>Heinola</t>
  </si>
  <si>
    <t>Ii</t>
  </si>
  <si>
    <t>Iisalmi</t>
  </si>
  <si>
    <t>Iitti</t>
  </si>
  <si>
    <t>Ikaalinen</t>
  </si>
  <si>
    <t>Ilmajoki</t>
  </si>
  <si>
    <t>Ilomantsi</t>
  </si>
  <si>
    <t>Inari</t>
  </si>
  <si>
    <t>Inkoo</t>
  </si>
  <si>
    <t>Isojoki</t>
  </si>
  <si>
    <t>Isokyrö</t>
  </si>
  <si>
    <t>Imatra</t>
  </si>
  <si>
    <t>Janakkala</t>
  </si>
  <si>
    <t>Joensuu</t>
  </si>
  <si>
    <t>Jokioinen</t>
  </si>
  <si>
    <t>Joroinen</t>
  </si>
  <si>
    <t>Joutsa</t>
  </si>
  <si>
    <t>Juuka</t>
  </si>
  <si>
    <t>Juupajoki</t>
  </si>
  <si>
    <t>Juva</t>
  </si>
  <si>
    <t>Jyväskylä</t>
  </si>
  <si>
    <t>Jämijärvi</t>
  </si>
  <si>
    <t>Jämsä</t>
  </si>
  <si>
    <t>Järvenpää</t>
  </si>
  <si>
    <t>Kaarina</t>
  </si>
  <si>
    <t>Kaavi</t>
  </si>
  <si>
    <t>Kajaani</t>
  </si>
  <si>
    <t>Kalajoki</t>
  </si>
  <si>
    <t>Kangasala</t>
  </si>
  <si>
    <t>Kangasniemi</t>
  </si>
  <si>
    <t>Kankaanpää</t>
  </si>
  <si>
    <t>Kannonkoski</t>
  </si>
  <si>
    <t>Kannus</t>
  </si>
  <si>
    <t>Karijoki</t>
  </si>
  <si>
    <t>Karkkila</t>
  </si>
  <si>
    <t>Karstula</t>
  </si>
  <si>
    <t>Karvia</t>
  </si>
  <si>
    <t>Kaskinen</t>
  </si>
  <si>
    <t>Kauhajoki</t>
  </si>
  <si>
    <t>Kauhava</t>
  </si>
  <si>
    <t>Kauniainen</t>
  </si>
  <si>
    <t>Kaustinen</t>
  </si>
  <si>
    <t>Keitele</t>
  </si>
  <si>
    <t>Kemi</t>
  </si>
  <si>
    <t>Keminmaa</t>
  </si>
  <si>
    <t>Kempele</t>
  </si>
  <si>
    <t>Kerava</t>
  </si>
  <si>
    <t>Keuruu</t>
  </si>
  <si>
    <t>Kihniö</t>
  </si>
  <si>
    <t>Kinnula</t>
  </si>
  <si>
    <t>Kirkkonummi</t>
  </si>
  <si>
    <t>Kitee</t>
  </si>
  <si>
    <t>Kittilä</t>
  </si>
  <si>
    <t>Kiuruvesi</t>
  </si>
  <si>
    <t>Kivijärvi</t>
  </si>
  <si>
    <t>Kokemäki</t>
  </si>
  <si>
    <t>Kokkola</t>
  </si>
  <si>
    <t>Kolari</t>
  </si>
  <si>
    <t>Konnevesi</t>
  </si>
  <si>
    <t>Kontiolahti</t>
  </si>
  <si>
    <t>Korsnäs</t>
  </si>
  <si>
    <t>Koski Tl</t>
  </si>
  <si>
    <t>Kotka</t>
  </si>
  <si>
    <t>Kouvola</t>
  </si>
  <si>
    <t>Kristiinankaupunki</t>
  </si>
  <si>
    <t>Kruunupyy</t>
  </si>
  <si>
    <t>Kuhmo</t>
  </si>
  <si>
    <t>Kuhmoinen</t>
  </si>
  <si>
    <t>Kuopio</t>
  </si>
  <si>
    <t>Kuortane</t>
  </si>
  <si>
    <t>Kurikka</t>
  </si>
  <si>
    <t>Kustavi</t>
  </si>
  <si>
    <t>Kuusamo</t>
  </si>
  <si>
    <t>Outokumpu</t>
  </si>
  <si>
    <t>Kyyjärvi</t>
  </si>
  <si>
    <t>Kärkölä</t>
  </si>
  <si>
    <t>Kärsämäki</t>
  </si>
  <si>
    <t>Kemijärvi</t>
  </si>
  <si>
    <t>Kemiönsaari</t>
  </si>
  <si>
    <t>Lahti</t>
  </si>
  <si>
    <t>Laihia</t>
  </si>
  <si>
    <t>Laitila</t>
  </si>
  <si>
    <t>Lapinlahti</t>
  </si>
  <si>
    <t>Lappajärvi</t>
  </si>
  <si>
    <t>Lappeenranta</t>
  </si>
  <si>
    <t>Lapinjärvi</t>
  </si>
  <si>
    <t>Lapua</t>
  </si>
  <si>
    <t>Laukaa</t>
  </si>
  <si>
    <t>Lemi</t>
  </si>
  <si>
    <t>Lempäälä</t>
  </si>
  <si>
    <t>Leppävirta</t>
  </si>
  <si>
    <t>Lestijärvi</t>
  </si>
  <si>
    <t>Lieksa</t>
  </si>
  <si>
    <t>Lieto</t>
  </si>
  <si>
    <t>Liminka</t>
  </si>
  <si>
    <t>Liperi</t>
  </si>
  <si>
    <t>Loimaa</t>
  </si>
  <si>
    <t>Loppi</t>
  </si>
  <si>
    <t>Loviisa</t>
  </si>
  <si>
    <t>Luhanka</t>
  </si>
  <si>
    <t>Lumijoki</t>
  </si>
  <si>
    <t>Luoto</t>
  </si>
  <si>
    <t>Luumäki</t>
  </si>
  <si>
    <t>Lohja</t>
  </si>
  <si>
    <t>Parainen</t>
  </si>
  <si>
    <t>Maalahti</t>
  </si>
  <si>
    <t>Marttila</t>
  </si>
  <si>
    <t>Masku</t>
  </si>
  <si>
    <t>Merijärvi</t>
  </si>
  <si>
    <t>Merikarvia</t>
  </si>
  <si>
    <t>Miehikkälä</t>
  </si>
  <si>
    <t>Mikkeli</t>
  </si>
  <si>
    <t>Muhos</t>
  </si>
  <si>
    <t>Multia</t>
  </si>
  <si>
    <t>Muonio</t>
  </si>
  <si>
    <t>Mustasaari</t>
  </si>
  <si>
    <t>Muurame</t>
  </si>
  <si>
    <t>Mynämäki</t>
  </si>
  <si>
    <t>Myrskylä</t>
  </si>
  <si>
    <t>Mäntsälä</t>
  </si>
  <si>
    <t>Mäntyharju</t>
  </si>
  <si>
    <t>Mänttä-Vilppula</t>
  </si>
  <si>
    <t>Naantali</t>
  </si>
  <si>
    <t>Nakkila</t>
  </si>
  <si>
    <t>Nivala</t>
  </si>
  <si>
    <t>Nokia</t>
  </si>
  <si>
    <t>Nousiainen</t>
  </si>
  <si>
    <t>Nurmes</t>
  </si>
  <si>
    <t>Nurmijärvi</t>
  </si>
  <si>
    <t>Närpiö</t>
  </si>
  <si>
    <t>Orimattila</t>
  </si>
  <si>
    <t>Oripää</t>
  </si>
  <si>
    <t>Orivesi</t>
  </si>
  <si>
    <t>Oulainen</t>
  </si>
  <si>
    <t>Oulu</t>
  </si>
  <si>
    <t>Padasjoki</t>
  </si>
  <si>
    <t>Paimio</t>
  </si>
  <si>
    <t>Paltamo</t>
  </si>
  <si>
    <t>Parikkala</t>
  </si>
  <si>
    <t>Parkano</t>
  </si>
  <si>
    <t>Pelkosenniemi</t>
  </si>
  <si>
    <t>Perho</t>
  </si>
  <si>
    <t>Pertunmaa</t>
  </si>
  <si>
    <t>Petäjävesi</t>
  </si>
  <si>
    <t>Pieksämäki</t>
  </si>
  <si>
    <t>Pielavesi</t>
  </si>
  <si>
    <t>Pietarsaari</t>
  </si>
  <si>
    <t>Pedersöre</t>
  </si>
  <si>
    <t>Pihtipudas</t>
  </si>
  <si>
    <t>Pirkkala</t>
  </si>
  <si>
    <t>Polvijärvi</t>
  </si>
  <si>
    <t>Pomarkku</t>
  </si>
  <si>
    <t>Pori</t>
  </si>
  <si>
    <t>Pornainen</t>
  </si>
  <si>
    <t>Posio</t>
  </si>
  <si>
    <t>Pudasjärvi</t>
  </si>
  <si>
    <t>Pukkila</t>
  </si>
  <si>
    <t>Punkalaidun</t>
  </si>
  <si>
    <t>Puolanka</t>
  </si>
  <si>
    <t>Puumala</t>
  </si>
  <si>
    <t>Pyhtää</t>
  </si>
  <si>
    <t>Pyhäjoki</t>
  </si>
  <si>
    <t>Pyhäjärvi</t>
  </si>
  <si>
    <t>Pyhäntä</t>
  </si>
  <si>
    <t>Pyhäranta</t>
  </si>
  <si>
    <t>Pälkäne</t>
  </si>
  <si>
    <t>Pöytyä</t>
  </si>
  <si>
    <t>Porvoo</t>
  </si>
  <si>
    <t>Raahe</t>
  </si>
  <si>
    <t>Raisio</t>
  </si>
  <si>
    <t>Rantasalmi</t>
  </si>
  <si>
    <t>Ranua</t>
  </si>
  <si>
    <t>Rauma</t>
  </si>
  <si>
    <t>Rautalampi</t>
  </si>
  <si>
    <t>Rautavaara</t>
  </si>
  <si>
    <t>Rautjärvi</t>
  </si>
  <si>
    <t>Reisjärvi</t>
  </si>
  <si>
    <t>Riihimäki</t>
  </si>
  <si>
    <t>Ristijärvi</t>
  </si>
  <si>
    <t>Rovaniemi</t>
  </si>
  <si>
    <t>Ruokolahti</t>
  </si>
  <si>
    <t>Ruovesi</t>
  </si>
  <si>
    <t>Rusko</t>
  </si>
  <si>
    <t>Rääkkylä</t>
  </si>
  <si>
    <t>Raasepori</t>
  </si>
  <si>
    <t>Saarijärvi</t>
  </si>
  <si>
    <t>Salla</t>
  </si>
  <si>
    <t>Salo</t>
  </si>
  <si>
    <t>Sauvo</t>
  </si>
  <si>
    <t>Savitaipale</t>
  </si>
  <si>
    <t>Savonlinna</t>
  </si>
  <si>
    <t>Savukoski</t>
  </si>
  <si>
    <t>Seinäjoki</t>
  </si>
  <si>
    <t>Sievi</t>
  </si>
  <si>
    <t>Siikainen</t>
  </si>
  <si>
    <t>Siikajoki</t>
  </si>
  <si>
    <t>Siilinjärvi</t>
  </si>
  <si>
    <t>Simo</t>
  </si>
  <si>
    <t>Sipoo</t>
  </si>
  <si>
    <t>Siuntio</t>
  </si>
  <si>
    <t>Sodankylä</t>
  </si>
  <si>
    <t>Soini</t>
  </si>
  <si>
    <t>Somero</t>
  </si>
  <si>
    <t>Sonkajärvi</t>
  </si>
  <si>
    <t>Sotkamo</t>
  </si>
  <si>
    <t>Sulkava</t>
  </si>
  <si>
    <t>Suomussalmi</t>
  </si>
  <si>
    <t>Suonenjoki</t>
  </si>
  <si>
    <t>Sysmä</t>
  </si>
  <si>
    <t>Säkylä</t>
  </si>
  <si>
    <t>Vaala</t>
  </si>
  <si>
    <t>Sastamala</t>
  </si>
  <si>
    <t>Siikalatva</t>
  </si>
  <si>
    <t>Taipalsaari</t>
  </si>
  <si>
    <t>Taivalkoski</t>
  </si>
  <si>
    <t>Taivassalo</t>
  </si>
  <si>
    <t>Tammela</t>
  </si>
  <si>
    <t>Tampere</t>
  </si>
  <si>
    <t>Tervo</t>
  </si>
  <si>
    <t>Tervola</t>
  </si>
  <si>
    <t>Teuva</t>
  </si>
  <si>
    <t>Tohmajärvi</t>
  </si>
  <si>
    <t>Toholampi</t>
  </si>
  <si>
    <t>Toivakka</t>
  </si>
  <si>
    <t>Tornio</t>
  </si>
  <si>
    <t>Turku</t>
  </si>
  <si>
    <t>Pello</t>
  </si>
  <si>
    <t>Tuusniemi</t>
  </si>
  <si>
    <t>Tuusula</t>
  </si>
  <si>
    <t>Tyrnävä</t>
  </si>
  <si>
    <t>Ulvila</t>
  </si>
  <si>
    <t>Urjala</t>
  </si>
  <si>
    <t>Utajärvi</t>
  </si>
  <si>
    <t>Utsjoki</t>
  </si>
  <si>
    <t>Uurainen</t>
  </si>
  <si>
    <t>Uusikaarlepyy</t>
  </si>
  <si>
    <t>Uusikaupunki</t>
  </si>
  <si>
    <t>Vaasa</t>
  </si>
  <si>
    <t>Valkeakoski</t>
  </si>
  <si>
    <t>Varkaus</t>
  </si>
  <si>
    <t>Vehmaa</t>
  </si>
  <si>
    <t>Vesanto</t>
  </si>
  <si>
    <t>Vesilahti</t>
  </si>
  <si>
    <t>Veteli</t>
  </si>
  <si>
    <t>Vieremä</t>
  </si>
  <si>
    <t>Vihti</t>
  </si>
  <si>
    <t>Viitasaari</t>
  </si>
  <si>
    <t>Vimpeli</t>
  </si>
  <si>
    <t>Virolahti</t>
  </si>
  <si>
    <t>Virrat</t>
  </si>
  <si>
    <t>Vöyri</t>
  </si>
  <si>
    <t>Ylitornio</t>
  </si>
  <si>
    <t>Ylivieska</t>
  </si>
  <si>
    <t>Ylöjärvi</t>
  </si>
  <si>
    <t>Ypäjä</t>
  </si>
  <si>
    <t>Ähtäri</t>
  </si>
  <si>
    <t>Äänekoski</t>
  </si>
  <si>
    <t>Kotikuntakorvaustulot ja -menot vuonna 2024</t>
  </si>
  <si>
    <t>Lähde: VM/KAO 31.8.2023</t>
  </si>
  <si>
    <t xml:space="preserve">Kuntien valtionosuusmaksatuksen yhteydessä maksettavat esi- ja perusopetuksen kotikuntakorvaukset </t>
  </si>
  <si>
    <t xml:space="preserve">erotetaan valtionosuustilityksistä. Kotikuntakorvaustulot kirjataan myyntituottoihin ja </t>
  </si>
  <si>
    <t>kotikuntakorvausmenot asiakaspalvelujen ostoihin.</t>
  </si>
  <si>
    <t>Kuntanro</t>
  </si>
  <si>
    <t>Kotikunta-korvaukset, tulot</t>
  </si>
  <si>
    <t>Kotikunta-korvaukset, menot</t>
  </si>
  <si>
    <r>
      <t xml:space="preserve">Kuntien valtionosuudet ja veromenetysten korvaukset 2023, yhteenveto </t>
    </r>
    <r>
      <rPr>
        <b/>
        <i/>
        <u/>
        <sz val="18"/>
        <color rgb="FFFF0000"/>
        <rFont val="Work Sans"/>
        <scheme val="minor"/>
      </rPr>
      <t>€/asukas</t>
    </r>
  </si>
  <si>
    <t>Kuntien valtionosuudet ja veromenetysten korvaukset 2022, yhteenveto</t>
  </si>
  <si>
    <t>Päivitys 10.1.2023</t>
  </si>
  <si>
    <t>VM:n valtionosuuslaskelma 29.12.2022</t>
  </si>
  <si>
    <t>Peruspalvelujen valtionosuuksien laskentatiedot vuodelle 2022, VM/KAO 8.7.2022</t>
  </si>
  <si>
    <t>VM:n sivuilla laskelma sisältää yksityiskohtaisen peruspalveluiden valtionosuuksien erittelyn</t>
  </si>
  <si>
    <t>Opetus- ja kulttuuritoimen valtionosuudet vuodelle 2023, OPH 20.12.2023</t>
  </si>
  <si>
    <t>Huom! Jos katsot tietoja OPH:n palvelusta, vieritä sivua riittävästi alaspäin löytääksesi kuntien tiedot</t>
  </si>
  <si>
    <t>Opetus- ja kulttuuritoimen valtionosuudet vuodelle 2022, OPH 20.12.2022</t>
  </si>
  <si>
    <t>Muutoslaskelmat KL/OR</t>
  </si>
  <si>
    <t>Huom! Kotikuntakorvaukset erillisellä välilehdellä</t>
  </si>
  <si>
    <r>
      <t xml:space="preserve">Peruspalvelujen valtionosuus </t>
    </r>
    <r>
      <rPr>
        <i/>
        <u/>
        <sz val="9"/>
        <rFont val="Arial Narrow"/>
        <family val="2"/>
      </rPr>
      <t>ilman tasausta</t>
    </r>
    <r>
      <rPr>
        <i/>
        <u/>
        <sz val="9"/>
        <color rgb="FFFF0000"/>
        <rFont val="Arial Narrow"/>
        <family val="2"/>
      </rPr>
      <t xml:space="preserve"> ja sote-eriä</t>
    </r>
    <r>
      <rPr>
        <i/>
        <sz val="9"/>
        <rFont val="Arial Narrow"/>
        <family val="2"/>
      </rPr>
      <t xml:space="preserve"> eli muutosrajoitinta ja siirtymätasausta</t>
    </r>
  </si>
  <si>
    <t>Sote-uudistuksen muutosrajoitin</t>
  </si>
  <si>
    <t>Sote-uudistuksen järjestelmä-muutoksen tasaus vuodelle 2023</t>
  </si>
  <si>
    <t>Kunnan  peruspalvelujen valtionosuus yhteensä (D+H)</t>
  </si>
  <si>
    <t>Valtionosuudet yhteensä (I+J+K)</t>
  </si>
  <si>
    <t>Valtionosuuksien muutos yhteensä 2022-23</t>
  </si>
  <si>
    <t>Perus-palveluiden valtion-osuuden muutos, %</t>
  </si>
  <si>
    <t>Veromenetysten korvauksen muutos (ml. verolykkäysten takaisinperintä), %</t>
  </si>
  <si>
    <t>Asukasluku 31.12.2020</t>
  </si>
  <si>
    <t>5501 Peruspalvelujen valtionosuus ilman tasausta</t>
  </si>
  <si>
    <t>Kunnan  peruspalvelujen valtionosuus yhteensä (D+E)</t>
  </si>
  <si>
    <t xml:space="preserve">5701 Opetus- ja kulttuuritoimen valtionosuus </t>
  </si>
  <si>
    <t>5890 Veromenetysten korvaus (ml. verolykkäysten takaisinperintä)</t>
  </si>
  <si>
    <t>Sote-siirtolaskelmien muutos marraskuu 2022 -&gt; huhtikuu 2023 -&gt; elokuu 2023</t>
  </si>
  <si>
    <t xml:space="preserve">Lähteet:  </t>
  </si>
  <si>
    <t>Sote-uudistus.fi/Kuntien rahoituslaskelmat, marraskuu 2022</t>
  </si>
  <si>
    <t>VM/valtionosuuslaskelmia, Kuntien ennakolliset sote-laskelmat, huhtikuu 2023</t>
  </si>
  <si>
    <t>VM/valtionosuuslaskelmia, Kuntien ennakolliset sote-laskelmat, elokuu 2023</t>
  </si>
  <si>
    <t>Siirtyvät kustannukset = kunnasta hyvinvointialueelle siirtyvien sote- ja pela-kustannusten vuosien 2021 ja 2022 summan keskiarvo nostettuna vuoden 2022 kustannustasoon.</t>
  </si>
  <si>
    <t>Siirtyvät tulot = kunnasta valtiolle hyvinvointialueiden rahoittamiseen  siirtyvät verotulot ja valtionosuudet</t>
  </si>
  <si>
    <t>nro</t>
  </si>
  <si>
    <t>Kunnat</t>
  </si>
  <si>
    <t>Siirtyvät kustannukset (TP21+TA22)</t>
  </si>
  <si>
    <t>Siirtyvät kustannukset (TP21+TPA22)</t>
  </si>
  <si>
    <t>Siirtyvät kustannukset (TP21+TP22)</t>
  </si>
  <si>
    <t>Siirtyvien kustannusten muutos D-C</t>
  </si>
  <si>
    <t>Siirtyvien kustannusten muutos E-D</t>
  </si>
  <si>
    <t>Siirtyvien kustannusten muutos E-C</t>
  </si>
  <si>
    <t>Siirtyvät tulot</t>
  </si>
  <si>
    <t>Koko maa</t>
  </si>
  <si>
    <t>Koski tl</t>
  </si>
  <si>
    <t>Kristiinankaup.</t>
  </si>
  <si>
    <t>Pedersören k.</t>
  </si>
  <si>
    <t>Vuoden 2023 ja 2024 valtionosuuksien vertailu</t>
  </si>
  <si>
    <t>5501 Peruspalvelujen valtionosuus ilman tasausta ja ilman sote-eriä 2024</t>
  </si>
  <si>
    <t>Peruspalvelujen vos-muutos 2023-24 F-E</t>
  </si>
  <si>
    <t>Valtionosuuden sote-erät yhteensä 2023 K+M</t>
  </si>
  <si>
    <t>Valtionosuuden sote-erien vaikutus yhteensä 2024 L+N+O+P</t>
  </si>
  <si>
    <t>Sote-erien muutos 2023-24 I-H</t>
  </si>
  <si>
    <t>Sote-uudistuksen muutosrajoitin 2023</t>
  </si>
  <si>
    <t>Sote-uudistuksen muutosrajoitin 2024</t>
  </si>
  <si>
    <t>Sote-uudistuksen järjestelmä-muutoksen tasaus vuodelle 2024</t>
  </si>
  <si>
    <t>Jälkikäteis-tarkistuksesta johtuva valtionosuuden lisäsiirtotarve 2024</t>
  </si>
  <si>
    <t>Vos-lisäsiirron huomioiminen takautuvasti vuoden 2023 osalta (50 %) 2024</t>
  </si>
  <si>
    <t>5502 Verotuloihin perustuva valtionosuuksien tasaus 2023</t>
  </si>
  <si>
    <t>5502 Verotuloihin perustuva valtionosuuksien tasaus 2024</t>
  </si>
  <si>
    <t>5890 Veromenetysten korvaus 2023</t>
  </si>
  <si>
    <t>5890 Veromenetysten korvaus 2024</t>
  </si>
  <si>
    <t>Tasaus ja korvaus yhteensä, muutos 2023-24 (S+U)-(R+T)</t>
  </si>
  <si>
    <t>VM:n valtionosuudet ja veromenetysten korvaus yhteensä 2023</t>
  </si>
  <si>
    <t>VM:n valtionosuudet ja veromenetysten korvaus yhteensä 2024</t>
  </si>
  <si>
    <t>5700 Opetus- ja kulttuuritoimen valtionosuus (ns. OKM-vos) 2023</t>
  </si>
  <si>
    <t>5701 Opetus- ja kulttuuritoimen valtionosuus (ns. OKM-vos) 2023</t>
  </si>
  <si>
    <t>Kunnan valtionosuudet yhteensä 2023</t>
  </si>
  <si>
    <t>Kunnan valtionosuudet yhteensä 2024</t>
  </si>
  <si>
    <t>Valtionosuudet yhteensä, muutos 2023-24 AB-AA</t>
  </si>
  <si>
    <t>Valtionosuudet yhteensä €/as. 2023</t>
  </si>
  <si>
    <t>Valtionosuudet yhteensä €/as. 2024</t>
  </si>
  <si>
    <t>Vos-muutos €/as. AE-AD</t>
  </si>
  <si>
    <t>Varsinais-Suomi</t>
  </si>
  <si>
    <t>Satakunta</t>
  </si>
  <si>
    <t>Kanta-Häme</t>
  </si>
  <si>
    <t>Pirkanmaa</t>
  </si>
  <si>
    <t>Keski-Suomi</t>
  </si>
  <si>
    <t>Kymenlaakso</t>
  </si>
  <si>
    <t>Etelä-Karjala</t>
  </si>
  <si>
    <t>Etelä-Savo</t>
  </si>
  <si>
    <t>Pohjois-Savo</t>
  </si>
  <si>
    <t>Pohjois-Karjala</t>
  </si>
  <si>
    <t>Etelä-Pohjanmaa</t>
  </si>
  <si>
    <t>Pohjanmaa</t>
  </si>
  <si>
    <t>Keski-Pohjanmaa</t>
  </si>
  <si>
    <t>Pohjois-Pohjanmaa</t>
  </si>
  <si>
    <t>Kainuu</t>
  </si>
  <si>
    <t>Lappi</t>
  </si>
  <si>
    <t>Uusimaa</t>
  </si>
  <si>
    <t>Itä-Uusimaa</t>
  </si>
  <si>
    <t>Keski-Uusimaa</t>
  </si>
  <si>
    <t>Länsi-Uusimaa</t>
  </si>
  <si>
    <t>Vantaa-Kerava</t>
  </si>
  <si>
    <t>Mk / hva nro</t>
  </si>
  <si>
    <t>Maakunta / hyvinvointialue</t>
  </si>
  <si>
    <t>Uudenmaan hyvinvointialueet</t>
  </si>
  <si>
    <t>Kuntien valtionosuudet maakunnittain / hyvinvointialueittain 2023-24</t>
  </si>
  <si>
    <t>Vos 2023</t>
  </si>
  <si>
    <t>Vos 2024</t>
  </si>
  <si>
    <t>Muutos 2023-24</t>
  </si>
  <si>
    <t>Muutos, %</t>
  </si>
  <si>
    <t>Vos 2023 €/as.</t>
  </si>
  <si>
    <t>Vos 2024 €/as.</t>
  </si>
  <si>
    <t xml:space="preserve">Muutos €/as. </t>
  </si>
  <si>
    <t>% vos:sta -24</t>
  </si>
  <si>
    <t>% väestöstä -22</t>
  </si>
  <si>
    <t>Väestö 31.12.2021</t>
  </si>
  <si>
    <t>Väestö 31.12.2022</t>
  </si>
  <si>
    <t>Mk / hva</t>
  </si>
  <si>
    <t>Manner-Suomi</t>
  </si>
  <si>
    <t>Päijät-Häme</t>
  </si>
  <si>
    <t>Kunnan peruspalvelujen valtionosuus vuonna 2023</t>
  </si>
  <si>
    <t>Lähde: VM/KAO 8.7.2022</t>
  </si>
  <si>
    <t>Valtionosuuspäätöksiä ja niihin liittyviä laskentatietoja - Valtiovarainministeriö (vm.fi)</t>
  </si>
  <si>
    <t>Taulukossa näytetään valikoituja laskentatekijöitä, jotka vaikuttavat peruspalvelujen valtionosuuden määrään. Kattava erittely kaikista laskentatekijöistä VM:n verkkosivuilla.</t>
  </si>
  <si>
    <t>Eri laskentatekijöiden vaikutuksesta saa hyvän käsityksen Kuntaliiton valtionosuuslaskuria käyttämällä.</t>
  </si>
  <si>
    <t>Huom! 1) Taulukossa on piilotettuja sarakkeita</t>
  </si>
  <si>
    <t>Huom! 2) Taulukossa EI ole mukana opetus- ja kulttuuritoimen valtionosuutta, ainoastaan VM:n valtionosuusrahoitus</t>
  </si>
  <si>
    <t xml:space="preserve">Muutosrajoittimen ja järjestelmämuutoksen tasauksen sarakejärjestys VM:n esitystavasta poiketen: ensin (vasemmalta oikealle) muutosrajoitin ja sitten järjestelmämuutoksen tasaus </t>
  </si>
  <si>
    <t>LISÄOSAT</t>
  </si>
  <si>
    <t>MUUT LISÄYKSET JA VÄHENNYKSET</t>
  </si>
  <si>
    <t>Asukasmäärä 31.12.2021</t>
  </si>
  <si>
    <t>Ikärakenne, laskennallinen kustannus</t>
  </si>
  <si>
    <t xml:space="preserve">Muut laskennalliset kustannukset </t>
  </si>
  <si>
    <t>Laskennalliset kustannukset yhteensä</t>
  </si>
  <si>
    <t>Omarahoitus-osuus, €/as</t>
  </si>
  <si>
    <t>Omarahoitusosuus, €</t>
  </si>
  <si>
    <t>Valtionosuus omarahoitusosuuden jälkeen (välisumma)</t>
  </si>
  <si>
    <t>Kunnan oma vos-%</t>
  </si>
  <si>
    <t>Syrjäisyys</t>
  </si>
  <si>
    <t>Saamen kotiseutu</t>
  </si>
  <si>
    <t xml:space="preserve">Työpaikka-omavaraisuus </t>
  </si>
  <si>
    <t xml:space="preserve">HYTE-kerroin </t>
  </si>
  <si>
    <t>Väestön kasvu</t>
  </si>
  <si>
    <t xml:space="preserve">Vähennykset yhteensä </t>
  </si>
  <si>
    <t>Valtionosuus ennen verotuloihin perustuvaa valtionosuuksien tasausta</t>
  </si>
  <si>
    <t>Verotuloihin perustuva valtionosuuksien tasaus</t>
  </si>
  <si>
    <t xml:space="preserve">Kunnan  peruspalvelujen valtionosuus </t>
  </si>
  <si>
    <t>Veroperuste-muutoksista johtuvien veromenetysten korvaus</t>
  </si>
  <si>
    <t>VM vos yhteensä</t>
  </si>
  <si>
    <t>Sote-uudistuksen yhteydessä kunnilta siirtyvät kustannukset, muutosrajoitin ja järjestelmämuutoksen tasaus</t>
  </si>
  <si>
    <t>Lähde: soteuudistus.fi/rahoituslaskelmat -&gt; Kuntien rahoituslaskelmat, huhtikuun, syyskuun ja marraskuun 2022 excel-tiedostot</t>
  </si>
  <si>
    <t>Vertailulaskelmat KL/OR 18.11.2022</t>
  </si>
  <si>
    <t xml:space="preserve">Kunnilta siirtyvät sote- ja pelastustoimen kustannukset perustuvat kuntakohtaisiin kuntien ilmoittamiin kustannustietoihin. Tässä laskelmassa kustannustieto perustuu vuoden 2021 tilinpäätöstietoon </t>
  </si>
  <si>
    <t>ja vuoden 2022 talousarviotietoon. Näiden vuosien kustannusten keskiarvo on skaalattu koko maan arvioituun vuoden 2022 siirtyvien kustannusten tasoon, minkä vuoksi kuntakohtainen luku ei täysin vastaa kunnan omaa TA22:n lukua.</t>
  </si>
  <si>
    <t>TP 2021</t>
  </si>
  <si>
    <t>TA 2022</t>
  </si>
  <si>
    <t>Keskiarvo TP21+TA22</t>
  </si>
  <si>
    <t>Keskiarvon nosto TA22 tasolle</t>
  </si>
  <si>
    <t>Nosto-%</t>
  </si>
  <si>
    <t>Näillä prosenteilla korotettu kaikkien kuntien keskiarvokustannuksia</t>
  </si>
  <si>
    <t>Sote</t>
  </si>
  <si>
    <t>Koska TP2021 kulut ovat nousseet, nosto-% on pienentynyt (aiemmin 2,15 %)</t>
  </si>
  <si>
    <t>Pela</t>
  </si>
  <si>
    <t>Yhteensä</t>
  </si>
  <si>
    <t>Huhtikuu 2022</t>
  </si>
  <si>
    <t>Syyskuu 2022</t>
  </si>
  <si>
    <t>Marraskuu 2022</t>
  </si>
  <si>
    <t>Huhtikuu</t>
  </si>
  <si>
    <t>Syyskuu</t>
  </si>
  <si>
    <t>Siirtyvät kustannukset (TPA21+TA22)</t>
  </si>
  <si>
    <t>Siirtyvät kustannukset (TarkTP21+TA22)</t>
  </si>
  <si>
    <t>Laskelmien erotus (marraskuu-syyskuu)</t>
  </si>
  <si>
    <t>Siirtyvien kustannusten muutos €/as. (marraskuu-syyskuu)</t>
  </si>
  <si>
    <t>Muutos-rajoittimen muutos €/as. (marraskuu-syyskuu)</t>
  </si>
  <si>
    <t>Järjestelmä-muutoksen tasaus (siirtymätasaus) vuodelle 2023</t>
  </si>
  <si>
    <t>Tasauksen muutos €/as. (marraskuu-syyskuu)</t>
  </si>
  <si>
    <t>Maakuntanro</t>
  </si>
  <si>
    <t>Siirtyvien kustannusten muodostuminen syyskuu-marraskuu 2022</t>
  </si>
  <si>
    <t xml:space="preserve">Syyskuun ja marraskuun siirtyvien kustannusten yksityiskohtaisempi vertailu </t>
  </si>
  <si>
    <t>Lähde:</t>
  </si>
  <si>
    <t>Kuntien ja hyvinvointialueiden rahoituslaskelmat | Soteuudistus</t>
  </si>
  <si>
    <t xml:space="preserve">Muutoksia on tullut TP2021-lukuihin sekä sote- että pela-kustannusten osalta. Koska kustannukset yhteensä ovat hieman kasvaneet, laskee prosentti, jolla korotus vuoden 2022 tasoon tehdään. </t>
  </si>
  <si>
    <t>Ko. prosentilla korotetaan jokaisen kunnan keskiarvoa, joten niidenkin kuntien, joilla ei omiin tietoihin ole tullut muutosta, siirtyvät kustannukset tästä johtuen vähän laskevat.</t>
  </si>
  <si>
    <t>Marraskuu</t>
  </si>
  <si>
    <t>AS.LUKU</t>
  </si>
  <si>
    <t>SOTE siirtyvät kustannukset, TP2021 (hyte eliminoitu)</t>
  </si>
  <si>
    <t>SOTE siirtyvät kustannukset, TP2021 (kunnan hyte eliminoitu)</t>
  </si>
  <si>
    <t>SOTE TP2021 siirtyvien muutos marraskuu-syyskuu</t>
  </si>
  <si>
    <t>SOTE siirtyvät kustannukset, TA2022 (hyte eliminoitu)</t>
  </si>
  <si>
    <t>Sote TA22 siirtyvien muutos marraskuu-syyskuu</t>
  </si>
  <si>
    <t>Keskiarvo 2021-2022</t>
  </si>
  <si>
    <t>Keskiarvon muutos marraskuu-syyskuu</t>
  </si>
  <si>
    <t>SOTE siirtyvät kustannukset 2022 tasossa</t>
  </si>
  <si>
    <t>SOTE siirtyvät kustannukset 2022 tason muutos marraskuu-syyskuu</t>
  </si>
  <si>
    <t>PELA siirtyvät kustannukset, TP2021</t>
  </si>
  <si>
    <t>PELA TP2021 muutos marraskuu-syyskuu</t>
  </si>
  <si>
    <t xml:space="preserve">PELA siirtyvät kustannukset, TA2022 </t>
  </si>
  <si>
    <t>Keskiarvo 2021-20222</t>
  </si>
  <si>
    <t>PELA siirtyvät kustannukset 2022 tasossa</t>
  </si>
  <si>
    <t>Siirtyvät kustannukset SOTE+PELA yhteensä</t>
  </si>
  <si>
    <t>Siirtyvät kustannukset yhteensä, muutos marras-syyskuu €/as.</t>
  </si>
  <si>
    <t>Siirtyvät kustannukset yht. €/as.</t>
  </si>
  <si>
    <t>Siirtyvien kustannusten muutos €/as.</t>
  </si>
  <si>
    <t>Siirtyvien kustannusten muutos %</t>
  </si>
  <si>
    <t>Lähde: VM/KAO 17.11.</t>
  </si>
  <si>
    <t>Taulukossa näytetään valikoituja laskentatekijöitä, jotka vaikuttavat peruspalvelujen valtionosuuden määrään. Kattava erittely kaikista laskentatekijöistä VM:n verkkosivuilla olevassa alkuperäislähteessä.</t>
  </si>
  <si>
    <t>Muutosrajoittimen ja järjestelmämuutoksen tasauksen sarakejärjestys vaihdettu vastaamaan laskentajärjestystä (19.5.2022)</t>
  </si>
  <si>
    <t>Valtionosuus omarahoitus-osuuden jälkeen (välisumma)</t>
  </si>
  <si>
    <t>Hyvinvoinnin ja terveyden edistäminen (HYTE)</t>
  </si>
  <si>
    <t>Sote-uudistuksen järjestelmämuutoksen tasaus vuodelle 2023</t>
  </si>
  <si>
    <t>Aikaisempien vuosien digikannustinraha, kertaluonteinen vuodelle 2023</t>
  </si>
  <si>
    <t>VM vos yhteensä €/as.</t>
  </si>
  <si>
    <t>Kunnan peruspalvelujen valtionosuuden perushinnat</t>
  </si>
  <si>
    <t>Lähde: VM / KL</t>
  </si>
  <si>
    <t xml:space="preserve">Valtionosuusprosentti </t>
  </si>
  <si>
    <t>Kunnan omarahoitusosuus, €/asukas</t>
  </si>
  <si>
    <t>euroa</t>
  </si>
  <si>
    <t>Ikärakenne</t>
  </si>
  <si>
    <t>ikä 0-5</t>
  </si>
  <si>
    <t>ikä 6</t>
  </si>
  <si>
    <t>ikä 7-12</t>
  </si>
  <si>
    <t>ikä 13-15</t>
  </si>
  <si>
    <t>ikä 16-18</t>
  </si>
  <si>
    <t>ikä 19-64</t>
  </si>
  <si>
    <t>ikä 65-74</t>
  </si>
  <si>
    <t>ikä 75-84</t>
  </si>
  <si>
    <t>ikä 85+</t>
  </si>
  <si>
    <t>Sairastavuus</t>
  </si>
  <si>
    <t>Muut laskennalliset kustannukset</t>
  </si>
  <si>
    <t>Työttömyys</t>
  </si>
  <si>
    <t>Kaksikielisyys</t>
  </si>
  <si>
    <t>Vieraskielisyys</t>
  </si>
  <si>
    <t>Asukastiheys</t>
  </si>
  <si>
    <t>Saaristoisuus</t>
  </si>
  <si>
    <t>Saaristo-osakunnat</t>
  </si>
  <si>
    <t>Koulutustausta</t>
  </si>
  <si>
    <t>Lisäosat</t>
  </si>
  <si>
    <t>Saamelaisten kotiseutualueen kunta</t>
  </si>
  <si>
    <t>Työpaikkaomavaraisuus</t>
  </si>
  <si>
    <t>Hyvinvoinnin ja terveyden edistäminen (hyte)</t>
  </si>
  <si>
    <t>Asukasmäärän kasvu</t>
  </si>
  <si>
    <t>Kotikuntakorvaus</t>
  </si>
  <si>
    <t>Perusosa</t>
  </si>
  <si>
    <t>Yksikköhinta perusosaan tehtävän vähennyksen jälkeen</t>
  </si>
  <si>
    <t>Siirtyvien tulojen ja kustannusten muutosten erotus €/as.</t>
  </si>
  <si>
    <t>Valtionosuuksien muutos yhteensä €/as. 2023-24</t>
  </si>
  <si>
    <t>Siirtyvien tulojen muutos %</t>
  </si>
  <si>
    <t>Siirtyvien tulojen muutos €/as.</t>
  </si>
  <si>
    <t>Siirtyvien tulojen ja kustannusten muutosten erotus %</t>
  </si>
  <si>
    <t>Siirtyvien kustannusten H muutos €/as.</t>
  </si>
  <si>
    <t>Siirtyvien tulojen muutos L-K</t>
  </si>
  <si>
    <t>Siirtyvien tulojen muutos M-L</t>
  </si>
  <si>
    <t>Siirtyvien tulojen muutos M-K</t>
  </si>
  <si>
    <t>Siirtyvien tulojen ja kustannusten muutosten erotus P-H</t>
  </si>
  <si>
    <t>Kuntien valtionosuudet ja veromenetysten korvaukset 2024, yhteenveto maakunnittain ja hyvinvointialueittain</t>
  </si>
  <si>
    <t>Ennakollinen valtionosuuslaskelma vuodelle 2024</t>
  </si>
  <si>
    <t>5502    Verotuloihin perustuva valtionosuuksien tasaus</t>
  </si>
  <si>
    <t>5501 Peruspalvelujen valtionosuus ilman tasausta ja ilman sote-eriä 2023</t>
  </si>
  <si>
    <t>Tässä taulukossa vertaillaan valtionosuuden eri osatekijöiden muutosta vuoden 2023 ja 2024 välillä</t>
  </si>
  <si>
    <t>Huomiota kannattaa kiinnittää erityisesti sote-erissä tapahtuneisiin muutoksiin. Ne selittävät valtaosan kunnan valtionosuusmuutoksesta.</t>
  </si>
  <si>
    <t>Sote-erien muutosta puolestaan selittävät kunnan muuttuneet siirtyvät kustannukset ja siirtyvät tulot. Tätä muutosta havainnollistetaan viereisellä Vertailu_1-välilehdellä.</t>
  </si>
  <si>
    <t>Kuntien valtionosuudet ja veromenetysten korvaukset 2024, yhteenveto kunnat maakunnittain / hyvinvointialueittain</t>
  </si>
  <si>
    <t>Maakuntanumerojärjestyksessä, mutta Uusimaa ja sen hyvinvointialueet taulukon alareunassa</t>
  </si>
  <si>
    <t>Päivämäärä (milloin aineisto on tuotettu tai tarkistettu): 5.9.2023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</si>
</sst>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1">
    <numFmt numFmtId="42" formatCode="_-* #,##0\ &quot;€&quot;_-;\-* #,##0\ &quot;€&quot;_-;_-* &quot;-&quot;\ &quot;€&quot;_-;_-@_-"/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\ _€_-;\-* #,##0\ _€_-;_-* &quot;-&quot;\ _€_-;_-@_-"/>
    <numFmt numFmtId="165" formatCode="_-* #,##0.00\ _€_-;\-* #,##0.00\ _€_-;_-* &quot;-&quot;??\ _€_-;_-@_-"/>
    <numFmt numFmtId="166" formatCode="#,##0_ ;[Red]\-#,##0\ "/>
    <numFmt numFmtId="167" formatCode="#,##0_ ;\-#,##0\ "/>
    <numFmt numFmtId="168" formatCode="0.0\ %"/>
    <numFmt numFmtId="169" formatCode="#,##0.00000"/>
    <numFmt numFmtId="170" formatCode="#,##0.00\ &quot;€&quot;"/>
    <numFmt numFmtId="171" formatCode="#,##0.00_ ;[Red]\-#,##0.00\ "/>
  </numFmts>
  <fonts count="172">
    <font>
      <sz val="9"/>
      <name val="Work Sans"/>
      <family val="2"/>
      <scheme val="minor"/>
    </font>
    <font>
      <sz val="9"/>
      <color theme="1"/>
      <name val="Work Sans"/>
      <family val="2"/>
    </font>
    <font>
      <sz val="11"/>
      <color theme="1"/>
      <name val="Work Sans"/>
      <family val="2"/>
      <scheme val="minor"/>
    </font>
    <font>
      <b/>
      <sz val="9"/>
      <color theme="0"/>
      <name val="Work Sans"/>
      <family val="2"/>
      <scheme val="minor"/>
    </font>
    <font>
      <i/>
      <sz val="9"/>
      <color rgb="FF7F7F7F"/>
      <name val="Work Sans"/>
      <family val="2"/>
      <scheme val="minor"/>
    </font>
    <font>
      <sz val="9"/>
      <color rgb="FFFA7D00"/>
      <name val="Work Sans"/>
      <family val="2"/>
      <scheme val="minor"/>
    </font>
    <font>
      <b/>
      <sz val="9"/>
      <color theme="9"/>
      <name val="Work Sans"/>
      <family val="2"/>
      <scheme val="minor"/>
    </font>
    <font>
      <b/>
      <sz val="10"/>
      <color theme="1"/>
      <name val="Work Sans"/>
      <family val="2"/>
      <scheme val="minor"/>
    </font>
    <font>
      <sz val="9"/>
      <name val="Work Sans"/>
      <family val="2"/>
      <scheme val="minor"/>
    </font>
    <font>
      <b/>
      <sz val="14"/>
      <color theme="4"/>
      <name val="Work Sans"/>
      <family val="2"/>
      <scheme val="minor"/>
    </font>
    <font>
      <sz val="9"/>
      <color theme="0"/>
      <name val="Work Sans"/>
      <family val="2"/>
      <scheme val="minor"/>
    </font>
    <font>
      <b/>
      <sz val="9"/>
      <name val="Work Sans"/>
      <family val="2"/>
      <scheme val="minor"/>
    </font>
    <font>
      <sz val="11"/>
      <name val="Work Sans"/>
      <family val="2"/>
      <scheme val="minor"/>
    </font>
    <font>
      <b/>
      <sz val="16"/>
      <color theme="4"/>
      <name val="Work Sans ExtraBold"/>
      <family val="2"/>
      <scheme val="major"/>
    </font>
    <font>
      <b/>
      <sz val="11"/>
      <color theme="4"/>
      <name val="Work Sans"/>
      <family val="2"/>
      <scheme val="minor"/>
    </font>
    <font>
      <b/>
      <sz val="10"/>
      <color theme="4"/>
      <name val="Work Sans"/>
      <family val="2"/>
      <scheme val="minor"/>
    </font>
    <font>
      <b/>
      <sz val="9"/>
      <color theme="4"/>
      <name val="Work Sans"/>
      <family val="2"/>
      <scheme val="minor"/>
    </font>
    <font>
      <b/>
      <sz val="16"/>
      <color theme="4"/>
      <name val="Work Sans"/>
      <family val="2"/>
      <scheme val="minor"/>
    </font>
    <font>
      <b/>
      <sz val="9"/>
      <color rgb="FFEF6079"/>
      <name val="Work Sans"/>
      <family val="2"/>
      <scheme val="minor"/>
    </font>
    <font>
      <b/>
      <sz val="9"/>
      <color theme="7"/>
      <name val="Work Sans"/>
      <family val="2"/>
      <scheme val="minor"/>
    </font>
    <font>
      <sz val="11"/>
      <color theme="4"/>
      <name val="Work Sans"/>
      <family val="2"/>
      <scheme val="minor"/>
    </font>
    <font>
      <b/>
      <sz val="9"/>
      <color theme="6"/>
      <name val="Work Sans"/>
      <family val="2"/>
      <scheme val="minor"/>
    </font>
    <font>
      <b/>
      <sz val="8"/>
      <name val="Work Sans ExtraBold"/>
      <family val="2"/>
      <scheme val="major"/>
    </font>
    <font>
      <b/>
      <sz val="8"/>
      <color rgb="FF7030A0"/>
      <name val="Arial Narrow"/>
      <family val="2"/>
    </font>
    <font>
      <sz val="8"/>
      <name val="Arial Narrow"/>
      <family val="2"/>
    </font>
    <font>
      <b/>
      <sz val="8"/>
      <name val="Arial Narrow"/>
      <family val="2"/>
    </font>
    <font>
      <b/>
      <sz val="11"/>
      <name val="Arial Narrow"/>
      <family val="2"/>
    </font>
    <font>
      <b/>
      <sz val="11"/>
      <color rgb="FFFFFFFF"/>
      <name val="Arial Narrow"/>
      <family val="2"/>
    </font>
    <font>
      <sz val="11"/>
      <name val="Arial Narrow"/>
      <family val="2"/>
    </font>
    <font>
      <sz val="11"/>
      <color rgb="FF000000"/>
      <name val="Arial Narrow"/>
      <family val="2"/>
    </font>
    <font>
      <sz val="8"/>
      <color rgb="FF000000"/>
      <name val="Arial Narrow"/>
      <family val="2"/>
    </font>
    <font>
      <b/>
      <sz val="8"/>
      <color rgb="FF000000"/>
      <name val="Arial Narrow"/>
      <family val="2"/>
    </font>
    <font>
      <sz val="11"/>
      <name val="Work Sans"/>
      <scheme val="minor"/>
    </font>
    <font>
      <b/>
      <sz val="11"/>
      <color rgb="FFFF0000"/>
      <name val="Work Sans ExtraBold"/>
      <family val="2"/>
      <scheme val="major"/>
    </font>
    <font>
      <b/>
      <sz val="11"/>
      <color rgb="FFFF0000"/>
      <name val="Arial Narrow"/>
      <family val="2"/>
    </font>
    <font>
      <b/>
      <sz val="11"/>
      <color rgb="FF000000"/>
      <name val="Arial Narrow"/>
      <family val="2"/>
    </font>
    <font>
      <sz val="11"/>
      <color rgb="FF0066CC"/>
      <name val="Arial Narrow"/>
      <family val="2"/>
    </font>
    <font>
      <b/>
      <sz val="11"/>
      <color theme="0"/>
      <name val="Arial Narrow"/>
      <family val="2"/>
    </font>
    <font>
      <u/>
      <sz val="9"/>
      <color theme="10"/>
      <name val="Work Sans"/>
      <family val="2"/>
      <scheme val="minor"/>
    </font>
    <font>
      <sz val="11"/>
      <color theme="1"/>
      <name val="Arial Narrow"/>
      <family val="2"/>
    </font>
    <font>
      <sz val="9"/>
      <name val="Arial Narrow"/>
      <family val="2"/>
    </font>
    <font>
      <sz val="10"/>
      <name val="Work Sans"/>
      <scheme val="minor"/>
    </font>
    <font>
      <b/>
      <sz val="18"/>
      <color theme="6"/>
      <name val="Work Sans"/>
      <scheme val="minor"/>
    </font>
    <font>
      <sz val="8"/>
      <name val="Work Sans"/>
      <family val="2"/>
      <scheme val="minor"/>
    </font>
    <font>
      <b/>
      <sz val="11"/>
      <color rgb="FFFFFFFF"/>
      <name val="Work Sans"/>
      <scheme val="minor"/>
    </font>
    <font>
      <sz val="11"/>
      <color rgb="FFFF0000"/>
      <name val="Work Sans"/>
      <scheme val="minor"/>
    </font>
    <font>
      <u/>
      <sz val="11"/>
      <name val="Work Sans"/>
      <scheme val="minor"/>
    </font>
    <font>
      <b/>
      <u/>
      <sz val="11"/>
      <name val="Work Sans"/>
      <scheme val="minor"/>
    </font>
    <font>
      <b/>
      <sz val="11"/>
      <color rgb="FFFF0000"/>
      <name val="Work Sans"/>
      <scheme val="minor"/>
    </font>
    <font>
      <b/>
      <sz val="11"/>
      <name val="Work Sans"/>
      <scheme val="minor"/>
    </font>
    <font>
      <u/>
      <sz val="11"/>
      <color theme="10"/>
      <name val="Work Sans"/>
      <scheme val="minor"/>
    </font>
    <font>
      <sz val="10"/>
      <color rgb="FF000000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sz val="8"/>
      <color rgb="FFFF0000"/>
      <name val="Arial"/>
      <family val="2"/>
    </font>
    <font>
      <i/>
      <sz val="8"/>
      <name val="Arial"/>
      <family val="2"/>
    </font>
    <font>
      <b/>
      <sz val="11"/>
      <color rgb="FF000000"/>
      <name val="Arial"/>
      <family val="2"/>
    </font>
    <font>
      <sz val="11"/>
      <color rgb="FF000000"/>
      <name val="Arial"/>
      <family val="2"/>
    </font>
    <font>
      <sz val="8"/>
      <color rgb="FF000000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i/>
      <sz val="11"/>
      <name val="Arial"/>
      <family val="2"/>
    </font>
    <font>
      <b/>
      <sz val="11"/>
      <color rgb="FFFF0000"/>
      <name val="Arial"/>
      <family val="2"/>
    </font>
    <font>
      <b/>
      <i/>
      <sz val="11"/>
      <name val="Arial"/>
      <family val="2"/>
    </font>
    <font>
      <b/>
      <sz val="11"/>
      <color rgb="FFFFFFFF"/>
      <name val="Arial"/>
      <family val="2"/>
    </font>
    <font>
      <sz val="11"/>
      <color rgb="FFFF0000"/>
      <name val="Arial"/>
      <family val="2"/>
    </font>
    <font>
      <u/>
      <sz val="11"/>
      <name val="Arial"/>
      <family val="2"/>
    </font>
    <font>
      <b/>
      <u/>
      <sz val="11"/>
      <name val="Arial"/>
      <family val="2"/>
    </font>
    <font>
      <b/>
      <i/>
      <sz val="11"/>
      <color rgb="FFFF0000"/>
      <name val="Arial"/>
      <family val="2"/>
    </font>
    <font>
      <i/>
      <sz val="11"/>
      <name val="Arial Narrow"/>
      <family val="2"/>
    </font>
    <font>
      <b/>
      <i/>
      <sz val="11"/>
      <name val="Arial Narrow"/>
      <family val="2"/>
    </font>
    <font>
      <b/>
      <sz val="8"/>
      <color rgb="FF000000"/>
      <name val="Arial"/>
      <family val="2"/>
    </font>
    <font>
      <b/>
      <sz val="8"/>
      <color rgb="FFFF0000"/>
      <name val="Arial"/>
      <family val="2"/>
    </font>
    <font>
      <sz val="8"/>
      <color rgb="FF0066CC"/>
      <name val="Arial"/>
      <family val="2"/>
    </font>
    <font>
      <b/>
      <sz val="24"/>
      <color theme="6"/>
      <name val="Work Sans"/>
      <scheme val="minor"/>
    </font>
    <font>
      <sz val="11"/>
      <color rgb="FF000000"/>
      <name val="Work Sans"/>
      <scheme val="minor"/>
    </font>
    <font>
      <sz val="11"/>
      <name val="Work Sans ExtraBold"/>
      <family val="2"/>
      <scheme val="major"/>
    </font>
    <font>
      <i/>
      <sz val="11"/>
      <name val="Work Sans"/>
      <scheme val="minor"/>
    </font>
    <font>
      <sz val="9"/>
      <color rgb="FF000000"/>
      <name val="Arial"/>
      <family val="2"/>
    </font>
    <font>
      <sz val="9"/>
      <name val="Work Sans"/>
      <scheme val="minor"/>
    </font>
    <font>
      <sz val="9"/>
      <color rgb="FF000000"/>
      <name val="Work Sans"/>
      <scheme val="minor"/>
    </font>
    <font>
      <b/>
      <sz val="9"/>
      <color rgb="FF000000"/>
      <name val="Arial"/>
      <family val="2"/>
    </font>
    <font>
      <b/>
      <sz val="9"/>
      <color rgb="FFFF0000"/>
      <name val="Work Sans"/>
      <scheme val="minor"/>
    </font>
    <font>
      <sz val="9"/>
      <color rgb="FFFF0000"/>
      <name val="Arial"/>
      <family val="2"/>
    </font>
    <font>
      <b/>
      <sz val="9"/>
      <name val="Arial"/>
      <family val="2"/>
    </font>
    <font>
      <i/>
      <sz val="9"/>
      <name val="Arial Narrow"/>
      <family val="2"/>
    </font>
    <font>
      <b/>
      <sz val="9"/>
      <name val="Arial Narrow"/>
      <family val="2"/>
    </font>
    <font>
      <i/>
      <u/>
      <sz val="9"/>
      <name val="Arial Narrow"/>
      <family val="2"/>
    </font>
    <font>
      <i/>
      <u/>
      <sz val="9"/>
      <color rgb="FFFF0000"/>
      <name val="Arial Narrow"/>
      <family val="2"/>
    </font>
    <font>
      <sz val="18"/>
      <name val="Work Sans"/>
    </font>
    <font>
      <sz val="11"/>
      <color theme="1"/>
      <name val="Arial"/>
      <family val="2"/>
    </font>
    <font>
      <sz val="9"/>
      <color theme="1"/>
      <name val="Work Sans"/>
    </font>
    <font>
      <b/>
      <sz val="9"/>
      <color theme="1"/>
      <name val="Work Sans"/>
    </font>
    <font>
      <sz val="11"/>
      <color theme="1"/>
      <name val="Calibri"/>
      <family val="2"/>
    </font>
    <font>
      <sz val="11"/>
      <color rgb="FF000000"/>
      <name val="Calibri"/>
      <family val="2"/>
    </font>
    <font>
      <b/>
      <sz val="9"/>
      <name val="Work Sans"/>
      <scheme val="minor"/>
    </font>
    <font>
      <b/>
      <sz val="10"/>
      <name val="Work Sans"/>
      <scheme val="minor"/>
    </font>
    <font>
      <b/>
      <sz val="11"/>
      <name val="Calibri"/>
      <family val="2"/>
    </font>
    <font>
      <sz val="11"/>
      <name val="Calibri"/>
      <family val="2"/>
    </font>
    <font>
      <i/>
      <sz val="9"/>
      <name val="Work Sans"/>
      <scheme val="minor"/>
    </font>
    <font>
      <b/>
      <i/>
      <sz val="9"/>
      <name val="Work Sans"/>
      <scheme val="minor"/>
    </font>
    <font>
      <sz val="10"/>
      <name val="Arial Narrow"/>
      <family val="2"/>
    </font>
    <font>
      <sz val="10"/>
      <color theme="1"/>
      <name val="Arial Narrow"/>
      <family val="2"/>
    </font>
    <font>
      <b/>
      <sz val="10"/>
      <name val="Arial Narrow"/>
      <family val="2"/>
    </font>
    <font>
      <b/>
      <sz val="10"/>
      <color theme="1"/>
      <name val="Arial Narrow"/>
      <family val="2"/>
    </font>
    <font>
      <sz val="10"/>
      <color theme="1"/>
      <name val="Work Sans"/>
      <scheme val="minor"/>
    </font>
    <font>
      <sz val="9"/>
      <color theme="1"/>
      <name val="Work Sans"/>
      <scheme val="minor"/>
    </font>
    <font>
      <sz val="9"/>
      <color rgb="FF000000"/>
      <name val="Arial Narrow"/>
      <family val="2"/>
    </font>
    <font>
      <sz val="9"/>
      <color rgb="FFFF0000"/>
      <name val="Arial Narrow"/>
      <family val="2"/>
    </font>
    <font>
      <b/>
      <sz val="11"/>
      <color theme="1"/>
      <name val="Work Sans"/>
      <scheme val="minor"/>
    </font>
    <font>
      <b/>
      <sz val="9"/>
      <color theme="1"/>
      <name val="Work Sans"/>
      <scheme val="minor"/>
    </font>
    <font>
      <b/>
      <i/>
      <sz val="9"/>
      <color theme="1"/>
      <name val="Work Sans"/>
      <scheme val="minor"/>
    </font>
    <font>
      <b/>
      <sz val="11"/>
      <color rgb="FF000000"/>
      <name val="Work Sans"/>
      <scheme val="minor"/>
    </font>
    <font>
      <b/>
      <sz val="12"/>
      <color theme="6"/>
      <name val="Work Sans"/>
      <scheme val="minor"/>
    </font>
    <font>
      <u/>
      <sz val="11"/>
      <color theme="10"/>
      <name val="Work Sans"/>
      <family val="2"/>
      <scheme val="minor"/>
    </font>
    <font>
      <sz val="10"/>
      <color theme="1"/>
      <name val="Verdana"/>
      <family val="2"/>
    </font>
    <font>
      <b/>
      <sz val="9"/>
      <color rgb="FFFF0000"/>
      <name val="Arial Narrow"/>
      <family val="2"/>
    </font>
    <font>
      <sz val="9"/>
      <name val="Calibri"/>
      <family val="2"/>
    </font>
    <font>
      <sz val="18"/>
      <color theme="3"/>
      <name val="Work Sans ExtraBold"/>
      <family val="2"/>
      <scheme val="major"/>
    </font>
    <font>
      <sz val="10"/>
      <name val="Arial"/>
      <family val="2"/>
    </font>
    <font>
      <sz val="10"/>
      <color theme="1"/>
      <name val="Roboto"/>
      <family val="2"/>
    </font>
    <font>
      <b/>
      <sz val="11"/>
      <color theme="1"/>
      <name val="Calibri"/>
      <family val="2"/>
    </font>
    <font>
      <sz val="14"/>
      <color rgb="FF000000"/>
      <name val="Work Sans"/>
      <scheme val="minor"/>
    </font>
    <font>
      <b/>
      <sz val="14"/>
      <name val="Work Sans"/>
      <scheme val="minor"/>
    </font>
    <font>
      <sz val="14"/>
      <name val="Work Sans"/>
      <scheme val="minor"/>
    </font>
    <font>
      <i/>
      <sz val="14"/>
      <name val="Work Sans"/>
      <scheme val="minor"/>
    </font>
    <font>
      <b/>
      <sz val="14"/>
      <color theme="1"/>
      <name val="Work Sans"/>
      <family val="2"/>
      <scheme val="minor"/>
    </font>
    <font>
      <sz val="12"/>
      <color theme="1"/>
      <name val="Work Sans"/>
      <family val="2"/>
      <scheme val="minor"/>
    </font>
    <font>
      <b/>
      <sz val="11"/>
      <color theme="1"/>
      <name val="Work Sans"/>
      <family val="2"/>
      <scheme val="minor"/>
    </font>
    <font>
      <b/>
      <sz val="20"/>
      <color theme="1"/>
      <name val="Work Sans"/>
      <family val="2"/>
      <scheme val="minor"/>
    </font>
    <font>
      <sz val="12"/>
      <color rgb="FF000000"/>
      <name val="Work Sans"/>
      <scheme val="minor"/>
    </font>
    <font>
      <b/>
      <sz val="12"/>
      <name val="Work Sans"/>
      <scheme val="minor"/>
    </font>
    <font>
      <sz val="12"/>
      <name val="Work Sans"/>
      <scheme val="minor"/>
    </font>
    <font>
      <u/>
      <sz val="12"/>
      <color theme="10"/>
      <name val="Work Sans"/>
      <scheme val="minor"/>
    </font>
    <font>
      <b/>
      <sz val="12"/>
      <color rgb="FFFF0000"/>
      <name val="Arial"/>
      <family val="2"/>
    </font>
    <font>
      <sz val="12"/>
      <name val="Arial"/>
      <family val="2"/>
    </font>
    <font>
      <b/>
      <sz val="12"/>
      <color rgb="FFFFFFFF"/>
      <name val="Arial"/>
      <family val="2"/>
    </font>
    <font>
      <b/>
      <sz val="12"/>
      <name val="Arial"/>
      <family val="2"/>
    </font>
    <font>
      <sz val="18"/>
      <color theme="1"/>
      <name val="Work Sans"/>
      <scheme val="minor"/>
    </font>
    <font>
      <sz val="18"/>
      <name val="Work Sans"/>
      <scheme val="minor"/>
    </font>
    <font>
      <b/>
      <sz val="14"/>
      <name val="Arial Narrow"/>
      <family val="2"/>
    </font>
    <font>
      <sz val="14"/>
      <name val="Arial Narrow"/>
      <family val="2"/>
    </font>
    <font>
      <b/>
      <i/>
      <u/>
      <sz val="18"/>
      <color rgb="FFFF0000"/>
      <name val="Work Sans"/>
      <scheme val="minor"/>
    </font>
    <font>
      <sz val="14"/>
      <color rgb="FF000000"/>
      <name val="Arial Narrow"/>
      <family val="2"/>
    </font>
    <font>
      <b/>
      <sz val="12"/>
      <name val="Arial Narrow"/>
      <family val="2"/>
    </font>
    <font>
      <sz val="12"/>
      <name val="Arial Narrow"/>
      <family val="2"/>
    </font>
    <font>
      <sz val="11"/>
      <name val="Verdana"/>
      <family val="2"/>
    </font>
    <font>
      <b/>
      <sz val="14"/>
      <name val="Arial"/>
      <family val="2"/>
    </font>
    <font>
      <i/>
      <sz val="8"/>
      <name val="Verdana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9"/>
      <color rgb="FFFFFFFF"/>
      <name val="Arial Narrow"/>
      <family val="2"/>
    </font>
    <font>
      <b/>
      <sz val="20"/>
      <color theme="9"/>
      <name val="Work Sans"/>
      <scheme val="minor"/>
    </font>
    <font>
      <b/>
      <sz val="10"/>
      <color rgb="FFFFFFFF"/>
      <name val="Arial Narrow"/>
      <family val="2"/>
    </font>
    <font>
      <b/>
      <sz val="10"/>
      <color theme="0"/>
      <name val="Arial Narrow"/>
      <family val="2"/>
    </font>
    <font>
      <b/>
      <sz val="12"/>
      <color theme="1"/>
      <name val="Arial Narrow"/>
      <family val="2"/>
    </font>
    <font>
      <sz val="12"/>
      <color theme="1"/>
      <name val="Arial Narrow"/>
      <family val="2"/>
    </font>
    <font>
      <sz val="20"/>
      <name val="Work Sans"/>
      <scheme val="minor"/>
    </font>
    <font>
      <b/>
      <i/>
      <sz val="11"/>
      <name val="Work Sans"/>
      <family val="2"/>
      <scheme val="minor"/>
    </font>
    <font>
      <i/>
      <sz val="11"/>
      <name val="Work Sans"/>
      <family val="2"/>
      <scheme val="minor"/>
    </font>
    <font>
      <b/>
      <i/>
      <sz val="9"/>
      <name val="Work Sans"/>
      <family val="2"/>
      <scheme val="minor"/>
    </font>
    <font>
      <i/>
      <sz val="9"/>
      <name val="Work Sans"/>
      <family val="2"/>
      <scheme val="minor"/>
    </font>
    <font>
      <i/>
      <sz val="8"/>
      <name val="Arial Narrow"/>
      <family val="2"/>
    </font>
    <font>
      <sz val="36"/>
      <name val="Arial Narrow"/>
      <family val="2"/>
    </font>
    <font>
      <sz val="9"/>
      <color rgb="FF000000"/>
      <name val="Arial Unicode MS"/>
    </font>
    <font>
      <sz val="28"/>
      <name val="Arial Narrow"/>
      <family val="2"/>
    </font>
    <font>
      <b/>
      <sz val="11"/>
      <color theme="6"/>
      <name val="Arial Narrow"/>
      <family val="2"/>
    </font>
    <font>
      <b/>
      <sz val="24"/>
      <color theme="7"/>
      <name val="Work Sans"/>
      <scheme val="minor"/>
    </font>
    <font>
      <b/>
      <sz val="11"/>
      <name val="Work Sans"/>
      <family val="2"/>
      <scheme val="minor"/>
    </font>
    <font>
      <sz val="12"/>
      <name val="Work Sans"/>
      <family val="2"/>
      <scheme val="minor"/>
    </font>
    <font>
      <sz val="12"/>
      <color theme="1"/>
      <name val="Work Sans"/>
      <scheme val="minor"/>
    </font>
    <font>
      <sz val="26"/>
      <color theme="1"/>
      <name val="Work Sans"/>
      <family val="2"/>
    </font>
  </fonts>
  <fills count="33">
    <fill>
      <patternFill patternType="none"/>
    </fill>
    <fill>
      <patternFill patternType="gray125"/>
    </fill>
    <fill>
      <patternFill patternType="solid">
        <fgColor rgb="FFF2F2F2"/>
      </patternFill>
    </fill>
    <fill>
      <patternFill patternType="solid">
        <fgColor rgb="FFFFFFCC"/>
      </patternFill>
    </fill>
    <fill>
      <patternFill patternType="solid">
        <fgColor rgb="FFEF6079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 tint="-0.24994659260841701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7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/>
        <bgColor rgb="FF000000"/>
      </patternFill>
    </fill>
    <fill>
      <patternFill patternType="solid">
        <fgColor theme="6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-0.499984740745262"/>
        <bgColor rgb="FF000000"/>
      </patternFill>
    </fill>
    <fill>
      <patternFill patternType="solid">
        <fgColor theme="6" tint="-0.49998474074526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5" tint="-9.9978637043366805E-2"/>
        <bgColor indexed="64"/>
      </patternFill>
    </fill>
    <fill>
      <patternFill patternType="solid">
        <fgColor theme="9" tint="0.79998168889431442"/>
        <bgColor theme="9" tint="0.79998168889431442"/>
      </patternFill>
    </fill>
    <fill>
      <patternFill patternType="solid">
        <fgColor theme="5"/>
        <bgColor rgb="FF000000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59999389629810485"/>
        <bgColor rgb="FF000000"/>
      </patternFill>
    </fill>
    <fill>
      <patternFill patternType="solid">
        <fgColor theme="9"/>
        <bgColor rgb="FF000000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8" tint="0.59999389629810485"/>
        <bgColor rgb="FF000000"/>
      </patternFill>
    </fill>
  </fills>
  <borders count="33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5"/>
      </bottom>
      <diagonal/>
    </border>
    <border>
      <left style="thin">
        <color theme="0"/>
      </left>
      <right style="thin">
        <color theme="0"/>
      </right>
      <top style="thin">
        <color theme="4"/>
      </top>
      <bottom style="thin">
        <color theme="0"/>
      </bottom>
      <diagonal/>
    </border>
    <border>
      <left/>
      <right/>
      <top/>
      <bottom style="medium">
        <color theme="6"/>
      </bottom>
      <diagonal/>
    </border>
    <border>
      <left/>
      <right/>
      <top/>
      <bottom style="medium">
        <color theme="7"/>
      </bottom>
      <diagonal/>
    </border>
    <border>
      <left/>
      <right/>
      <top/>
      <bottom style="medium">
        <color rgb="FFEF6079"/>
      </bottom>
      <diagonal/>
    </border>
    <border>
      <left/>
      <right/>
      <top/>
      <bottom style="medium">
        <color theme="4"/>
      </bottom>
      <diagonal/>
    </border>
    <border>
      <left style="thin">
        <color theme="0"/>
      </left>
      <right style="thin">
        <color theme="0"/>
      </right>
      <top style="thin">
        <color theme="6"/>
      </top>
      <bottom style="thin">
        <color theme="0"/>
      </bottom>
      <diagonal/>
    </border>
    <border>
      <left/>
      <right/>
      <top style="hair">
        <color theme="6"/>
      </top>
      <bottom style="hair">
        <color theme="6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thin">
        <color theme="8"/>
      </top>
      <bottom/>
      <diagonal/>
    </border>
    <border>
      <left/>
      <right/>
      <top style="thin">
        <color theme="9" tint="0.39997558519241921"/>
      </top>
      <bottom style="thin">
        <color theme="9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theme="8"/>
      </top>
      <bottom style="thin">
        <color theme="8"/>
      </bottom>
      <diagonal/>
    </border>
    <border>
      <left/>
      <right/>
      <top/>
      <bottom style="thin">
        <color theme="9" tint="0.3999755851924192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</borders>
  <cellStyleXfs count="50">
    <xf numFmtId="0" fontId="0" fillId="0" borderId="0"/>
    <xf numFmtId="0" fontId="13" fillId="0" borderId="0" applyNumberFormat="0" applyFill="0" applyBorder="0" applyAlignment="0" applyProtection="0"/>
    <xf numFmtId="0" fontId="9" fillId="0" borderId="0" applyNumberFormat="0" applyFill="0" applyAlignment="0" applyProtection="0"/>
    <xf numFmtId="0" fontId="14" fillId="0" borderId="0" applyNumberFormat="0" applyFill="0" applyAlignment="0" applyProtection="0"/>
    <xf numFmtId="0" fontId="15" fillId="0" borderId="0" applyNumberFormat="0" applyFill="0" applyAlignment="0" applyProtection="0"/>
    <xf numFmtId="0" fontId="15" fillId="0" borderId="0" applyNumberFormat="0" applyFill="0" applyBorder="0" applyAlignment="0" applyProtection="0"/>
    <xf numFmtId="0" fontId="10" fillId="1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8" borderId="1" applyNumberFormat="0" applyAlignment="0" applyProtection="0"/>
    <xf numFmtId="0" fontId="11" fillId="2" borderId="2" applyNumberFormat="0" applyAlignment="0" applyProtection="0"/>
    <xf numFmtId="0" fontId="6" fillId="6" borderId="1" applyNumberFormat="0" applyAlignment="0" applyProtection="0"/>
    <xf numFmtId="0" fontId="5" fillId="0" borderId="3" applyNumberFormat="0" applyFill="0" applyAlignment="0" applyProtection="0"/>
    <xf numFmtId="0" fontId="3" fillId="7" borderId="4" applyNumberFormat="0" applyBorder="0" applyAlignment="0" applyProtection="0"/>
    <xf numFmtId="0" fontId="8" fillId="3" borderId="5" applyNumberFormat="0" applyAlignment="0" applyProtection="0"/>
    <xf numFmtId="0" fontId="4" fillId="0" borderId="0" applyNumberFormat="0" applyFill="0" applyBorder="0" applyAlignment="0" applyProtection="0"/>
    <xf numFmtId="0" fontId="7" fillId="0" borderId="6" applyNumberFormat="0" applyFill="0" applyAlignment="0" applyProtection="0"/>
    <xf numFmtId="0" fontId="2" fillId="9" borderId="0" applyNumberFormat="0" applyBorder="0" applyAlignment="0" applyProtection="0"/>
    <xf numFmtId="0" fontId="20" fillId="10" borderId="0" applyNumberFormat="0" applyBorder="0" applyAlignment="0" applyProtection="0"/>
    <xf numFmtId="0" fontId="12" fillId="11" borderId="0" applyNumberFormat="0" applyBorder="0" applyAlignment="0" applyProtection="0"/>
    <xf numFmtId="0" fontId="16" fillId="0" borderId="13"/>
    <xf numFmtId="0" fontId="19" fillId="0" borderId="11"/>
    <xf numFmtId="2" fontId="16" fillId="0" borderId="7"/>
    <xf numFmtId="0" fontId="16" fillId="0" borderId="9"/>
    <xf numFmtId="0" fontId="8" fillId="0" borderId="8"/>
    <xf numFmtId="0" fontId="8" fillId="0" borderId="15"/>
    <xf numFmtId="0" fontId="18" fillId="0" borderId="12"/>
    <xf numFmtId="165" fontId="8" fillId="0" borderId="0" applyFill="0" applyBorder="0" applyAlignment="0" applyProtection="0"/>
    <xf numFmtId="164" fontId="8" fillId="0" borderId="0" applyFill="0" applyBorder="0" applyAlignment="0" applyProtection="0"/>
    <xf numFmtId="44" fontId="8" fillId="0" borderId="0" applyFill="0" applyBorder="0" applyAlignment="0" applyProtection="0"/>
    <xf numFmtId="42" fontId="8" fillId="0" borderId="0" applyFill="0" applyBorder="0" applyAlignment="0" applyProtection="0"/>
    <xf numFmtId="9" fontId="8" fillId="0" borderId="0" applyFill="0" applyBorder="0" applyAlignment="0" applyProtection="0"/>
    <xf numFmtId="0" fontId="12" fillId="12" borderId="0" applyNumberFormat="0" applyBorder="0" applyAlignment="0" applyProtection="0"/>
    <xf numFmtId="0" fontId="21" fillId="0" borderId="10"/>
    <xf numFmtId="0" fontId="21" fillId="0" borderId="14"/>
    <xf numFmtId="0" fontId="38" fillId="0" borderId="0" applyNumberFormat="0" applyFill="0" applyBorder="0" applyAlignment="0" applyProtection="0"/>
    <xf numFmtId="0" fontId="51" fillId="0" borderId="0"/>
    <xf numFmtId="44" fontId="8" fillId="0" borderId="0" applyFill="0" applyBorder="0" applyAlignment="0" applyProtection="0"/>
    <xf numFmtId="42" fontId="8" fillId="0" borderId="0" applyFill="0" applyBorder="0" applyAlignment="0" applyProtection="0"/>
    <xf numFmtId="0" fontId="115" fillId="0" borderId="0"/>
    <xf numFmtId="0" fontId="2" fillId="0" borderId="0"/>
    <xf numFmtId="165" fontId="2" fillId="0" borderId="0" applyFont="0" applyFill="0" applyBorder="0" applyAlignment="0" applyProtection="0"/>
    <xf numFmtId="0" fontId="118" fillId="0" borderId="0" applyNumberForma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19" fillId="0" borderId="0"/>
    <xf numFmtId="165" fontId="119" fillId="0" borderId="0" applyFont="0" applyFill="0" applyBorder="0" applyAlignment="0" applyProtection="0"/>
    <xf numFmtId="9" fontId="119" fillId="0" borderId="0" applyFont="0" applyFill="0" applyBorder="0" applyAlignment="0" applyProtection="0"/>
    <xf numFmtId="0" fontId="120" fillId="0" borderId="0"/>
    <xf numFmtId="0" fontId="1" fillId="0" borderId="0"/>
  </cellStyleXfs>
  <cellXfs count="617">
    <xf numFmtId="0" fontId="0" fillId="0" borderId="0" xfId="0"/>
    <xf numFmtId="0" fontId="8" fillId="0" borderId="0" xfId="0" applyFont="1"/>
    <xf numFmtId="0" fontId="16" fillId="0" borderId="13" xfId="20"/>
    <xf numFmtId="0" fontId="14" fillId="0" borderId="0" xfId="3" applyAlignment="1">
      <alignment vertical="top"/>
    </xf>
    <xf numFmtId="0" fontId="14" fillId="0" borderId="0" xfId="3"/>
    <xf numFmtId="0" fontId="17" fillId="0" borderId="13" xfId="20" applyFont="1"/>
    <xf numFmtId="0" fontId="23" fillId="0" borderId="0" xfId="0" applyFont="1"/>
    <xf numFmtId="3" fontId="24" fillId="0" borderId="0" xfId="0" applyNumberFormat="1" applyFont="1" applyAlignment="1">
      <alignment horizontal="right"/>
    </xf>
    <xf numFmtId="0" fontId="25" fillId="0" borderId="0" xfId="0" applyFont="1"/>
    <xf numFmtId="0" fontId="28" fillId="0" borderId="0" xfId="0" applyFont="1"/>
    <xf numFmtId="3" fontId="30" fillId="0" borderId="0" xfId="0" applyNumberFormat="1" applyFont="1"/>
    <xf numFmtId="1" fontId="31" fillId="0" borderId="0" xfId="0" applyNumberFormat="1" applyFont="1"/>
    <xf numFmtId="0" fontId="24" fillId="0" borderId="0" xfId="0" applyFont="1"/>
    <xf numFmtId="0" fontId="33" fillId="0" borderId="0" xfId="0" applyFont="1"/>
    <xf numFmtId="0" fontId="24" fillId="0" borderId="0" xfId="0" applyFont="1" applyAlignment="1">
      <alignment horizontal="right"/>
    </xf>
    <xf numFmtId="0" fontId="34" fillId="0" borderId="0" xfId="0" applyFont="1"/>
    <xf numFmtId="0" fontId="24" fillId="0" borderId="16" xfId="0" applyFont="1" applyBorder="1"/>
    <xf numFmtId="3" fontId="22" fillId="0" borderId="0" xfId="0" applyNumberFormat="1" applyFont="1" applyAlignment="1">
      <alignment horizontal="right"/>
    </xf>
    <xf numFmtId="0" fontId="26" fillId="0" borderId="0" xfId="0" applyFont="1"/>
    <xf numFmtId="166" fontId="26" fillId="0" borderId="0" xfId="0" applyNumberFormat="1" applyFont="1"/>
    <xf numFmtId="3" fontId="29" fillId="0" borderId="0" xfId="0" applyNumberFormat="1" applyFont="1"/>
    <xf numFmtId="3" fontId="28" fillId="0" borderId="0" xfId="0" applyNumberFormat="1" applyFont="1" applyAlignment="1">
      <alignment horizontal="right"/>
    </xf>
    <xf numFmtId="166" fontId="28" fillId="0" borderId="0" xfId="0" applyNumberFormat="1" applyFont="1"/>
    <xf numFmtId="1" fontId="28" fillId="0" borderId="0" xfId="0" applyNumberFormat="1" applyFont="1"/>
    <xf numFmtId="3" fontId="26" fillId="0" borderId="0" xfId="0" applyNumberFormat="1" applyFont="1"/>
    <xf numFmtId="167" fontId="28" fillId="0" borderId="0" xfId="0" applyNumberFormat="1" applyFont="1" applyAlignment="1">
      <alignment horizontal="right"/>
    </xf>
    <xf numFmtId="0" fontId="28" fillId="0" borderId="0" xfId="0" applyFont="1" applyAlignment="1">
      <alignment horizontal="right"/>
    </xf>
    <xf numFmtId="166" fontId="25" fillId="0" borderId="0" xfId="0" applyNumberFormat="1" applyFont="1"/>
    <xf numFmtId="1" fontId="29" fillId="0" borderId="0" xfId="0" applyNumberFormat="1" applyFont="1"/>
    <xf numFmtId="1" fontId="35" fillId="0" borderId="0" xfId="0" applyNumberFormat="1" applyFont="1"/>
    <xf numFmtId="1" fontId="36" fillId="0" borderId="0" xfId="0" applyNumberFormat="1" applyFont="1"/>
    <xf numFmtId="0" fontId="40" fillId="0" borderId="0" xfId="0" applyFont="1"/>
    <xf numFmtId="3" fontId="28" fillId="0" borderId="0" xfId="0" applyNumberFormat="1" applyFont="1"/>
    <xf numFmtId="168" fontId="11" fillId="0" borderId="0" xfId="0" applyNumberFormat="1" applyFont="1"/>
    <xf numFmtId="0" fontId="41" fillId="0" borderId="0" xfId="1" applyFont="1" applyFill="1" applyBorder="1" applyAlignment="1">
      <alignment horizontal="left"/>
    </xf>
    <xf numFmtId="0" fontId="42" fillId="0" borderId="0" xfId="1" applyFont="1" applyFill="1" applyBorder="1" applyAlignment="1">
      <alignment horizontal="left"/>
    </xf>
    <xf numFmtId="166" fontId="28" fillId="0" borderId="0" xfId="0" applyNumberFormat="1" applyFont="1" applyAlignment="1">
      <alignment horizontal="right"/>
    </xf>
    <xf numFmtId="0" fontId="41" fillId="0" borderId="0" xfId="0" applyFont="1"/>
    <xf numFmtId="3" fontId="26" fillId="0" borderId="0" xfId="0" applyNumberFormat="1" applyFont="1" applyAlignment="1">
      <alignment horizontal="right"/>
    </xf>
    <xf numFmtId="168" fontId="28" fillId="0" borderId="0" xfId="0" applyNumberFormat="1" applyFont="1"/>
    <xf numFmtId="0" fontId="26" fillId="0" borderId="0" xfId="0" applyFont="1" applyAlignment="1">
      <alignment horizontal="right"/>
    </xf>
    <xf numFmtId="0" fontId="26" fillId="0" borderId="16" xfId="0" applyFont="1" applyBorder="1" applyAlignment="1">
      <alignment horizontal="right"/>
    </xf>
    <xf numFmtId="0" fontId="32" fillId="0" borderId="0" xfId="0" applyFont="1"/>
    <xf numFmtId="10" fontId="44" fillId="0" borderId="0" xfId="0" applyNumberFormat="1" applyFont="1" applyAlignment="1">
      <alignment horizontal="center" vertical="center"/>
    </xf>
    <xf numFmtId="0" fontId="32" fillId="0" borderId="0" xfId="0" applyFont="1" applyAlignment="1">
      <alignment horizontal="right"/>
    </xf>
    <xf numFmtId="3" fontId="45" fillId="0" borderId="0" xfId="0" applyNumberFormat="1" applyFont="1" applyAlignment="1">
      <alignment horizontal="right"/>
    </xf>
    <xf numFmtId="166" fontId="46" fillId="0" borderId="0" xfId="0" applyNumberFormat="1" applyFont="1"/>
    <xf numFmtId="0" fontId="47" fillId="0" borderId="0" xfId="0" applyFont="1" applyAlignment="1">
      <alignment horizontal="center"/>
    </xf>
    <xf numFmtId="0" fontId="48" fillId="0" borderId="0" xfId="0" applyFont="1"/>
    <xf numFmtId="0" fontId="45" fillId="0" borderId="0" xfId="0" applyFont="1"/>
    <xf numFmtId="0" fontId="32" fillId="0" borderId="0" xfId="1" applyFont="1" applyFill="1" applyBorder="1" applyAlignment="1">
      <alignment horizontal="left"/>
    </xf>
    <xf numFmtId="0" fontId="49" fillId="0" borderId="0" xfId="0" applyFont="1"/>
    <xf numFmtId="3" fontId="32" fillId="0" borderId="0" xfId="0" applyNumberFormat="1" applyFont="1" applyAlignment="1">
      <alignment horizontal="right"/>
    </xf>
    <xf numFmtId="0" fontId="50" fillId="0" borderId="0" xfId="35" applyFont="1" applyFill="1"/>
    <xf numFmtId="0" fontId="11" fillId="0" borderId="17" xfId="0" applyFont="1" applyBorder="1" applyAlignment="1">
      <alignment vertical="top"/>
    </xf>
    <xf numFmtId="0" fontId="27" fillId="15" borderId="0" xfId="0" applyFont="1" applyFill="1" applyAlignment="1">
      <alignment horizontal="center" vertical="center" wrapText="1"/>
    </xf>
    <xf numFmtId="3" fontId="27" fillId="15" borderId="0" xfId="0" applyNumberFormat="1" applyFont="1" applyFill="1" applyAlignment="1">
      <alignment horizontal="center" vertical="center" wrapText="1"/>
    </xf>
    <xf numFmtId="3" fontId="37" fillId="16" borderId="0" xfId="0" applyNumberFormat="1" applyFont="1" applyFill="1" applyAlignment="1">
      <alignment horizontal="center" vertical="center" wrapText="1"/>
    </xf>
    <xf numFmtId="0" fontId="37" fillId="16" borderId="0" xfId="0" applyFont="1" applyFill="1" applyAlignment="1">
      <alignment horizontal="center" vertical="center" wrapText="1"/>
    </xf>
    <xf numFmtId="0" fontId="0" fillId="0" borderId="0" xfId="0" applyAlignment="1">
      <alignment vertical="center"/>
    </xf>
    <xf numFmtId="0" fontId="26" fillId="0" borderId="0" xfId="0" applyFont="1" applyAlignment="1">
      <alignment horizontal="center" vertical="center" wrapText="1"/>
    </xf>
    <xf numFmtId="0" fontId="26" fillId="0" borderId="0" xfId="0" applyFont="1" applyAlignment="1">
      <alignment horizontal="center" wrapText="1"/>
    </xf>
    <xf numFmtId="14" fontId="32" fillId="0" borderId="0" xfId="1" applyNumberFormat="1" applyFont="1" applyFill="1" applyBorder="1" applyAlignment="1">
      <alignment horizontal="left"/>
    </xf>
    <xf numFmtId="0" fontId="52" fillId="0" borderId="0" xfId="0" applyFont="1"/>
    <xf numFmtId="3" fontId="53" fillId="0" borderId="0" xfId="0" applyNumberFormat="1" applyFont="1" applyAlignment="1">
      <alignment horizontal="right"/>
    </xf>
    <xf numFmtId="3" fontId="54" fillId="0" borderId="0" xfId="0" applyNumberFormat="1" applyFont="1" applyAlignment="1">
      <alignment horizontal="right"/>
    </xf>
    <xf numFmtId="3" fontId="54" fillId="0" borderId="0" xfId="0" applyNumberFormat="1" applyFont="1"/>
    <xf numFmtId="169" fontId="53" fillId="0" borderId="0" xfId="0" applyNumberFormat="1" applyFont="1"/>
    <xf numFmtId="168" fontId="55" fillId="0" borderId="0" xfId="0" applyNumberFormat="1" applyFont="1"/>
    <xf numFmtId="0" fontId="56" fillId="0" borderId="0" xfId="0" applyFont="1" applyAlignment="1">
      <alignment horizontal="left"/>
    </xf>
    <xf numFmtId="0" fontId="57" fillId="0" borderId="0" xfId="0" applyFont="1"/>
    <xf numFmtId="0" fontId="53" fillId="0" borderId="0" xfId="0" applyFont="1" applyAlignment="1">
      <alignment horizontal="right"/>
    </xf>
    <xf numFmtId="0" fontId="53" fillId="0" borderId="0" xfId="0" applyFont="1"/>
    <xf numFmtId="3" fontId="52" fillId="0" borderId="0" xfId="0" applyNumberFormat="1" applyFont="1" applyAlignment="1">
      <alignment horizontal="right"/>
    </xf>
    <xf numFmtId="0" fontId="58" fillId="0" borderId="0" xfId="0" applyFont="1"/>
    <xf numFmtId="3" fontId="60" fillId="0" borderId="0" xfId="0" applyNumberFormat="1" applyFont="1" applyAlignment="1">
      <alignment horizontal="right"/>
    </xf>
    <xf numFmtId="3" fontId="60" fillId="0" borderId="0" xfId="0" applyNumberFormat="1" applyFont="1"/>
    <xf numFmtId="168" fontId="61" fillId="0" borderId="0" xfId="0" applyNumberFormat="1" applyFont="1"/>
    <xf numFmtId="0" fontId="60" fillId="0" borderId="0" xfId="0" applyFont="1" applyAlignment="1">
      <alignment horizontal="right"/>
    </xf>
    <xf numFmtId="166" fontId="59" fillId="0" borderId="0" xfId="0" applyNumberFormat="1" applyFont="1" applyAlignment="1">
      <alignment horizontal="right"/>
    </xf>
    <xf numFmtId="0" fontId="62" fillId="0" borderId="0" xfId="0" applyFont="1"/>
    <xf numFmtId="169" fontId="59" fillId="0" borderId="0" xfId="0" applyNumberFormat="1" applyFont="1" applyAlignment="1">
      <alignment horizontal="right"/>
    </xf>
    <xf numFmtId="168" fontId="63" fillId="0" borderId="0" xfId="0" applyNumberFormat="1" applyFont="1" applyAlignment="1">
      <alignment horizontal="right"/>
    </xf>
    <xf numFmtId="170" fontId="56" fillId="0" borderId="0" xfId="0" applyNumberFormat="1" applyFont="1"/>
    <xf numFmtId="170" fontId="57" fillId="0" borderId="0" xfId="0" applyNumberFormat="1" applyFont="1"/>
    <xf numFmtId="3" fontId="58" fillId="0" borderId="0" xfId="0" applyNumberFormat="1" applyFont="1"/>
    <xf numFmtId="10" fontId="64" fillId="0" borderId="0" xfId="0" applyNumberFormat="1" applyFont="1" applyAlignment="1">
      <alignment horizontal="center" vertical="center"/>
    </xf>
    <xf numFmtId="0" fontId="65" fillId="0" borderId="0" xfId="0" applyFont="1"/>
    <xf numFmtId="3" fontId="65" fillId="0" borderId="0" xfId="0" applyNumberFormat="1" applyFont="1" applyAlignment="1">
      <alignment horizontal="right"/>
    </xf>
    <xf numFmtId="166" fontId="66" fillId="0" borderId="0" xfId="0" applyNumberFormat="1" applyFont="1"/>
    <xf numFmtId="166" fontId="60" fillId="0" borderId="0" xfId="0" applyNumberFormat="1" applyFont="1" applyAlignment="1">
      <alignment horizontal="right"/>
    </xf>
    <xf numFmtId="4" fontId="53" fillId="0" borderId="0" xfId="0" applyNumberFormat="1" applyFont="1" applyAlignment="1">
      <alignment horizontal="right"/>
    </xf>
    <xf numFmtId="3" fontId="53" fillId="0" borderId="0" xfId="0" applyNumberFormat="1" applyFont="1"/>
    <xf numFmtId="0" fontId="52" fillId="0" borderId="0" xfId="0" applyFont="1" applyAlignment="1">
      <alignment horizontal="right"/>
    </xf>
    <xf numFmtId="0" fontId="67" fillId="0" borderId="0" xfId="0" applyFont="1" applyAlignment="1">
      <alignment horizontal="center"/>
    </xf>
    <xf numFmtId="168" fontId="68" fillId="0" borderId="0" xfId="0" applyNumberFormat="1" applyFont="1"/>
    <xf numFmtId="0" fontId="56" fillId="23" borderId="0" xfId="0" applyFont="1" applyFill="1"/>
    <xf numFmtId="170" fontId="56" fillId="23" borderId="0" xfId="0" applyNumberFormat="1" applyFont="1" applyFill="1"/>
    <xf numFmtId="170" fontId="59" fillId="24" borderId="0" xfId="0" applyNumberFormat="1" applyFont="1" applyFill="1"/>
    <xf numFmtId="0" fontId="28" fillId="0" borderId="0" xfId="0" applyFont="1" applyAlignment="1">
      <alignment horizontal="left" vertical="center" wrapText="1"/>
    </xf>
    <xf numFmtId="0" fontId="26" fillId="0" borderId="0" xfId="0" applyFont="1" applyAlignment="1">
      <alignment horizontal="left" vertical="center" wrapText="1"/>
    </xf>
    <xf numFmtId="3" fontId="28" fillId="0" borderId="0" xfId="0" applyNumberFormat="1" applyFont="1" applyAlignment="1">
      <alignment horizontal="left" vertical="center" wrapText="1"/>
    </xf>
    <xf numFmtId="4" fontId="28" fillId="0" borderId="0" xfId="0" applyNumberFormat="1" applyFont="1" applyAlignment="1">
      <alignment horizontal="left" vertical="center" wrapText="1"/>
    </xf>
    <xf numFmtId="168" fontId="69" fillId="0" borderId="0" xfId="0" applyNumberFormat="1" applyFont="1" applyAlignment="1">
      <alignment horizontal="left" vertical="center" wrapText="1"/>
    </xf>
    <xf numFmtId="4" fontId="28" fillId="22" borderId="0" xfId="0" applyNumberFormat="1" applyFont="1" applyFill="1" applyAlignment="1">
      <alignment horizontal="left" vertical="center" wrapText="1"/>
    </xf>
    <xf numFmtId="166" fontId="28" fillId="18" borderId="0" xfId="0" applyNumberFormat="1" applyFont="1" applyFill="1" applyAlignment="1">
      <alignment horizontal="left" vertical="center" wrapText="1"/>
    </xf>
    <xf numFmtId="166" fontId="26" fillId="18" borderId="0" xfId="0" applyNumberFormat="1" applyFont="1" applyFill="1" applyAlignment="1">
      <alignment horizontal="left" vertical="center" wrapText="1"/>
    </xf>
    <xf numFmtId="0" fontId="26" fillId="0" borderId="18" xfId="0" applyFont="1" applyBorder="1"/>
    <xf numFmtId="166" fontId="26" fillId="0" borderId="18" xfId="0" applyNumberFormat="1" applyFont="1" applyBorder="1"/>
    <xf numFmtId="168" fontId="70" fillId="0" borderId="18" xfId="0" applyNumberFormat="1" applyFont="1" applyBorder="1"/>
    <xf numFmtId="3" fontId="35" fillId="22" borderId="18" xfId="0" applyNumberFormat="1" applyFont="1" applyFill="1" applyBorder="1"/>
    <xf numFmtId="166" fontId="26" fillId="18" borderId="18" xfId="0" applyNumberFormat="1" applyFont="1" applyFill="1" applyBorder="1"/>
    <xf numFmtId="0" fontId="31" fillId="0" borderId="18" xfId="0" applyFont="1" applyBorder="1"/>
    <xf numFmtId="0" fontId="35" fillId="0" borderId="18" xfId="0" applyFont="1" applyBorder="1"/>
    <xf numFmtId="171" fontId="28" fillId="0" borderId="0" xfId="0" applyNumberFormat="1" applyFont="1"/>
    <xf numFmtId="168" fontId="69" fillId="0" borderId="0" xfId="0" applyNumberFormat="1" applyFont="1"/>
    <xf numFmtId="3" fontId="29" fillId="22" borderId="0" xfId="0" applyNumberFormat="1" applyFont="1" applyFill="1"/>
    <xf numFmtId="166" fontId="28" fillId="18" borderId="0" xfId="0" applyNumberFormat="1" applyFont="1" applyFill="1"/>
    <xf numFmtId="166" fontId="28" fillId="18" borderId="0" xfId="0" applyNumberFormat="1" applyFont="1" applyFill="1" applyAlignment="1">
      <alignment horizontal="right"/>
    </xf>
    <xf numFmtId="0" fontId="30" fillId="0" borderId="0" xfId="0" applyFont="1"/>
    <xf numFmtId="0" fontId="29" fillId="0" borderId="0" xfId="0" applyFont="1"/>
    <xf numFmtId="1" fontId="53" fillId="0" borderId="0" xfId="0" applyNumberFormat="1" applyFont="1"/>
    <xf numFmtId="3" fontId="52" fillId="0" borderId="0" xfId="0" applyNumberFormat="1" applyFont="1"/>
    <xf numFmtId="167" fontId="53" fillId="0" borderId="0" xfId="0" applyNumberFormat="1" applyFont="1" applyAlignment="1">
      <alignment horizontal="right"/>
    </xf>
    <xf numFmtId="166" fontId="52" fillId="0" borderId="0" xfId="0" applyNumberFormat="1" applyFont="1"/>
    <xf numFmtId="1" fontId="58" fillId="0" borderId="0" xfId="0" applyNumberFormat="1" applyFont="1"/>
    <xf numFmtId="1" fontId="71" fillId="0" borderId="0" xfId="0" applyNumberFormat="1" applyFont="1"/>
    <xf numFmtId="0" fontId="72" fillId="0" borderId="0" xfId="0" applyFont="1"/>
    <xf numFmtId="1" fontId="73" fillId="0" borderId="0" xfId="0" applyNumberFormat="1" applyFont="1"/>
    <xf numFmtId="3" fontId="28" fillId="0" borderId="17" xfId="0" applyNumberFormat="1" applyFont="1" applyBorder="1" applyAlignment="1">
      <alignment horizontal="left" vertical="center" wrapText="1"/>
    </xf>
    <xf numFmtId="0" fontId="74" fillId="0" borderId="0" xfId="1" applyFont="1" applyFill="1" applyBorder="1" applyAlignment="1">
      <alignment horizontal="left"/>
    </xf>
    <xf numFmtId="0" fontId="60" fillId="0" borderId="0" xfId="0" applyFont="1"/>
    <xf numFmtId="4" fontId="75" fillId="0" borderId="0" xfId="0" applyNumberFormat="1" applyFont="1" applyAlignment="1">
      <alignment wrapText="1"/>
    </xf>
    <xf numFmtId="0" fontId="26" fillId="24" borderId="0" xfId="0" applyFont="1" applyFill="1" applyAlignment="1">
      <alignment horizontal="center" vertical="center" wrapText="1"/>
    </xf>
    <xf numFmtId="3" fontId="28" fillId="24" borderId="0" xfId="0" applyNumberFormat="1" applyFont="1" applyFill="1"/>
    <xf numFmtId="168" fontId="28" fillId="24" borderId="0" xfId="0" applyNumberFormat="1" applyFont="1" applyFill="1"/>
    <xf numFmtId="3" fontId="0" fillId="0" borderId="0" xfId="0" applyNumberFormat="1"/>
    <xf numFmtId="166" fontId="76" fillId="0" borderId="0" xfId="0" applyNumberFormat="1" applyFont="1" applyAlignment="1">
      <alignment horizontal="right"/>
    </xf>
    <xf numFmtId="166" fontId="32" fillId="0" borderId="0" xfId="0" applyNumberFormat="1" applyFont="1"/>
    <xf numFmtId="0" fontId="22" fillId="0" borderId="0" xfId="0" applyFont="1" applyAlignment="1">
      <alignment horizontal="right"/>
    </xf>
    <xf numFmtId="0" fontId="27" fillId="20" borderId="0" xfId="0" applyFont="1" applyFill="1" applyAlignment="1">
      <alignment horizontal="center" vertical="center" wrapText="1"/>
    </xf>
    <xf numFmtId="3" fontId="27" fillId="20" borderId="0" xfId="0" applyNumberFormat="1" applyFont="1" applyFill="1" applyAlignment="1">
      <alignment horizontal="center" vertical="center" wrapText="1"/>
    </xf>
    <xf numFmtId="3" fontId="37" fillId="21" borderId="0" xfId="0" applyNumberFormat="1" applyFont="1" applyFill="1" applyAlignment="1">
      <alignment horizontal="center" vertical="center" wrapText="1"/>
    </xf>
    <xf numFmtId="0" fontId="37" fillId="21" borderId="0" xfId="0" applyFont="1" applyFill="1" applyAlignment="1">
      <alignment horizontal="center" vertical="center" wrapText="1"/>
    </xf>
    <xf numFmtId="3" fontId="35" fillId="18" borderId="18" xfId="0" applyNumberFormat="1" applyFont="1" applyFill="1" applyBorder="1"/>
    <xf numFmtId="171" fontId="26" fillId="0" borderId="18" xfId="0" applyNumberFormat="1" applyFont="1" applyBorder="1"/>
    <xf numFmtId="0" fontId="59" fillId="0" borderId="0" xfId="0" applyFont="1"/>
    <xf numFmtId="0" fontId="59" fillId="0" borderId="0" xfId="0" applyFont="1" applyAlignment="1">
      <alignment horizontal="right"/>
    </xf>
    <xf numFmtId="0" fontId="75" fillId="0" borderId="0" xfId="0" applyFont="1"/>
    <xf numFmtId="0" fontId="50" fillId="0" borderId="0" xfId="35" applyFont="1"/>
    <xf numFmtId="4" fontId="32" fillId="0" borderId="0" xfId="0" applyNumberFormat="1" applyFont="1" applyAlignment="1">
      <alignment horizontal="right"/>
    </xf>
    <xf numFmtId="3" fontId="32" fillId="0" borderId="0" xfId="0" applyNumberFormat="1" applyFont="1"/>
    <xf numFmtId="168" fontId="77" fillId="0" borderId="0" xfId="0" applyNumberFormat="1" applyFont="1"/>
    <xf numFmtId="166" fontId="49" fillId="0" borderId="0" xfId="0" applyNumberFormat="1" applyFont="1" applyAlignment="1">
      <alignment horizontal="right"/>
    </xf>
    <xf numFmtId="3" fontId="57" fillId="0" borderId="0" xfId="0" applyNumberFormat="1" applyFont="1"/>
    <xf numFmtId="4" fontId="60" fillId="0" borderId="0" xfId="0" applyNumberFormat="1" applyFont="1" applyAlignment="1">
      <alignment horizontal="right"/>
    </xf>
    <xf numFmtId="166" fontId="47" fillId="0" borderId="0" xfId="0" applyNumberFormat="1" applyFont="1"/>
    <xf numFmtId="0" fontId="25" fillId="0" borderId="16" xfId="0" applyFont="1" applyBorder="1"/>
    <xf numFmtId="0" fontId="40" fillId="0" borderId="0" xfId="0" applyFont="1" applyAlignment="1">
      <alignment horizontal="right"/>
    </xf>
    <xf numFmtId="0" fontId="78" fillId="0" borderId="0" xfId="0" applyFont="1"/>
    <xf numFmtId="0" fontId="79" fillId="0" borderId="0" xfId="0" applyFont="1" applyAlignment="1">
      <alignment horizontal="right"/>
    </xf>
    <xf numFmtId="4" fontId="80" fillId="0" borderId="0" xfId="0" applyNumberFormat="1" applyFont="1" applyAlignment="1">
      <alignment wrapText="1"/>
    </xf>
    <xf numFmtId="170" fontId="81" fillId="0" borderId="0" xfId="0" applyNumberFormat="1" applyFont="1"/>
    <xf numFmtId="0" fontId="82" fillId="0" borderId="0" xfId="0" applyFont="1"/>
    <xf numFmtId="0" fontId="83" fillId="0" borderId="0" xfId="0" applyFont="1"/>
    <xf numFmtId="170" fontId="84" fillId="0" borderId="0" xfId="0" applyNumberFormat="1" applyFont="1"/>
    <xf numFmtId="166" fontId="85" fillId="18" borderId="0" xfId="0" applyNumberFormat="1" applyFont="1" applyFill="1" applyAlignment="1">
      <alignment horizontal="center" wrapText="1"/>
    </xf>
    <xf numFmtId="0" fontId="26" fillId="19" borderId="0" xfId="0" applyFont="1" applyFill="1" applyAlignment="1">
      <alignment horizontal="center" vertical="center" wrapText="1"/>
    </xf>
    <xf numFmtId="0" fontId="89" fillId="0" borderId="0" xfId="1" applyFont="1"/>
    <xf numFmtId="0" fontId="90" fillId="0" borderId="0" xfId="0" applyFont="1"/>
    <xf numFmtId="0" fontId="91" fillId="0" borderId="0" xfId="0" applyFont="1"/>
    <xf numFmtId="0" fontId="92" fillId="0" borderId="0" xfId="0" applyFont="1" applyAlignment="1">
      <alignment horizontal="center" vertical="center" wrapText="1"/>
    </xf>
    <xf numFmtId="166" fontId="93" fillId="0" borderId="0" xfId="0" applyNumberFormat="1" applyFont="1"/>
    <xf numFmtId="168" fontId="93" fillId="0" borderId="0" xfId="0" applyNumberFormat="1" applyFont="1"/>
    <xf numFmtId="0" fontId="95" fillId="0" borderId="0" xfId="0" applyFont="1"/>
    <xf numFmtId="0" fontId="11" fillId="0" borderId="0" xfId="0" applyFont="1"/>
    <xf numFmtId="0" fontId="92" fillId="27" borderId="0" xfId="0" quotePrefix="1" applyFont="1" applyFill="1" applyAlignment="1">
      <alignment horizontal="center"/>
    </xf>
    <xf numFmtId="0" fontId="92" fillId="27" borderId="0" xfId="0" applyFont="1" applyFill="1" applyAlignment="1">
      <alignment horizontal="center" vertical="center" wrapText="1"/>
    </xf>
    <xf numFmtId="166" fontId="93" fillId="27" borderId="0" xfId="0" applyNumberFormat="1" applyFont="1" applyFill="1"/>
    <xf numFmtId="0" fontId="92" fillId="27" borderId="0" xfId="0" applyFont="1" applyFill="1" applyAlignment="1">
      <alignment horizontal="center"/>
    </xf>
    <xf numFmtId="17" fontId="92" fillId="28" borderId="0" xfId="0" quotePrefix="1" applyNumberFormat="1" applyFont="1" applyFill="1" applyAlignment="1">
      <alignment horizontal="center"/>
    </xf>
    <xf numFmtId="0" fontId="92" fillId="28" borderId="0" xfId="0" applyFont="1" applyFill="1" applyAlignment="1">
      <alignment horizontal="center" vertical="center" wrapText="1"/>
    </xf>
    <xf numFmtId="166" fontId="94" fillId="29" borderId="0" xfId="0" applyNumberFormat="1" applyFont="1" applyFill="1"/>
    <xf numFmtId="0" fontId="92" fillId="28" borderId="0" xfId="0" applyFont="1" applyFill="1" applyAlignment="1">
      <alignment horizontal="center"/>
    </xf>
    <xf numFmtId="166" fontId="98" fillId="27" borderId="0" xfId="0" applyNumberFormat="1" applyFont="1" applyFill="1"/>
    <xf numFmtId="166" fontId="98" fillId="28" borderId="0" xfId="0" applyNumberFormat="1" applyFont="1" applyFill="1"/>
    <xf numFmtId="166" fontId="97" fillId="0" borderId="0" xfId="0" applyNumberFormat="1" applyFont="1" applyAlignment="1">
      <alignment vertical="top"/>
    </xf>
    <xf numFmtId="166" fontId="98" fillId="27" borderId="0" xfId="0" applyNumberFormat="1" applyFont="1" applyFill="1" applyAlignment="1">
      <alignment horizontal="right"/>
    </xf>
    <xf numFmtId="166" fontId="98" fillId="28" borderId="0" xfId="0" applyNumberFormat="1" applyFont="1" applyFill="1" applyAlignment="1">
      <alignment horizontal="right"/>
    </xf>
    <xf numFmtId="166" fontId="99" fillId="27" borderId="0" xfId="0" applyNumberFormat="1" applyFont="1" applyFill="1" applyAlignment="1">
      <alignment horizontal="center" wrapText="1"/>
    </xf>
    <xf numFmtId="166" fontId="99" fillId="28" borderId="0" xfId="0" applyNumberFormat="1" applyFont="1" applyFill="1" applyAlignment="1">
      <alignment horizontal="center" wrapText="1"/>
    </xf>
    <xf numFmtId="166" fontId="100" fillId="0" borderId="0" xfId="0" applyNumberFormat="1" applyFont="1" applyAlignment="1">
      <alignment horizontal="center" wrapText="1"/>
    </xf>
    <xf numFmtId="0" fontId="79" fillId="0" borderId="0" xfId="0" applyFont="1"/>
    <xf numFmtId="0" fontId="101" fillId="0" borderId="0" xfId="0" applyFont="1"/>
    <xf numFmtId="0" fontId="101" fillId="0" borderId="0" xfId="1" applyFont="1" applyFill="1"/>
    <xf numFmtId="0" fontId="103" fillId="0" borderId="0" xfId="0" applyFont="1" applyAlignment="1">
      <alignment horizontal="center" wrapText="1"/>
    </xf>
    <xf numFmtId="0" fontId="103" fillId="0" borderId="21" xfId="0" applyFont="1" applyBorder="1" applyAlignment="1">
      <alignment horizontal="center" wrapText="1"/>
    </xf>
    <xf numFmtId="0" fontId="104" fillId="0" borderId="21" xfId="0" applyFont="1" applyBorder="1" applyAlignment="1">
      <alignment horizontal="center" wrapText="1"/>
    </xf>
    <xf numFmtId="166" fontId="101" fillId="0" borderId="21" xfId="0" applyNumberFormat="1" applyFont="1" applyBorder="1"/>
    <xf numFmtId="166" fontId="102" fillId="0" borderId="21" xfId="0" applyNumberFormat="1" applyFont="1" applyBorder="1"/>
    <xf numFmtId="166" fontId="28" fillId="0" borderId="21" xfId="0" applyNumberFormat="1" applyFont="1" applyBorder="1"/>
    <xf numFmtId="166" fontId="39" fillId="0" borderId="21" xfId="0" applyNumberFormat="1" applyFont="1" applyBorder="1"/>
    <xf numFmtId="166" fontId="26" fillId="0" borderId="21" xfId="0" applyNumberFormat="1" applyFont="1" applyBorder="1"/>
    <xf numFmtId="0" fontId="101" fillId="0" borderId="21" xfId="0" applyFont="1" applyBorder="1" applyAlignment="1">
      <alignment horizontal="center"/>
    </xf>
    <xf numFmtId="0" fontId="26" fillId="0" borderId="21" xfId="0" applyFont="1" applyBorder="1" applyAlignment="1">
      <alignment horizontal="center"/>
    </xf>
    <xf numFmtId="10" fontId="101" fillId="0" borderId="21" xfId="0" applyNumberFormat="1" applyFont="1" applyBorder="1"/>
    <xf numFmtId="10" fontId="103" fillId="0" borderId="21" xfId="0" applyNumberFormat="1" applyFont="1" applyBorder="1"/>
    <xf numFmtId="0" fontId="96" fillId="0" borderId="0" xfId="0" applyFont="1"/>
    <xf numFmtId="166" fontId="96" fillId="0" borderId="0" xfId="0" applyNumberFormat="1" applyFont="1"/>
    <xf numFmtId="0" fontId="105" fillId="0" borderId="0" xfId="0" applyFont="1"/>
    <xf numFmtId="0" fontId="41" fillId="0" borderId="0" xfId="1" applyFont="1"/>
    <xf numFmtId="166" fontId="95" fillId="0" borderId="0" xfId="0" applyNumberFormat="1" applyFont="1"/>
    <xf numFmtId="0" fontId="106" fillId="0" borderId="0" xfId="0" applyFont="1"/>
    <xf numFmtId="0" fontId="79" fillId="0" borderId="0" xfId="1" applyFont="1"/>
    <xf numFmtId="0" fontId="107" fillId="0" borderId="0" xfId="0" applyFont="1"/>
    <xf numFmtId="4" fontId="107" fillId="0" borderId="0" xfId="0" applyNumberFormat="1" applyFont="1" applyAlignment="1">
      <alignment wrapText="1"/>
    </xf>
    <xf numFmtId="0" fontId="108" fillId="0" borderId="0" xfId="0" applyFont="1"/>
    <xf numFmtId="170" fontId="86" fillId="0" borderId="0" xfId="0" applyNumberFormat="1" applyFont="1"/>
    <xf numFmtId="3" fontId="98" fillId="0" borderId="0" xfId="0" applyNumberFormat="1" applyFont="1" applyAlignment="1">
      <alignment horizontal="right"/>
    </xf>
    <xf numFmtId="0" fontId="110" fillId="0" borderId="0" xfId="0" applyFont="1" applyAlignment="1">
      <alignment horizontal="center" vertical="center" wrapText="1"/>
    </xf>
    <xf numFmtId="166" fontId="49" fillId="0" borderId="17" xfId="0" applyNumberFormat="1" applyFont="1" applyBorder="1" applyAlignment="1">
      <alignment horizontal="right" vertical="top"/>
    </xf>
    <xf numFmtId="0" fontId="111" fillId="0" borderId="0" xfId="0" applyFont="1" applyAlignment="1">
      <alignment wrapText="1"/>
    </xf>
    <xf numFmtId="0" fontId="109" fillId="0" borderId="17" xfId="0" applyFont="1" applyBorder="1" applyAlignment="1">
      <alignment vertical="top"/>
    </xf>
    <xf numFmtId="166" fontId="109" fillId="27" borderId="17" xfId="0" applyNumberFormat="1" applyFont="1" applyFill="1" applyBorder="1" applyAlignment="1">
      <alignment vertical="top"/>
    </xf>
    <xf numFmtId="166" fontId="112" fillId="29" borderId="17" xfId="0" applyNumberFormat="1" applyFont="1" applyFill="1" applyBorder="1" applyAlignment="1">
      <alignment vertical="top"/>
    </xf>
    <xf numFmtId="166" fontId="109" fillId="0" borderId="17" xfId="0" applyNumberFormat="1" applyFont="1" applyBorder="1" applyAlignment="1">
      <alignment vertical="top"/>
    </xf>
    <xf numFmtId="168" fontId="109" fillId="0" borderId="17" xfId="0" applyNumberFormat="1" applyFont="1" applyBorder="1" applyAlignment="1">
      <alignment vertical="top"/>
    </xf>
    <xf numFmtId="3" fontId="109" fillId="0" borderId="17" xfId="0" applyNumberFormat="1" applyFont="1" applyBorder="1" applyAlignment="1">
      <alignment vertical="top"/>
    </xf>
    <xf numFmtId="166" fontId="49" fillId="27" borderId="17" xfId="0" applyNumberFormat="1" applyFont="1" applyFill="1" applyBorder="1" applyAlignment="1">
      <alignment vertical="top"/>
    </xf>
    <xf numFmtId="166" fontId="49" fillId="28" borderId="17" xfId="0" applyNumberFormat="1" applyFont="1" applyFill="1" applyBorder="1" applyAlignment="1">
      <alignment vertical="top"/>
    </xf>
    <xf numFmtId="166" fontId="49" fillId="0" borderId="17" xfId="0" applyNumberFormat="1" applyFont="1" applyBorder="1" applyAlignment="1">
      <alignment vertical="top"/>
    </xf>
    <xf numFmtId="0" fontId="32" fillId="0" borderId="0" xfId="0" applyFont="1" applyAlignment="1">
      <alignment vertical="top"/>
    </xf>
    <xf numFmtId="3" fontId="101" fillId="0" borderId="0" xfId="0" applyNumberFormat="1" applyFont="1"/>
    <xf numFmtId="0" fontId="26" fillId="0" borderId="24" xfId="0" applyFont="1" applyBorder="1" applyAlignment="1">
      <alignment vertical="top"/>
    </xf>
    <xf numFmtId="3" fontId="26" fillId="24" borderId="24" xfId="0" applyNumberFormat="1" applyFont="1" applyFill="1" applyBorder="1" applyAlignment="1">
      <alignment vertical="top"/>
    </xf>
    <xf numFmtId="168" fontId="26" fillId="24" borderId="24" xfId="0" applyNumberFormat="1" applyFont="1" applyFill="1" applyBorder="1" applyAlignment="1">
      <alignment vertical="top"/>
    </xf>
    <xf numFmtId="0" fontId="11" fillId="0" borderId="24" xfId="0" applyFont="1" applyBorder="1" applyAlignment="1">
      <alignment vertical="top"/>
    </xf>
    <xf numFmtId="168" fontId="26" fillId="0" borderId="24" xfId="0" applyNumberFormat="1" applyFont="1" applyBorder="1" applyAlignment="1">
      <alignment vertical="top"/>
    </xf>
    <xf numFmtId="168" fontId="11" fillId="0" borderId="24" xfId="0" applyNumberFormat="1" applyFont="1" applyBorder="1" applyAlignment="1">
      <alignment vertical="top"/>
    </xf>
    <xf numFmtId="166" fontId="26" fillId="0" borderId="24" xfId="0" applyNumberFormat="1" applyFont="1" applyBorder="1" applyAlignment="1">
      <alignment vertical="top"/>
    </xf>
    <xf numFmtId="14" fontId="113" fillId="0" borderId="0" xfId="1" quotePrefix="1" applyNumberFormat="1" applyFont="1" applyFill="1" applyBorder="1" applyAlignment="1">
      <alignment horizontal="left"/>
    </xf>
    <xf numFmtId="0" fontId="26" fillId="0" borderId="24" xfId="0" applyFont="1" applyBorder="1" applyAlignment="1">
      <alignment horizontal="right" vertical="top"/>
    </xf>
    <xf numFmtId="3" fontId="29" fillId="0" borderId="0" xfId="0" applyNumberFormat="1" applyFont="1" applyAlignment="1">
      <alignment horizontal="right"/>
    </xf>
    <xf numFmtId="1" fontId="28" fillId="0" borderId="0" xfId="0" applyNumberFormat="1" applyFont="1" applyAlignment="1">
      <alignment horizontal="right"/>
    </xf>
    <xf numFmtId="1" fontId="29" fillId="0" borderId="0" xfId="0" applyNumberFormat="1" applyFont="1" applyAlignment="1">
      <alignment horizontal="right"/>
    </xf>
    <xf numFmtId="1" fontId="36" fillId="0" borderId="0" xfId="0" applyNumberFormat="1" applyFont="1" applyAlignment="1">
      <alignment horizontal="right"/>
    </xf>
    <xf numFmtId="3" fontId="30" fillId="0" borderId="0" xfId="0" applyNumberFormat="1" applyFont="1" applyAlignment="1">
      <alignment horizontal="right"/>
    </xf>
    <xf numFmtId="3" fontId="86" fillId="0" borderId="0" xfId="0" applyNumberFormat="1" applyFont="1"/>
    <xf numFmtId="0" fontId="86" fillId="0" borderId="0" xfId="0" applyFont="1"/>
    <xf numFmtId="0" fontId="116" fillId="0" borderId="0" xfId="0" applyFont="1"/>
    <xf numFmtId="0" fontId="40" fillId="0" borderId="0" xfId="39" applyFont="1" applyProtection="1">
      <protection locked="0"/>
    </xf>
    <xf numFmtId="170" fontId="114" fillId="0" borderId="0" xfId="35" applyNumberFormat="1" applyFont="1" applyAlignment="1">
      <alignment horizontal="left"/>
    </xf>
    <xf numFmtId="0" fontId="41" fillId="0" borderId="0" xfId="0" applyFont="1" applyAlignment="1">
      <alignment horizontal="left"/>
    </xf>
    <xf numFmtId="0" fontId="96" fillId="0" borderId="0" xfId="0" applyFont="1" applyAlignment="1">
      <alignment horizontal="left"/>
    </xf>
    <xf numFmtId="0" fontId="117" fillId="0" borderId="0" xfId="0" applyFont="1"/>
    <xf numFmtId="0" fontId="98" fillId="0" borderId="0" xfId="0" applyFont="1" applyAlignment="1">
      <alignment vertical="top"/>
    </xf>
    <xf numFmtId="166" fontId="98" fillId="18" borderId="0" xfId="0" applyNumberFormat="1" applyFont="1" applyFill="1"/>
    <xf numFmtId="166" fontId="94" fillId="26" borderId="0" xfId="0" applyNumberFormat="1" applyFont="1" applyFill="1"/>
    <xf numFmtId="166" fontId="112" fillId="26" borderId="17" xfId="0" applyNumberFormat="1" applyFont="1" applyFill="1" applyBorder="1" applyAlignment="1">
      <alignment vertical="top"/>
    </xf>
    <xf numFmtId="17" fontId="92" fillId="18" borderId="0" xfId="0" quotePrefix="1" applyNumberFormat="1" applyFont="1" applyFill="1" applyAlignment="1">
      <alignment horizontal="center"/>
    </xf>
    <xf numFmtId="166" fontId="49" fillId="18" borderId="17" xfId="0" applyNumberFormat="1" applyFont="1" applyFill="1" applyBorder="1" applyAlignment="1">
      <alignment vertical="top"/>
    </xf>
    <xf numFmtId="0" fontId="92" fillId="18" borderId="0" xfId="0" applyFont="1" applyFill="1" applyAlignment="1">
      <alignment horizontal="center" vertical="center" wrapText="1"/>
    </xf>
    <xf numFmtId="166" fontId="99" fillId="18" borderId="0" xfId="0" applyNumberFormat="1" applyFont="1" applyFill="1" applyAlignment="1">
      <alignment horizontal="center" wrapText="1"/>
    </xf>
    <xf numFmtId="3" fontId="39" fillId="0" borderId="0" xfId="49" applyNumberFormat="1" applyFont="1"/>
    <xf numFmtId="3" fontId="39" fillId="0" borderId="21" xfId="49" applyNumberFormat="1" applyFont="1" applyBorder="1"/>
    <xf numFmtId="166" fontId="98" fillId="18" borderId="0" xfId="0" applyNumberFormat="1" applyFont="1" applyFill="1" applyAlignment="1">
      <alignment horizontal="right"/>
    </xf>
    <xf numFmtId="1" fontId="97" fillId="0" borderId="0" xfId="0" applyNumberFormat="1" applyFont="1" applyAlignment="1">
      <alignment vertical="top"/>
    </xf>
    <xf numFmtId="0" fontId="103" fillId="0" borderId="0" xfId="0" applyFont="1"/>
    <xf numFmtId="0" fontId="92" fillId="0" borderId="0" xfId="0" applyFont="1"/>
    <xf numFmtId="3" fontId="121" fillId="0" borderId="0" xfId="0" applyNumberFormat="1" applyFont="1"/>
    <xf numFmtId="0" fontId="122" fillId="0" borderId="0" xfId="0" applyFont="1"/>
    <xf numFmtId="3" fontId="124" fillId="0" borderId="0" xfId="0" applyNumberFormat="1" applyFont="1" applyAlignment="1">
      <alignment horizontal="right"/>
    </xf>
    <xf numFmtId="4" fontId="124" fillId="0" borderId="0" xfId="0" applyNumberFormat="1" applyFont="1" applyAlignment="1">
      <alignment horizontal="right"/>
    </xf>
    <xf numFmtId="3" fontId="124" fillId="0" borderId="0" xfId="0" applyNumberFormat="1" applyFont="1"/>
    <xf numFmtId="168" fontId="125" fillId="0" borderId="0" xfId="0" applyNumberFormat="1" applyFont="1"/>
    <xf numFmtId="4" fontId="122" fillId="0" borderId="0" xfId="0" applyNumberFormat="1" applyFont="1" applyAlignment="1">
      <alignment wrapText="1"/>
    </xf>
    <xf numFmtId="0" fontId="124" fillId="0" borderId="0" xfId="0" applyFont="1" applyAlignment="1">
      <alignment horizontal="right"/>
    </xf>
    <xf numFmtId="166" fontId="124" fillId="0" borderId="0" xfId="0" applyNumberFormat="1" applyFont="1"/>
    <xf numFmtId="166" fontId="123" fillId="0" borderId="0" xfId="0" applyNumberFormat="1" applyFont="1" applyAlignment="1">
      <alignment horizontal="right"/>
    </xf>
    <xf numFmtId="0" fontId="126" fillId="0" borderId="0" xfId="0" applyFont="1"/>
    <xf numFmtId="0" fontId="104" fillId="0" borderId="0" xfId="0" applyFont="1"/>
    <xf numFmtId="0" fontId="127" fillId="0" borderId="0" xfId="0" applyFont="1"/>
    <xf numFmtId="0" fontId="102" fillId="0" borderId="0" xfId="0" applyFont="1"/>
    <xf numFmtId="0" fontId="102" fillId="0" borderId="0" xfId="0" applyFont="1" applyAlignment="1">
      <alignment vertical="top" wrapText="1"/>
    </xf>
    <xf numFmtId="0" fontId="104" fillId="0" borderId="0" xfId="0" applyFont="1" applyAlignment="1">
      <alignment vertical="top" wrapText="1"/>
    </xf>
    <xf numFmtId="0" fontId="2" fillId="0" borderId="0" xfId="0" applyFont="1" applyAlignment="1">
      <alignment vertical="top" wrapText="1"/>
    </xf>
    <xf numFmtId="3" fontId="104" fillId="0" borderId="0" xfId="0" applyNumberFormat="1" applyFont="1"/>
    <xf numFmtId="3" fontId="102" fillId="0" borderId="0" xfId="0" applyNumberFormat="1" applyFont="1"/>
    <xf numFmtId="168" fontId="102" fillId="0" borderId="0" xfId="0" applyNumberFormat="1" applyFont="1"/>
    <xf numFmtId="0" fontId="2" fillId="0" borderId="0" xfId="0" applyFont="1"/>
    <xf numFmtId="10" fontId="69" fillId="0" borderId="0" xfId="0" applyNumberFormat="1" applyFont="1"/>
    <xf numFmtId="0" fontId="28" fillId="18" borderId="0" xfId="0" applyFont="1" applyFill="1" applyAlignment="1">
      <alignment horizontal="left" vertical="center" wrapText="1"/>
    </xf>
    <xf numFmtId="166" fontId="28" fillId="0" borderId="26" xfId="0" applyNumberFormat="1" applyFont="1" applyBorder="1"/>
    <xf numFmtId="3" fontId="26" fillId="0" borderId="0" xfId="0" applyNumberFormat="1" applyFont="1" applyAlignment="1">
      <alignment horizontal="left" vertical="center" wrapText="1"/>
    </xf>
    <xf numFmtId="0" fontId="38" fillId="0" borderId="0" xfId="35"/>
    <xf numFmtId="0" fontId="129" fillId="0" borderId="0" xfId="0" applyFont="1"/>
    <xf numFmtId="0" fontId="102" fillId="22" borderId="0" xfId="0" applyFont="1" applyFill="1"/>
    <xf numFmtId="0" fontId="102" fillId="22" borderId="0" xfId="0" applyFont="1" applyFill="1" applyAlignment="1">
      <alignment vertical="top" wrapText="1"/>
    </xf>
    <xf numFmtId="0" fontId="102" fillId="18" borderId="0" xfId="0" applyFont="1" applyFill="1"/>
    <xf numFmtId="0" fontId="102" fillId="18" borderId="0" xfId="0" applyFont="1" applyFill="1" applyAlignment="1">
      <alignment vertical="top" wrapText="1"/>
    </xf>
    <xf numFmtId="0" fontId="130" fillId="0" borderId="0" xfId="0" applyFont="1"/>
    <xf numFmtId="0" fontId="131" fillId="0" borderId="0" xfId="0" applyFont="1"/>
    <xf numFmtId="3" fontId="132" fillId="0" borderId="0" xfId="0" applyNumberFormat="1" applyFont="1" applyAlignment="1">
      <alignment horizontal="right"/>
    </xf>
    <xf numFmtId="0" fontId="133" fillId="0" borderId="0" xfId="35" applyFont="1"/>
    <xf numFmtId="0" fontId="132" fillId="0" borderId="0" xfId="0" applyFont="1"/>
    <xf numFmtId="0" fontId="134" fillId="0" borderId="0" xfId="0" applyFont="1"/>
    <xf numFmtId="3" fontId="135" fillId="0" borderId="0" xfId="0" applyNumberFormat="1" applyFont="1" applyAlignment="1">
      <alignment horizontal="right"/>
    </xf>
    <xf numFmtId="10" fontId="136" fillId="0" borderId="0" xfId="0" applyNumberFormat="1" applyFont="1" applyAlignment="1">
      <alignment horizontal="center" vertical="center"/>
    </xf>
    <xf numFmtId="14" fontId="132" fillId="0" borderId="0" xfId="1" applyNumberFormat="1" applyFont="1" applyFill="1" applyBorder="1" applyAlignment="1">
      <alignment horizontal="left"/>
    </xf>
    <xf numFmtId="0" fontId="137" fillId="0" borderId="0" xfId="0" applyFont="1"/>
    <xf numFmtId="0" fontId="104" fillId="18" borderId="0" xfId="0" applyFont="1" applyFill="1" applyAlignment="1">
      <alignment vertical="top" wrapText="1"/>
    </xf>
    <xf numFmtId="0" fontId="104" fillId="22" borderId="0" xfId="0" applyFont="1" applyFill="1" applyAlignment="1">
      <alignment vertical="top" wrapText="1"/>
    </xf>
    <xf numFmtId="0" fontId="104" fillId="22" borderId="0" xfId="0" applyFont="1" applyFill="1"/>
    <xf numFmtId="0" fontId="104" fillId="18" borderId="0" xfId="0" applyFont="1" applyFill="1"/>
    <xf numFmtId="0" fontId="104" fillId="0" borderId="0" xfId="0" applyFont="1" applyAlignment="1">
      <alignment vertical="top"/>
    </xf>
    <xf numFmtId="3" fontId="104" fillId="0" borderId="0" xfId="0" applyNumberFormat="1" applyFont="1" applyAlignment="1">
      <alignment vertical="top"/>
    </xf>
    <xf numFmtId="168" fontId="104" fillId="0" borderId="0" xfId="0" applyNumberFormat="1" applyFont="1" applyAlignment="1">
      <alignment vertical="top"/>
    </xf>
    <xf numFmtId="0" fontId="128" fillId="0" borderId="0" xfId="0" applyFont="1" applyAlignment="1">
      <alignment vertical="top"/>
    </xf>
    <xf numFmtId="0" fontId="26" fillId="0" borderId="18" xfId="0" applyFont="1" applyBorder="1" applyAlignment="1">
      <alignment vertical="top"/>
    </xf>
    <xf numFmtId="166" fontId="26" fillId="0" borderId="25" xfId="0" applyNumberFormat="1" applyFont="1" applyBorder="1" applyAlignment="1">
      <alignment vertical="top"/>
    </xf>
    <xf numFmtId="166" fontId="26" fillId="0" borderId="18" xfId="0" applyNumberFormat="1" applyFont="1" applyBorder="1" applyAlignment="1">
      <alignment vertical="top"/>
    </xf>
    <xf numFmtId="10" fontId="70" fillId="0" borderId="18" xfId="0" applyNumberFormat="1" applyFont="1" applyBorder="1" applyAlignment="1">
      <alignment vertical="top"/>
    </xf>
    <xf numFmtId="3" fontId="35" fillId="22" borderId="18" xfId="0" applyNumberFormat="1" applyFont="1" applyFill="1" applyBorder="1" applyAlignment="1">
      <alignment vertical="top"/>
    </xf>
    <xf numFmtId="166" fontId="26" fillId="18" borderId="18" xfId="0" applyNumberFormat="1" applyFont="1" applyFill="1" applyBorder="1" applyAlignment="1">
      <alignment vertical="top"/>
    </xf>
    <xf numFmtId="3" fontId="26" fillId="0" borderId="18" xfId="0" applyNumberFormat="1" applyFont="1" applyBorder="1" applyAlignment="1">
      <alignment horizontal="right" vertical="top"/>
    </xf>
    <xf numFmtId="3" fontId="35" fillId="0" borderId="18" xfId="0" applyNumberFormat="1" applyFont="1" applyBorder="1" applyAlignment="1">
      <alignment vertical="top"/>
    </xf>
    <xf numFmtId="0" fontId="35" fillId="0" borderId="18" xfId="0" applyFont="1" applyBorder="1" applyAlignment="1">
      <alignment vertical="top"/>
    </xf>
    <xf numFmtId="171" fontId="26" fillId="0" borderId="18" xfId="0" applyNumberFormat="1" applyFont="1" applyBorder="1" applyAlignment="1">
      <alignment vertical="top"/>
    </xf>
    <xf numFmtId="0" fontId="28" fillId="0" borderId="0" xfId="0" applyFont="1" applyAlignment="1">
      <alignment vertical="top"/>
    </xf>
    <xf numFmtId="0" fontId="26" fillId="0" borderId="0" xfId="0" applyFont="1" applyAlignment="1">
      <alignment vertical="top"/>
    </xf>
    <xf numFmtId="0" fontId="0" fillId="0" borderId="0" xfId="0" applyAlignment="1">
      <alignment vertical="top"/>
    </xf>
    <xf numFmtId="0" fontId="138" fillId="0" borderId="0" xfId="0" applyFont="1"/>
    <xf numFmtId="0" fontId="139" fillId="0" borderId="0" xfId="1" applyFont="1" applyFill="1" applyBorder="1" applyAlignment="1">
      <alignment horizontal="left"/>
    </xf>
    <xf numFmtId="166" fontId="86" fillId="0" borderId="17" xfId="0" applyNumberFormat="1" applyFont="1" applyBorder="1" applyAlignment="1">
      <alignment vertical="top"/>
    </xf>
    <xf numFmtId="0" fontId="101" fillId="0" borderId="0" xfId="0" applyFont="1" applyAlignment="1">
      <alignment horizontal="center" vertical="center" wrapText="1"/>
    </xf>
    <xf numFmtId="166" fontId="86" fillId="0" borderId="25" xfId="0" applyNumberFormat="1" applyFont="1" applyBorder="1" applyAlignment="1">
      <alignment vertical="top"/>
    </xf>
    <xf numFmtId="0" fontId="101" fillId="0" borderId="17" xfId="0" applyFont="1" applyBorder="1" applyAlignment="1">
      <alignment horizontal="center" vertical="center" wrapText="1"/>
    </xf>
    <xf numFmtId="0" fontId="114" fillId="0" borderId="0" xfId="35" applyFont="1"/>
    <xf numFmtId="166" fontId="140" fillId="0" borderId="24" xfId="0" applyNumberFormat="1" applyFont="1" applyBorder="1" applyAlignment="1">
      <alignment horizontal="right" vertical="top"/>
    </xf>
    <xf numFmtId="166" fontId="140" fillId="17" borderId="24" xfId="0" applyNumberFormat="1" applyFont="1" applyFill="1" applyBorder="1" applyAlignment="1">
      <alignment horizontal="right" vertical="top"/>
    </xf>
    <xf numFmtId="166" fontId="140" fillId="22" borderId="24" xfId="0" applyNumberFormat="1" applyFont="1" applyFill="1" applyBorder="1" applyAlignment="1">
      <alignment horizontal="right" vertical="top"/>
    </xf>
    <xf numFmtId="166" fontId="141" fillId="0" borderId="0" xfId="0" applyNumberFormat="1" applyFont="1"/>
    <xf numFmtId="166" fontId="141" fillId="0" borderId="0" xfId="0" applyNumberFormat="1" applyFont="1" applyAlignment="1">
      <alignment horizontal="right"/>
    </xf>
    <xf numFmtId="166" fontId="140" fillId="17" borderId="0" xfId="0" applyNumberFormat="1" applyFont="1" applyFill="1"/>
    <xf numFmtId="3" fontId="140" fillId="14" borderId="0" xfId="0" applyNumberFormat="1" applyFont="1" applyFill="1" applyAlignment="1">
      <alignment horizontal="right"/>
    </xf>
    <xf numFmtId="3" fontId="85" fillId="26" borderId="17" xfId="0" applyNumberFormat="1" applyFont="1" applyFill="1" applyBorder="1" applyAlignment="1">
      <alignment horizontal="center" wrapText="1"/>
    </xf>
    <xf numFmtId="3" fontId="141" fillId="22" borderId="0" xfId="0" applyNumberFormat="1" applyFont="1" applyFill="1"/>
    <xf numFmtId="3" fontId="141" fillId="0" borderId="0" xfId="0" applyNumberFormat="1" applyFont="1" applyAlignment="1">
      <alignment horizontal="right"/>
    </xf>
    <xf numFmtId="0" fontId="140" fillId="0" borderId="24" xfId="0" applyFont="1" applyBorder="1" applyAlignment="1">
      <alignment horizontal="right" vertical="top"/>
    </xf>
    <xf numFmtId="0" fontId="140" fillId="0" borderId="24" xfId="0" applyFont="1" applyBorder="1" applyAlignment="1">
      <alignment vertical="top"/>
    </xf>
    <xf numFmtId="3" fontId="143" fillId="0" borderId="0" xfId="0" applyNumberFormat="1" applyFont="1" applyAlignment="1">
      <alignment horizontal="right"/>
    </xf>
    <xf numFmtId="0" fontId="140" fillId="0" borderId="0" xfId="0" applyFont="1"/>
    <xf numFmtId="166" fontId="144" fillId="18" borderId="17" xfId="0" applyNumberFormat="1" applyFont="1" applyFill="1" applyBorder="1" applyAlignment="1">
      <alignment horizontal="right" vertical="top"/>
    </xf>
    <xf numFmtId="166" fontId="144" fillId="18" borderId="24" xfId="0" applyNumberFormat="1" applyFont="1" applyFill="1" applyBorder="1" applyAlignment="1">
      <alignment vertical="top"/>
    </xf>
    <xf numFmtId="166" fontId="145" fillId="18" borderId="0" xfId="0" applyNumberFormat="1" applyFont="1" applyFill="1" applyAlignment="1">
      <alignment horizontal="right" vertical="top"/>
    </xf>
    <xf numFmtId="166" fontId="145" fillId="18" borderId="0" xfId="0" applyNumberFormat="1" applyFont="1" applyFill="1"/>
    <xf numFmtId="166" fontId="145" fillId="18" borderId="0" xfId="0" applyNumberFormat="1" applyFont="1" applyFill="1" applyAlignment="1">
      <alignment horizontal="right"/>
    </xf>
    <xf numFmtId="166" fontId="145" fillId="18" borderId="19" xfId="0" applyNumberFormat="1" applyFont="1" applyFill="1" applyBorder="1"/>
    <xf numFmtId="166" fontId="145" fillId="18" borderId="22" xfId="0" applyNumberFormat="1" applyFont="1" applyFill="1" applyBorder="1"/>
    <xf numFmtId="166" fontId="140" fillId="0" borderId="24" xfId="0" applyNumberFormat="1" applyFont="1" applyBorder="1" applyAlignment="1">
      <alignment vertical="top"/>
    </xf>
    <xf numFmtId="166" fontId="140" fillId="17" borderId="24" xfId="0" applyNumberFormat="1" applyFont="1" applyFill="1" applyBorder="1" applyAlignment="1">
      <alignment vertical="top"/>
    </xf>
    <xf numFmtId="3" fontId="140" fillId="22" borderId="24" xfId="0" applyNumberFormat="1" applyFont="1" applyFill="1" applyBorder="1" applyAlignment="1">
      <alignment vertical="top"/>
    </xf>
    <xf numFmtId="3" fontId="143" fillId="0" borderId="0" xfId="0" applyNumberFormat="1" applyFont="1"/>
    <xf numFmtId="166" fontId="141" fillId="17" borderId="0" xfId="0" applyNumberFormat="1" applyFont="1" applyFill="1"/>
    <xf numFmtId="3" fontId="141" fillId="25" borderId="23" xfId="0" applyNumberFormat="1" applyFont="1" applyFill="1" applyBorder="1" applyAlignment="1">
      <alignment horizontal="right"/>
    </xf>
    <xf numFmtId="3" fontId="141" fillId="0" borderId="0" xfId="0" applyNumberFormat="1" applyFont="1"/>
    <xf numFmtId="3" fontId="141" fillId="0" borderId="19" xfId="0" applyNumberFormat="1" applyFont="1" applyBorder="1" applyAlignment="1">
      <alignment horizontal="right"/>
    </xf>
    <xf numFmtId="3" fontId="141" fillId="22" borderId="20" xfId="0" applyNumberFormat="1" applyFont="1" applyFill="1" applyBorder="1" applyAlignment="1">
      <alignment horizontal="right"/>
    </xf>
    <xf numFmtId="3" fontId="141" fillId="25" borderId="20" xfId="0" applyNumberFormat="1" applyFont="1" applyFill="1" applyBorder="1" applyAlignment="1">
      <alignment horizontal="right"/>
    </xf>
    <xf numFmtId="0" fontId="28" fillId="0" borderId="0" xfId="39" applyFont="1" applyProtection="1">
      <protection locked="0"/>
    </xf>
    <xf numFmtId="3" fontId="140" fillId="14" borderId="0" xfId="0" applyNumberFormat="1" applyFont="1" applyFill="1" applyAlignment="1">
      <alignment horizontal="right" vertical="top"/>
    </xf>
    <xf numFmtId="166" fontId="140" fillId="14" borderId="0" xfId="0" applyNumberFormat="1" applyFont="1" applyFill="1" applyAlignment="1">
      <alignment vertical="top"/>
    </xf>
    <xf numFmtId="14" fontId="60" fillId="0" borderId="0" xfId="0" applyNumberFormat="1" applyFont="1" applyAlignment="1">
      <alignment horizontal="left"/>
    </xf>
    <xf numFmtId="4" fontId="53" fillId="0" borderId="0" xfId="0" applyNumberFormat="1" applyFont="1"/>
    <xf numFmtId="0" fontId="146" fillId="0" borderId="0" xfId="0" applyFont="1"/>
    <xf numFmtId="0" fontId="147" fillId="0" borderId="0" xfId="0" applyFont="1"/>
    <xf numFmtId="0" fontId="148" fillId="0" borderId="0" xfId="0" applyFont="1" applyAlignment="1">
      <alignment horizontal="center" wrapText="1"/>
    </xf>
    <xf numFmtId="0" fontId="137" fillId="0" borderId="27" xfId="0" applyFont="1" applyBorder="1"/>
    <xf numFmtId="4" fontId="135" fillId="0" borderId="0" xfId="0" applyNumberFormat="1" applyFont="1" applyAlignment="1">
      <alignment horizontal="right"/>
    </xf>
    <xf numFmtId="0" fontId="135" fillId="0" borderId="0" xfId="0" applyFont="1" applyAlignment="1">
      <alignment horizontal="right"/>
    </xf>
    <xf numFmtId="0" fontId="135" fillId="0" borderId="27" xfId="0" applyFont="1" applyBorder="1" applyAlignment="1">
      <alignment horizontal="right"/>
    </xf>
    <xf numFmtId="4" fontId="135" fillId="0" borderId="0" xfId="0" applyNumberFormat="1" applyFont="1"/>
    <xf numFmtId="171" fontId="135" fillId="0" borderId="0" xfId="0" applyNumberFormat="1" applyFont="1" applyAlignment="1">
      <alignment horizontal="right"/>
    </xf>
    <xf numFmtId="0" fontId="53" fillId="0" borderId="27" xfId="0" applyFont="1" applyBorder="1"/>
    <xf numFmtId="0" fontId="135" fillId="0" borderId="0" xfId="0" applyFont="1"/>
    <xf numFmtId="4" fontId="135" fillId="0" borderId="27" xfId="0" applyNumberFormat="1" applyFont="1" applyBorder="1" applyAlignment="1">
      <alignment horizontal="right"/>
    </xf>
    <xf numFmtId="0" fontId="135" fillId="0" borderId="27" xfId="0" applyFont="1" applyBorder="1"/>
    <xf numFmtId="4" fontId="135" fillId="0" borderId="0" xfId="36" applyNumberFormat="1" applyFont="1" applyAlignment="1">
      <alignment horizontal="right"/>
    </xf>
    <xf numFmtId="4" fontId="135" fillId="0" borderId="27" xfId="27" applyNumberFormat="1" applyFont="1" applyFill="1" applyBorder="1" applyAlignment="1">
      <alignment horizontal="right"/>
    </xf>
    <xf numFmtId="4" fontId="135" fillId="0" borderId="27" xfId="0" applyNumberFormat="1" applyFont="1" applyBorder="1"/>
    <xf numFmtId="0" fontId="64" fillId="0" borderId="0" xfId="0" applyFont="1" applyAlignment="1">
      <alignment horizontal="right"/>
    </xf>
    <xf numFmtId="4" fontId="135" fillId="0" borderId="27" xfId="0" applyNumberFormat="1" applyFont="1" applyBorder="1" applyAlignment="1">
      <alignment wrapText="1"/>
    </xf>
    <xf numFmtId="0" fontId="135" fillId="0" borderId="0" xfId="36" applyFont="1"/>
    <xf numFmtId="4" fontId="60" fillId="0" borderId="27" xfId="0" applyNumberFormat="1" applyFont="1" applyBorder="1" applyAlignment="1">
      <alignment wrapText="1"/>
    </xf>
    <xf numFmtId="4" fontId="135" fillId="0" borderId="0" xfId="40" applyNumberFormat="1" applyFont="1" applyProtection="1">
      <protection locked="0"/>
    </xf>
    <xf numFmtId="4" fontId="135" fillId="0" borderId="0" xfId="40" applyNumberFormat="1" applyFont="1"/>
    <xf numFmtId="166" fontId="26" fillId="0" borderId="0" xfId="0" applyNumberFormat="1" applyFont="1" applyAlignment="1">
      <alignment vertical="top"/>
    </xf>
    <xf numFmtId="0" fontId="152" fillId="0" borderId="0" xfId="0" applyFont="1"/>
    <xf numFmtId="0" fontId="37" fillId="15" borderId="0" xfId="0" applyFont="1" applyFill="1" applyAlignment="1">
      <alignment horizontal="center" vertical="center" wrapText="1"/>
    </xf>
    <xf numFmtId="3" fontId="37" fillId="15" borderId="0" xfId="0" applyNumberFormat="1" applyFont="1" applyFill="1" applyAlignment="1">
      <alignment horizontal="center" vertical="center" wrapText="1"/>
    </xf>
    <xf numFmtId="0" fontId="151" fillId="30" borderId="0" xfId="0" applyFont="1" applyFill="1" applyAlignment="1">
      <alignment horizontal="center" vertical="center" wrapText="1"/>
    </xf>
    <xf numFmtId="0" fontId="11" fillId="0" borderId="0" xfId="0" applyFont="1" applyAlignment="1">
      <alignment vertical="top"/>
    </xf>
    <xf numFmtId="3" fontId="153" fillId="30" borderId="0" xfId="0" applyNumberFormat="1" applyFont="1" applyFill="1" applyAlignment="1">
      <alignment horizontal="center" vertical="center" wrapText="1"/>
    </xf>
    <xf numFmtId="3" fontId="154" fillId="23" borderId="0" xfId="0" applyNumberFormat="1" applyFont="1" applyFill="1" applyAlignment="1">
      <alignment horizontal="center" vertical="center" wrapText="1"/>
    </xf>
    <xf numFmtId="0" fontId="154" fillId="23" borderId="0" xfId="0" applyFont="1" applyFill="1" applyAlignment="1">
      <alignment horizontal="center" vertical="center" wrapText="1"/>
    </xf>
    <xf numFmtId="166" fontId="26" fillId="0" borderId="0" xfId="0" applyNumberFormat="1" applyFont="1" applyAlignment="1">
      <alignment horizontal="right" vertical="top"/>
    </xf>
    <xf numFmtId="166" fontId="26" fillId="0" borderId="17" xfId="0" applyNumberFormat="1" applyFont="1" applyBorder="1" applyAlignment="1">
      <alignment horizontal="right" vertical="top"/>
    </xf>
    <xf numFmtId="3" fontId="156" fillId="0" borderId="28" xfId="0" applyNumberFormat="1" applyFont="1" applyBorder="1" applyAlignment="1">
      <alignment vertical="top"/>
    </xf>
    <xf numFmtId="0" fontId="156" fillId="0" borderId="28" xfId="0" applyFont="1" applyBorder="1"/>
    <xf numFmtId="3" fontId="156" fillId="0" borderId="28" xfId="0" applyNumberFormat="1" applyFont="1" applyBorder="1"/>
    <xf numFmtId="0" fontId="156" fillId="0" borderId="29" xfId="0" applyFont="1" applyBorder="1"/>
    <xf numFmtId="3" fontId="156" fillId="0" borderId="29" xfId="0" applyNumberFormat="1" applyFont="1" applyBorder="1"/>
    <xf numFmtId="3" fontId="156" fillId="0" borderId="21" xfId="0" applyNumberFormat="1" applyFont="1" applyBorder="1" applyAlignment="1">
      <alignment horizontal="right"/>
    </xf>
    <xf numFmtId="0" fontId="157" fillId="0" borderId="0" xfId="0" applyFont="1"/>
    <xf numFmtId="0" fontId="12" fillId="0" borderId="0" xfId="0" applyFont="1"/>
    <xf numFmtId="0" fontId="85" fillId="0" borderId="0" xfId="0" applyFont="1" applyAlignment="1">
      <alignment horizontal="center"/>
    </xf>
    <xf numFmtId="0" fontId="159" fillId="0" borderId="0" xfId="0" applyFont="1"/>
    <xf numFmtId="0" fontId="69" fillId="0" borderId="0" xfId="0" applyFont="1"/>
    <xf numFmtId="166" fontId="28" fillId="0" borderId="0" xfId="0" applyNumberFormat="1" applyFont="1" applyAlignment="1">
      <alignment horizontal="right" vertical="top"/>
    </xf>
    <xf numFmtId="166" fontId="26" fillId="0" borderId="0" xfId="0" applyNumberFormat="1" applyFont="1" applyAlignment="1">
      <alignment horizontal="right"/>
    </xf>
    <xf numFmtId="0" fontId="161" fillId="27" borderId="0" xfId="0" applyFont="1" applyFill="1"/>
    <xf numFmtId="0" fontId="85" fillId="27" borderId="0" xfId="0" applyFont="1" applyFill="1"/>
    <xf numFmtId="0" fontId="144" fillId="19" borderId="29" xfId="0" applyFont="1" applyFill="1" applyBorder="1" applyAlignment="1">
      <alignment horizontal="center" wrapText="1"/>
    </xf>
    <xf numFmtId="3" fontId="144" fillId="19" borderId="21" xfId="0" applyNumberFormat="1" applyFont="1" applyFill="1" applyBorder="1" applyAlignment="1">
      <alignment horizontal="center" wrapText="1"/>
    </xf>
    <xf numFmtId="166" fontId="28" fillId="0" borderId="23" xfId="0" applyNumberFormat="1" applyFont="1" applyBorder="1" applyAlignment="1">
      <alignment horizontal="right"/>
    </xf>
    <xf numFmtId="166" fontId="28" fillId="0" borderId="20" xfId="0" applyNumberFormat="1" applyFont="1" applyBorder="1" applyAlignment="1">
      <alignment horizontal="right"/>
    </xf>
    <xf numFmtId="0" fontId="145" fillId="0" borderId="0" xfId="0" applyFont="1"/>
    <xf numFmtId="166" fontId="145" fillId="0" borderId="0" xfId="0" applyNumberFormat="1" applyFont="1"/>
    <xf numFmtId="3" fontId="145" fillId="0" borderId="0" xfId="0" applyNumberFormat="1" applyFont="1"/>
    <xf numFmtId="166" fontId="145" fillId="0" borderId="0" xfId="0" applyNumberFormat="1" applyFont="1" applyAlignment="1">
      <alignment vertical="top"/>
    </xf>
    <xf numFmtId="168" fontId="145" fillId="0" borderId="0" xfId="0" applyNumberFormat="1" applyFont="1"/>
    <xf numFmtId="0" fontId="163" fillId="0" borderId="0" xfId="0" applyFont="1"/>
    <xf numFmtId="0" fontId="144" fillId="0" borderId="0" xfId="0" applyFont="1"/>
    <xf numFmtId="3" fontId="29" fillId="0" borderId="0" xfId="0" applyNumberFormat="1" applyFont="1" applyAlignment="1">
      <alignment horizontal="right" vertical="center"/>
    </xf>
    <xf numFmtId="0" fontId="144" fillId="0" borderId="0" xfId="0" applyFont="1" applyAlignment="1">
      <alignment horizontal="center" vertical="center" wrapText="1"/>
    </xf>
    <xf numFmtId="166" fontId="144" fillId="0" borderId="0" xfId="0" applyNumberFormat="1" applyFont="1" applyAlignment="1">
      <alignment horizontal="center" vertical="center" wrapText="1"/>
    </xf>
    <xf numFmtId="14" fontId="35" fillId="0" borderId="0" xfId="0" applyNumberFormat="1" applyFont="1" applyAlignment="1">
      <alignment horizontal="center" vertical="center" wrapText="1"/>
    </xf>
    <xf numFmtId="0" fontId="38" fillId="0" borderId="17" xfId="35" applyBorder="1"/>
    <xf numFmtId="0" fontId="12" fillId="0" borderId="17" xfId="0" applyFont="1" applyBorder="1"/>
    <xf numFmtId="0" fontId="145" fillId="0" borderId="21" xfId="39" applyFont="1" applyBorder="1" applyProtection="1">
      <protection locked="0"/>
    </xf>
    <xf numFmtId="0" fontId="144" fillId="0" borderId="21" xfId="0" applyFont="1" applyBorder="1" applyAlignment="1">
      <alignment horizontal="center" wrapText="1"/>
    </xf>
    <xf numFmtId="166" fontId="26" fillId="22" borderId="26" xfId="0" applyNumberFormat="1" applyFont="1" applyFill="1" applyBorder="1" applyAlignment="1">
      <alignment horizontal="right" vertical="top"/>
    </xf>
    <xf numFmtId="166" fontId="26" fillId="31" borderId="0" xfId="0" applyNumberFormat="1" applyFont="1" applyFill="1" applyAlignment="1">
      <alignment horizontal="right" vertical="top"/>
    </xf>
    <xf numFmtId="0" fontId="69" fillId="0" borderId="0" xfId="0" applyFont="1" applyAlignment="1">
      <alignment horizontal="right"/>
    </xf>
    <xf numFmtId="0" fontId="162" fillId="0" borderId="0" xfId="0" applyFont="1" applyAlignment="1">
      <alignment horizontal="right"/>
    </xf>
    <xf numFmtId="0" fontId="158" fillId="0" borderId="0" xfId="0" applyFont="1"/>
    <xf numFmtId="0" fontId="160" fillId="0" borderId="0" xfId="0" applyFont="1"/>
    <xf numFmtId="166" fontId="28" fillId="22" borderId="0" xfId="0" applyNumberFormat="1" applyFont="1" applyFill="1"/>
    <xf numFmtId="3" fontId="28" fillId="0" borderId="0" xfId="0" applyNumberFormat="1" applyFont="1" applyAlignment="1">
      <alignment horizontal="right" vertical="top"/>
    </xf>
    <xf numFmtId="0" fontId="8" fillId="0" borderId="0" xfId="0" applyFont="1" applyAlignment="1">
      <alignment horizontal="center"/>
    </xf>
    <xf numFmtId="0" fontId="165" fillId="0" borderId="0" xfId="0" applyFont="1"/>
    <xf numFmtId="0" fontId="37" fillId="0" borderId="0" xfId="0" applyFont="1" applyAlignment="1">
      <alignment horizontal="center" vertical="center" wrapText="1"/>
    </xf>
    <xf numFmtId="166" fontId="26" fillId="31" borderId="26" xfId="0" applyNumberFormat="1" applyFont="1" applyFill="1" applyBorder="1" applyAlignment="1">
      <alignment horizontal="right" vertical="top"/>
    </xf>
    <xf numFmtId="166" fontId="26" fillId="0" borderId="26" xfId="0" applyNumberFormat="1" applyFont="1" applyBorder="1" applyAlignment="1">
      <alignment horizontal="right" vertical="top"/>
    </xf>
    <xf numFmtId="166" fontId="26" fillId="0" borderId="26" xfId="0" applyNumberFormat="1" applyFont="1" applyBorder="1" applyAlignment="1">
      <alignment vertical="top"/>
    </xf>
    <xf numFmtId="166" fontId="86" fillId="0" borderId="26" xfId="0" applyNumberFormat="1" applyFont="1" applyBorder="1" applyAlignment="1">
      <alignment horizontal="center" vertical="top"/>
    </xf>
    <xf numFmtId="166" fontId="28" fillId="24" borderId="26" xfId="0" applyNumberFormat="1" applyFont="1" applyFill="1" applyBorder="1" applyAlignment="1">
      <alignment vertical="top"/>
    </xf>
    <xf numFmtId="3" fontId="26" fillId="24" borderId="26" xfId="0" applyNumberFormat="1" applyFont="1" applyFill="1" applyBorder="1" applyAlignment="1">
      <alignment vertical="top"/>
    </xf>
    <xf numFmtId="3" fontId="26" fillId="0" borderId="26" xfId="0" applyNumberFormat="1" applyFont="1" applyBorder="1" applyAlignment="1">
      <alignment vertical="top"/>
    </xf>
    <xf numFmtId="0" fontId="26" fillId="0" borderId="26" xfId="0" applyFont="1" applyBorder="1" applyAlignment="1">
      <alignment horizontal="right" vertical="top"/>
    </xf>
    <xf numFmtId="0" fontId="26" fillId="0" borderId="26" xfId="0" applyFont="1" applyBorder="1" applyAlignment="1">
      <alignment vertical="top"/>
    </xf>
    <xf numFmtId="166" fontId="28" fillId="24" borderId="0" xfId="0" applyNumberFormat="1" applyFont="1" applyFill="1"/>
    <xf numFmtId="168" fontId="28" fillId="24" borderId="0" xfId="0" applyNumberFormat="1" applyFont="1" applyFill="1" applyAlignment="1">
      <alignment vertical="top"/>
    </xf>
    <xf numFmtId="3" fontId="28" fillId="24" borderId="0" xfId="0" applyNumberFormat="1" applyFont="1" applyFill="1" applyAlignment="1">
      <alignment vertical="top"/>
    </xf>
    <xf numFmtId="3" fontId="28" fillId="0" borderId="0" xfId="0" applyNumberFormat="1" applyFont="1" applyAlignment="1">
      <alignment vertical="top"/>
    </xf>
    <xf numFmtId="0" fontId="28" fillId="0" borderId="0" xfId="39" applyFont="1" applyAlignment="1" applyProtection="1">
      <alignment horizontal="right"/>
      <protection locked="0"/>
    </xf>
    <xf numFmtId="0" fontId="164" fillId="0" borderId="0" xfId="0" applyFont="1" applyAlignment="1">
      <alignment horizontal="left" vertical="center"/>
    </xf>
    <xf numFmtId="0" fontId="144" fillId="0" borderId="0" xfId="0" applyFont="1" applyAlignment="1">
      <alignment vertical="top"/>
    </xf>
    <xf numFmtId="166" fontId="144" fillId="0" borderId="0" xfId="0" applyNumberFormat="1" applyFont="1" applyAlignment="1">
      <alignment vertical="top"/>
    </xf>
    <xf numFmtId="168" fontId="144" fillId="0" borderId="0" xfId="0" applyNumberFormat="1" applyFont="1" applyAlignment="1">
      <alignment vertical="top"/>
    </xf>
    <xf numFmtId="3" fontId="144" fillId="0" borderId="0" xfId="0" applyNumberFormat="1" applyFont="1" applyAlignment="1">
      <alignment vertical="top"/>
    </xf>
    <xf numFmtId="3" fontId="35" fillId="0" borderId="0" xfId="0" applyNumberFormat="1" applyFont="1" applyAlignment="1">
      <alignment horizontal="right" vertical="top"/>
    </xf>
    <xf numFmtId="166" fontId="26" fillId="27" borderId="24" xfId="0" applyNumberFormat="1" applyFont="1" applyFill="1" applyBorder="1" applyAlignment="1">
      <alignment vertical="top"/>
    </xf>
    <xf numFmtId="166" fontId="28" fillId="27" borderId="0" xfId="0" applyNumberFormat="1" applyFont="1" applyFill="1" applyAlignment="1">
      <alignment horizontal="right"/>
    </xf>
    <xf numFmtId="3" fontId="166" fillId="32" borderId="0" xfId="0" applyNumberFormat="1" applyFont="1" applyFill="1" applyAlignment="1">
      <alignment horizontal="center" vertical="center" wrapText="1"/>
    </xf>
    <xf numFmtId="166" fontId="28" fillId="27" borderId="26" xfId="0" applyNumberFormat="1" applyFont="1" applyFill="1" applyBorder="1" applyAlignment="1">
      <alignment vertical="top"/>
    </xf>
    <xf numFmtId="166" fontId="28" fillId="27" borderId="0" xfId="0" applyNumberFormat="1" applyFont="1" applyFill="1" applyAlignment="1">
      <alignment vertical="top"/>
    </xf>
    <xf numFmtId="0" fontId="37" fillId="16" borderId="17" xfId="0" applyFont="1" applyFill="1" applyBorder="1" applyAlignment="1">
      <alignment horizontal="center" vertical="center" wrapText="1"/>
    </xf>
    <xf numFmtId="166" fontId="26" fillId="27" borderId="26" xfId="0" applyNumberFormat="1" applyFont="1" applyFill="1" applyBorder="1" applyAlignment="1">
      <alignment horizontal="right" vertical="top"/>
    </xf>
    <xf numFmtId="3" fontId="103" fillId="32" borderId="0" xfId="0" applyNumberFormat="1" applyFont="1" applyFill="1" applyAlignment="1">
      <alignment horizontal="center" vertical="center" wrapText="1"/>
    </xf>
    <xf numFmtId="3" fontId="166" fillId="22" borderId="0" xfId="0" applyNumberFormat="1" applyFont="1" applyFill="1" applyAlignment="1">
      <alignment horizontal="center" vertical="center" wrapText="1"/>
    </xf>
    <xf numFmtId="3" fontId="103" fillId="22" borderId="0" xfId="0" applyNumberFormat="1" applyFont="1" applyFill="1" applyAlignment="1">
      <alignment horizontal="center" vertical="center" wrapText="1"/>
    </xf>
    <xf numFmtId="0" fontId="133" fillId="0" borderId="0" xfId="35" applyFont="1" applyFill="1" applyBorder="1" applyAlignment="1">
      <alignment horizontal="left"/>
    </xf>
    <xf numFmtId="0" fontId="133" fillId="0" borderId="0" xfId="35" applyFont="1" applyAlignment="1">
      <alignment vertical="center"/>
    </xf>
    <xf numFmtId="0" fontId="132" fillId="0" borderId="0" xfId="1" applyFont="1" applyFill="1" applyBorder="1" applyAlignment="1">
      <alignment horizontal="left"/>
    </xf>
    <xf numFmtId="0" fontId="167" fillId="0" borderId="0" xfId="1" applyFont="1" applyFill="1" applyBorder="1" applyAlignment="1">
      <alignment horizontal="left"/>
    </xf>
    <xf numFmtId="0" fontId="28" fillId="29" borderId="0" xfId="0" applyFont="1" applyFill="1" applyAlignment="1">
      <alignment horizontal="center" vertical="center" wrapText="1"/>
    </xf>
    <xf numFmtId="0" fontId="145" fillId="28" borderId="0" xfId="0" applyFont="1" applyFill="1" applyAlignment="1">
      <alignment horizontal="center" vertical="center" wrapText="1"/>
    </xf>
    <xf numFmtId="0" fontId="156" fillId="0" borderId="27" xfId="0" applyFont="1" applyBorder="1"/>
    <xf numFmtId="3" fontId="156" fillId="0" borderId="27" xfId="0" applyNumberFormat="1" applyFont="1" applyBorder="1"/>
    <xf numFmtId="3" fontId="156" fillId="0" borderId="27" xfId="0" applyNumberFormat="1" applyFont="1" applyBorder="1" applyAlignment="1">
      <alignment vertical="top"/>
    </xf>
    <xf numFmtId="0" fontId="145" fillId="0" borderId="31" xfId="39" applyFont="1" applyBorder="1" applyProtection="1">
      <protection locked="0"/>
    </xf>
    <xf numFmtId="0" fontId="155" fillId="0" borderId="32" xfId="0" applyFont="1" applyBorder="1" applyAlignment="1">
      <alignment vertical="top"/>
    </xf>
    <xf numFmtId="3" fontId="156" fillId="0" borderId="32" xfId="0" applyNumberFormat="1" applyFont="1" applyBorder="1" applyAlignment="1">
      <alignment vertical="top"/>
    </xf>
    <xf numFmtId="0" fontId="26" fillId="0" borderId="21" xfId="0" applyFont="1" applyBorder="1" applyAlignment="1">
      <alignment horizontal="center" wrapText="1"/>
    </xf>
    <xf numFmtId="166" fontId="26" fillId="0" borderId="21" xfId="0" applyNumberFormat="1" applyFont="1" applyBorder="1" applyAlignment="1">
      <alignment horizontal="right" vertical="top"/>
    </xf>
    <xf numFmtId="0" fontId="28" fillId="0" borderId="21" xfId="39" applyFont="1" applyBorder="1" applyProtection="1">
      <protection locked="0"/>
    </xf>
    <xf numFmtId="0" fontId="28" fillId="0" borderId="21" xfId="39" applyFont="1" applyBorder="1" applyAlignment="1" applyProtection="1">
      <alignment horizontal="right"/>
      <protection locked="0"/>
    </xf>
    <xf numFmtId="0" fontId="28" fillId="0" borderId="31" xfId="39" applyFont="1" applyBorder="1" applyProtection="1">
      <protection locked="0"/>
    </xf>
    <xf numFmtId="166" fontId="26" fillId="0" borderId="30" xfId="0" applyNumberFormat="1" applyFont="1" applyBorder="1" applyAlignment="1">
      <alignment horizontal="right" vertical="top"/>
    </xf>
    <xf numFmtId="0" fontId="145" fillId="0" borderId="30" xfId="0" applyFont="1" applyBorder="1" applyAlignment="1">
      <alignment vertical="top"/>
    </xf>
    <xf numFmtId="166" fontId="28" fillId="0" borderId="30" xfId="0" applyNumberFormat="1" applyFont="1" applyBorder="1" applyAlignment="1">
      <alignment horizontal="right" vertical="top"/>
    </xf>
    <xf numFmtId="3" fontId="29" fillId="0" borderId="21" xfId="0" applyNumberFormat="1" applyFont="1" applyBorder="1" applyAlignment="1">
      <alignment horizontal="right"/>
    </xf>
    <xf numFmtId="0" fontId="26" fillId="0" borderId="21" xfId="0" applyFont="1" applyBorder="1"/>
    <xf numFmtId="3" fontId="28" fillId="0" borderId="21" xfId="0" applyNumberFormat="1" applyFont="1" applyBorder="1" applyAlignment="1">
      <alignment horizontal="right"/>
    </xf>
    <xf numFmtId="166" fontId="70" fillId="27" borderId="21" xfId="0" applyNumberFormat="1" applyFont="1" applyFill="1" applyBorder="1" applyAlignment="1">
      <alignment horizontal="right" vertical="top"/>
    </xf>
    <xf numFmtId="166" fontId="28" fillId="0" borderId="21" xfId="0" applyNumberFormat="1" applyFont="1" applyBorder="1" applyAlignment="1">
      <alignment horizontal="right" vertical="top"/>
    </xf>
    <xf numFmtId="166" fontId="70" fillId="27" borderId="21" xfId="0" applyNumberFormat="1" applyFont="1" applyFill="1" applyBorder="1"/>
    <xf numFmtId="166" fontId="40" fillId="0" borderId="21" xfId="0" applyNumberFormat="1" applyFont="1" applyBorder="1"/>
    <xf numFmtId="166" fontId="40" fillId="0" borderId="21" xfId="0" applyNumberFormat="1" applyFont="1" applyBorder="1" applyAlignment="1">
      <alignment horizontal="right"/>
    </xf>
    <xf numFmtId="166" fontId="28" fillId="0" borderId="21" xfId="0" applyNumberFormat="1" applyFont="1" applyBorder="1" applyAlignment="1">
      <alignment horizontal="right"/>
    </xf>
    <xf numFmtId="166" fontId="28" fillId="22" borderId="21" xfId="0" applyNumberFormat="1" applyFont="1" applyFill="1" applyBorder="1"/>
    <xf numFmtId="166" fontId="26" fillId="0" borderId="21" xfId="0" applyNumberFormat="1" applyFont="1" applyBorder="1" applyAlignment="1">
      <alignment horizontal="right"/>
    </xf>
    <xf numFmtId="0" fontId="28" fillId="0" borderId="21" xfId="0" applyFont="1" applyBorder="1" applyAlignment="1">
      <alignment horizontal="center" wrapText="1"/>
    </xf>
    <xf numFmtId="3" fontId="28" fillId="0" borderId="21" xfId="0" applyNumberFormat="1" applyFont="1" applyBorder="1" applyAlignment="1">
      <alignment horizontal="center" wrapText="1"/>
    </xf>
    <xf numFmtId="3" fontId="70" fillId="27" borderId="21" xfId="0" applyNumberFormat="1" applyFont="1" applyFill="1" applyBorder="1" applyAlignment="1">
      <alignment horizontal="center" wrapText="1"/>
    </xf>
    <xf numFmtId="166" fontId="40" fillId="0" borderId="21" xfId="0" applyNumberFormat="1" applyFont="1" applyBorder="1" applyAlignment="1">
      <alignment horizontal="center" wrapText="1"/>
    </xf>
    <xf numFmtId="3" fontId="40" fillId="0" borderId="21" xfId="0" applyNumberFormat="1" applyFont="1" applyBorder="1" applyAlignment="1">
      <alignment horizontal="center" wrapText="1"/>
    </xf>
    <xf numFmtId="166" fontId="28" fillId="0" borderId="21" xfId="0" applyNumberFormat="1" applyFont="1" applyBorder="1" applyAlignment="1">
      <alignment horizontal="center" wrapText="1"/>
    </xf>
    <xf numFmtId="0" fontId="70" fillId="27" borderId="21" xfId="0" applyFont="1" applyFill="1" applyBorder="1" applyAlignment="1">
      <alignment horizontal="center" wrapText="1"/>
    </xf>
    <xf numFmtId="0" fontId="70" fillId="27" borderId="21" xfId="0" applyFont="1" applyFill="1" applyBorder="1" applyAlignment="1">
      <alignment wrapText="1"/>
    </xf>
    <xf numFmtId="3" fontId="29" fillId="0" borderId="31" xfId="0" applyNumberFormat="1" applyFont="1" applyBorder="1" applyAlignment="1">
      <alignment horizontal="right"/>
    </xf>
    <xf numFmtId="0" fontId="26" fillId="0" borderId="31" xfId="0" applyFont="1" applyBorder="1"/>
    <xf numFmtId="3" fontId="28" fillId="0" borderId="31" xfId="0" applyNumberFormat="1" applyFont="1" applyBorder="1" applyAlignment="1">
      <alignment horizontal="right"/>
    </xf>
    <xf numFmtId="166" fontId="28" fillId="0" borderId="31" xfId="0" applyNumberFormat="1" applyFont="1" applyBorder="1"/>
    <xf numFmtId="166" fontId="70" fillId="27" borderId="31" xfId="0" applyNumberFormat="1" applyFont="1" applyFill="1" applyBorder="1" applyAlignment="1">
      <alignment horizontal="right" vertical="top"/>
    </xf>
    <xf numFmtId="166" fontId="28" fillId="0" borderId="31" xfId="0" applyNumberFormat="1" applyFont="1" applyBorder="1" applyAlignment="1">
      <alignment horizontal="right" vertical="top"/>
    </xf>
    <xf numFmtId="166" fontId="70" fillId="27" borderId="31" xfId="0" applyNumberFormat="1" applyFont="1" applyFill="1" applyBorder="1"/>
    <xf numFmtId="166" fontId="40" fillId="0" borderId="31" xfId="0" applyNumberFormat="1" applyFont="1" applyBorder="1"/>
    <xf numFmtId="166" fontId="40" fillId="0" borderId="31" xfId="0" applyNumberFormat="1" applyFont="1" applyBorder="1" applyAlignment="1">
      <alignment horizontal="right"/>
    </xf>
    <xf numFmtId="166" fontId="28" fillId="0" borderId="31" xfId="0" applyNumberFormat="1" applyFont="1" applyBorder="1" applyAlignment="1">
      <alignment horizontal="right"/>
    </xf>
    <xf numFmtId="166" fontId="26" fillId="0" borderId="31" xfId="0" applyNumberFormat="1" applyFont="1" applyBorder="1" applyAlignment="1">
      <alignment horizontal="right" vertical="top"/>
    </xf>
    <xf numFmtId="166" fontId="28" fillId="22" borderId="31" xfId="0" applyNumberFormat="1" applyFont="1" applyFill="1" applyBorder="1"/>
    <xf numFmtId="166" fontId="26" fillId="0" borderId="31" xfId="0" applyNumberFormat="1" applyFont="1" applyBorder="1" applyAlignment="1">
      <alignment horizontal="right"/>
    </xf>
    <xf numFmtId="0" fontId="26" fillId="0" borderId="30" xfId="0" applyFont="1" applyBorder="1" applyAlignment="1">
      <alignment horizontal="right" vertical="top"/>
    </xf>
    <xf numFmtId="0" fontId="26" fillId="0" borderId="30" xfId="0" applyFont="1" applyBorder="1" applyAlignment="1">
      <alignment vertical="top"/>
    </xf>
    <xf numFmtId="166" fontId="26" fillId="0" borderId="30" xfId="0" applyNumberFormat="1" applyFont="1" applyBorder="1" applyAlignment="1">
      <alignment vertical="top"/>
    </xf>
    <xf numFmtId="166" fontId="70" fillId="27" borderId="30" xfId="0" applyNumberFormat="1" applyFont="1" applyFill="1" applyBorder="1" applyAlignment="1">
      <alignment horizontal="right" vertical="top"/>
    </xf>
    <xf numFmtId="166" fontId="70" fillId="27" borderId="30" xfId="0" applyNumberFormat="1" applyFont="1" applyFill="1" applyBorder="1" applyAlignment="1">
      <alignment vertical="top"/>
    </xf>
    <xf numFmtId="166" fontId="86" fillId="0" borderId="30" xfId="0" applyNumberFormat="1" applyFont="1" applyBorder="1" applyAlignment="1">
      <alignment vertical="top"/>
    </xf>
    <xf numFmtId="166" fontId="26" fillId="22" borderId="30" xfId="0" applyNumberFormat="1" applyFont="1" applyFill="1" applyBorder="1" applyAlignment="1">
      <alignment horizontal="right" vertical="top"/>
    </xf>
    <xf numFmtId="3" fontId="26" fillId="0" borderId="30" xfId="0" applyNumberFormat="1" applyFont="1" applyBorder="1" applyAlignment="1">
      <alignment horizontal="right" vertical="top"/>
    </xf>
    <xf numFmtId="0" fontId="28" fillId="0" borderId="30" xfId="0" applyFont="1" applyBorder="1" applyAlignment="1">
      <alignment vertical="top"/>
    </xf>
    <xf numFmtId="166" fontId="28" fillId="0" borderId="20" xfId="0" applyNumberFormat="1" applyFont="1" applyBorder="1"/>
    <xf numFmtId="3" fontId="35" fillId="0" borderId="0" xfId="0" applyNumberFormat="1" applyFont="1" applyAlignment="1">
      <alignment horizontal="right"/>
    </xf>
    <xf numFmtId="0" fontId="26" fillId="0" borderId="0" xfId="39" applyFont="1" applyProtection="1">
      <protection locked="0"/>
    </xf>
    <xf numFmtId="166" fontId="26" fillId="24" borderId="0" xfId="0" applyNumberFormat="1" applyFont="1" applyFill="1"/>
    <xf numFmtId="168" fontId="26" fillId="24" borderId="0" xfId="0" applyNumberFormat="1" applyFont="1" applyFill="1" applyAlignment="1">
      <alignment vertical="top"/>
    </xf>
    <xf numFmtId="3" fontId="26" fillId="24" borderId="0" xfId="0" applyNumberFormat="1" applyFont="1" applyFill="1" applyAlignment="1">
      <alignment vertical="top"/>
    </xf>
    <xf numFmtId="3" fontId="11" fillId="0" borderId="0" xfId="0" applyNumberFormat="1" applyFont="1"/>
    <xf numFmtId="1" fontId="26" fillId="0" borderId="0" xfId="0" applyNumberFormat="1" applyFont="1" applyAlignment="1">
      <alignment horizontal="right"/>
    </xf>
    <xf numFmtId="167" fontId="26" fillId="0" borderId="0" xfId="0" applyNumberFormat="1" applyFont="1" applyAlignment="1">
      <alignment horizontal="right"/>
    </xf>
    <xf numFmtId="0" fontId="168" fillId="0" borderId="0" xfId="0" applyFont="1"/>
    <xf numFmtId="0" fontId="37" fillId="15" borderId="25" xfId="0" applyFont="1" applyFill="1" applyBorder="1" applyAlignment="1">
      <alignment horizontal="center" vertical="center" wrapText="1"/>
    </xf>
    <xf numFmtId="3" fontId="37" fillId="15" borderId="25" xfId="0" applyNumberFormat="1" applyFont="1" applyFill="1" applyBorder="1" applyAlignment="1">
      <alignment horizontal="center" vertical="center" wrapText="1"/>
    </xf>
    <xf numFmtId="3" fontId="166" fillId="32" borderId="25" xfId="0" applyNumberFormat="1" applyFont="1" applyFill="1" applyBorder="1" applyAlignment="1">
      <alignment horizontal="center" vertical="center" wrapText="1"/>
    </xf>
    <xf numFmtId="3" fontId="37" fillId="16" borderId="25" xfId="0" applyNumberFormat="1" applyFont="1" applyFill="1" applyBorder="1" applyAlignment="1">
      <alignment horizontal="center" vertical="center" wrapText="1"/>
    </xf>
    <xf numFmtId="3" fontId="166" fillId="22" borderId="25" xfId="0" applyNumberFormat="1" applyFont="1" applyFill="1" applyBorder="1" applyAlignment="1">
      <alignment horizontal="center" vertical="center" wrapText="1"/>
    </xf>
    <xf numFmtId="0" fontId="37" fillId="16" borderId="25" xfId="0" applyFont="1" applyFill="1" applyBorder="1" applyAlignment="1">
      <alignment horizontal="center" vertical="center" wrapText="1"/>
    </xf>
    <xf numFmtId="0" fontId="37" fillId="0" borderId="25" xfId="0" applyFont="1" applyBorder="1" applyAlignment="1">
      <alignment horizontal="center" vertical="center" wrapText="1"/>
    </xf>
    <xf numFmtId="0" fontId="26" fillId="24" borderId="25" xfId="0" applyFont="1" applyFill="1" applyBorder="1" applyAlignment="1">
      <alignment horizontal="center" vertical="center" wrapText="1"/>
    </xf>
    <xf numFmtId="0" fontId="26" fillId="0" borderId="25" xfId="0" applyFont="1" applyBorder="1" applyAlignment="1">
      <alignment horizontal="center" vertical="center" wrapText="1"/>
    </xf>
    <xf numFmtId="0" fontId="151" fillId="30" borderId="25" xfId="0" applyFont="1" applyFill="1" applyBorder="1" applyAlignment="1">
      <alignment horizontal="center" vertical="center" wrapText="1"/>
    </xf>
    <xf numFmtId="3" fontId="153" fillId="30" borderId="25" xfId="0" applyNumberFormat="1" applyFont="1" applyFill="1" applyBorder="1" applyAlignment="1">
      <alignment horizontal="center" vertical="center" wrapText="1"/>
    </xf>
    <xf numFmtId="3" fontId="103" fillId="32" borderId="25" xfId="0" applyNumberFormat="1" applyFont="1" applyFill="1" applyBorder="1" applyAlignment="1">
      <alignment horizontal="center" vertical="center" wrapText="1"/>
    </xf>
    <xf numFmtId="3" fontId="154" fillId="23" borderId="25" xfId="0" applyNumberFormat="1" applyFont="1" applyFill="1" applyBorder="1" applyAlignment="1">
      <alignment horizontal="center" vertical="center" wrapText="1"/>
    </xf>
    <xf numFmtId="3" fontId="103" fillId="22" borderId="25" xfId="0" applyNumberFormat="1" applyFont="1" applyFill="1" applyBorder="1" applyAlignment="1">
      <alignment horizontal="center" vertical="center" wrapText="1"/>
    </xf>
    <xf numFmtId="0" fontId="154" fillId="23" borderId="25" xfId="0" applyFont="1" applyFill="1" applyBorder="1" applyAlignment="1">
      <alignment horizontal="center" vertical="center" wrapText="1"/>
    </xf>
    <xf numFmtId="3" fontId="26" fillId="27" borderId="0" xfId="0" applyNumberFormat="1" applyFont="1" applyFill="1" applyAlignment="1">
      <alignment horizontal="right"/>
    </xf>
    <xf numFmtId="167" fontId="26" fillId="27" borderId="0" xfId="0" applyNumberFormat="1" applyFont="1" applyFill="1" applyAlignment="1">
      <alignment horizontal="right"/>
    </xf>
    <xf numFmtId="168" fontId="28" fillId="0" borderId="0" xfId="0" applyNumberFormat="1" applyFont="1" applyAlignment="1">
      <alignment vertical="top"/>
    </xf>
    <xf numFmtId="166" fontId="28" fillId="0" borderId="0" xfId="39" applyNumberFormat="1" applyFont="1" applyProtection="1">
      <protection locked="0"/>
    </xf>
    <xf numFmtId="166" fontId="28" fillId="0" borderId="0" xfId="0" applyNumberFormat="1" applyFont="1" applyAlignment="1">
      <alignment vertical="top"/>
    </xf>
    <xf numFmtId="166" fontId="28" fillId="0" borderId="0" xfId="39" applyNumberFormat="1" applyFont="1" applyAlignment="1" applyProtection="1">
      <alignment horizontal="right"/>
      <protection locked="0"/>
    </xf>
    <xf numFmtId="0" fontId="26" fillId="18" borderId="25" xfId="0" applyFont="1" applyFill="1" applyBorder="1" applyAlignment="1">
      <alignment horizontal="center" vertical="center" wrapText="1"/>
    </xf>
    <xf numFmtId="168" fontId="28" fillId="18" borderId="0" xfId="0" applyNumberFormat="1" applyFont="1" applyFill="1" applyAlignment="1">
      <alignment vertical="top"/>
    </xf>
    <xf numFmtId="166" fontId="28" fillId="18" borderId="0" xfId="0" applyNumberFormat="1" applyFont="1" applyFill="1" applyAlignment="1">
      <alignment vertical="top"/>
    </xf>
    <xf numFmtId="167" fontId="28" fillId="27" borderId="0" xfId="0" applyNumberFormat="1" applyFont="1" applyFill="1" applyAlignment="1">
      <alignment horizontal="right"/>
    </xf>
    <xf numFmtId="166" fontId="26" fillId="22" borderId="0" xfId="0" applyNumberFormat="1" applyFont="1" applyFill="1" applyAlignment="1">
      <alignment horizontal="right"/>
    </xf>
    <xf numFmtId="166" fontId="26" fillId="31" borderId="0" xfId="0" applyNumberFormat="1" applyFont="1" applyFill="1" applyAlignment="1">
      <alignment horizontal="right"/>
    </xf>
    <xf numFmtId="166" fontId="86" fillId="22" borderId="0" xfId="0" applyNumberFormat="1" applyFont="1" applyFill="1"/>
    <xf numFmtId="166" fontId="0" fillId="31" borderId="0" xfId="0" applyNumberFormat="1" applyFill="1"/>
    <xf numFmtId="166" fontId="0" fillId="0" borderId="0" xfId="0" applyNumberFormat="1"/>
    <xf numFmtId="168" fontId="145" fillId="0" borderId="0" xfId="0" applyNumberFormat="1" applyFont="1" applyAlignment="1">
      <alignment vertical="top"/>
    </xf>
    <xf numFmtId="0" fontId="169" fillId="0" borderId="0" xfId="0" applyFont="1"/>
    <xf numFmtId="0" fontId="145" fillId="0" borderId="0" xfId="0" applyFont="1" applyAlignment="1">
      <alignment vertical="top"/>
    </xf>
    <xf numFmtId="3" fontId="156" fillId="0" borderId="21" xfId="0" applyNumberFormat="1" applyFont="1" applyBorder="1" applyAlignment="1">
      <alignment vertical="top"/>
    </xf>
    <xf numFmtId="3" fontId="156" fillId="0" borderId="21" xfId="0" applyNumberFormat="1" applyFont="1" applyBorder="1"/>
    <xf numFmtId="168" fontId="145" fillId="0" borderId="21" xfId="0" applyNumberFormat="1" applyFont="1" applyBorder="1" applyAlignment="1">
      <alignment vertical="top"/>
    </xf>
    <xf numFmtId="0" fontId="170" fillId="0" borderId="0" xfId="0" applyFont="1"/>
    <xf numFmtId="0" fontId="133" fillId="0" borderId="0" xfId="35" applyFont="1" applyFill="1" applyBorder="1"/>
    <xf numFmtId="0" fontId="133" fillId="0" borderId="0" xfId="35" applyFont="1" applyBorder="1"/>
    <xf numFmtId="0" fontId="171" fillId="0" borderId="0" xfId="0" applyFont="1"/>
    <xf numFmtId="168" fontId="156" fillId="0" borderId="28" xfId="0" applyNumberFormat="1" applyFont="1" applyBorder="1" applyAlignment="1">
      <alignment vertical="top"/>
    </xf>
    <xf numFmtId="0" fontId="145" fillId="0" borderId="21" xfId="39" applyFont="1" applyBorder="1" applyAlignment="1" applyProtection="1">
      <alignment horizontal="right"/>
      <protection locked="0"/>
    </xf>
    <xf numFmtId="0" fontId="144" fillId="19" borderId="29" xfId="0" applyFont="1" applyFill="1" applyBorder="1" applyAlignment="1">
      <alignment horizontal="center" vertical="center" wrapText="1"/>
    </xf>
    <xf numFmtId="0" fontId="169" fillId="0" borderId="0" xfId="0" applyFont="1" applyAlignment="1">
      <alignment vertical="top"/>
    </xf>
    <xf numFmtId="166" fontId="145" fillId="0" borderId="21" xfId="0" applyNumberFormat="1" applyFont="1" applyBorder="1" applyAlignment="1">
      <alignment horizontal="right" vertical="top"/>
    </xf>
    <xf numFmtId="168" fontId="145" fillId="0" borderId="31" xfId="0" applyNumberFormat="1" applyFont="1" applyBorder="1" applyAlignment="1">
      <alignment vertical="top"/>
    </xf>
    <xf numFmtId="3" fontId="156" fillId="0" borderId="31" xfId="0" applyNumberFormat="1" applyFont="1" applyBorder="1" applyAlignment="1">
      <alignment vertical="top"/>
    </xf>
    <xf numFmtId="168" fontId="156" fillId="0" borderId="27" xfId="0" applyNumberFormat="1" applyFont="1" applyBorder="1" applyAlignment="1">
      <alignment vertical="top"/>
    </xf>
    <xf numFmtId="166" fontId="145" fillId="0" borderId="31" xfId="0" applyNumberFormat="1" applyFont="1" applyBorder="1" applyAlignment="1">
      <alignment horizontal="right" vertical="top"/>
    </xf>
    <xf numFmtId="3" fontId="156" fillId="0" borderId="31" xfId="0" applyNumberFormat="1" applyFont="1" applyBorder="1"/>
    <xf numFmtId="3" fontId="156" fillId="0" borderId="31" xfId="0" applyNumberFormat="1" applyFont="1" applyBorder="1" applyAlignment="1">
      <alignment horizontal="right"/>
    </xf>
    <xf numFmtId="168" fontId="145" fillId="0" borderId="30" xfId="0" applyNumberFormat="1" applyFont="1" applyBorder="1" applyAlignment="1">
      <alignment vertical="top"/>
    </xf>
    <xf numFmtId="3" fontId="156" fillId="0" borderId="30" xfId="0" applyNumberFormat="1" applyFont="1" applyBorder="1" applyAlignment="1">
      <alignment vertical="top"/>
    </xf>
    <xf numFmtId="168" fontId="156" fillId="0" borderId="32" xfId="0" applyNumberFormat="1" applyFont="1" applyBorder="1" applyAlignment="1">
      <alignment vertical="top"/>
    </xf>
    <xf numFmtId="166" fontId="145" fillId="0" borderId="18" xfId="0" applyNumberFormat="1" applyFont="1" applyBorder="1" applyAlignment="1">
      <alignment horizontal="right" vertical="top"/>
    </xf>
    <xf numFmtId="166" fontId="145" fillId="0" borderId="30" xfId="0" applyNumberFormat="1" applyFont="1" applyBorder="1" applyAlignment="1">
      <alignment horizontal="right" vertical="top"/>
    </xf>
    <xf numFmtId="0" fontId="26" fillId="24" borderId="17" xfId="0" applyFont="1" applyFill="1" applyBorder="1" applyAlignment="1">
      <alignment horizontal="center" vertical="center" wrapText="1"/>
    </xf>
    <xf numFmtId="0" fontId="26" fillId="0" borderId="0" xfId="39" applyFont="1" applyAlignment="1" applyProtection="1">
      <alignment horizontal="right"/>
      <protection locked="0"/>
    </xf>
    <xf numFmtId="166" fontId="26" fillId="27" borderId="0" xfId="0" applyNumberFormat="1" applyFont="1" applyFill="1" applyAlignment="1">
      <alignment vertical="top"/>
    </xf>
    <xf numFmtId="166" fontId="26" fillId="27" borderId="0" xfId="0" applyNumberFormat="1" applyFont="1" applyFill="1" applyAlignment="1">
      <alignment horizontal="right"/>
    </xf>
    <xf numFmtId="166" fontId="26" fillId="0" borderId="20" xfId="0" applyNumberFormat="1" applyFont="1" applyBorder="1" applyAlignment="1">
      <alignment horizontal="right"/>
    </xf>
    <xf numFmtId="166" fontId="26" fillId="22" borderId="0" xfId="0" applyNumberFormat="1" applyFont="1" applyFill="1"/>
    <xf numFmtId="3" fontId="26" fillId="0" borderId="0" xfId="0" applyNumberFormat="1" applyFont="1" applyAlignment="1">
      <alignment vertical="top"/>
    </xf>
    <xf numFmtId="166" fontId="28" fillId="0" borderId="0" xfId="0" applyNumberFormat="1" applyFont="1" applyBorder="1" applyAlignment="1">
      <alignment horizontal="right"/>
    </xf>
  </cellXfs>
  <cellStyles count="50">
    <cellStyle name="20 % - Aksentti1" xfId="17" builtinId="30" customBuiltin="1"/>
    <cellStyle name="60 % - Aksentti6" xfId="32" builtinId="52" customBuiltin="1"/>
    <cellStyle name="Aksentti5" xfId="18" builtinId="45" customBuiltin="1"/>
    <cellStyle name="Aksentti6" xfId="19" builtinId="49" customBuiltin="1"/>
    <cellStyle name="Erotin 2" xfId="41" xr:uid="{A70FA800-99F4-4C7B-AECC-308557B72CBC}"/>
    <cellStyle name="Huomautus" xfId="14" builtinId="10" customBuiltin="1"/>
    <cellStyle name="Huono" xfId="7" builtinId="27" customBuiltin="1"/>
    <cellStyle name="Hyperlinkki" xfId="35" builtinId="8"/>
    <cellStyle name="Hyvä" xfId="6" builtinId="26" customBuiltin="1"/>
    <cellStyle name="Laskenta" xfId="11" builtinId="22" customBuiltin="1"/>
    <cellStyle name="Linkitetty solu" xfId="12" builtinId="24" customBuiltin="1"/>
    <cellStyle name="Neutraali" xfId="8" builtinId="28" customBuiltin="1"/>
    <cellStyle name="Normaali" xfId="0" builtinId="0" customBuiltin="1"/>
    <cellStyle name="Normaali 2" xfId="36" xr:uid="{856784D8-2DFD-41E8-834D-5B8A4538BA8A}"/>
    <cellStyle name="Normaali 2 2" xfId="45" xr:uid="{42CE5B7E-C715-4BDA-9813-33C20DAB6F15}"/>
    <cellStyle name="Normaali 3" xfId="39" xr:uid="{8B0B0FB2-03EB-48AC-B33A-01C9FDD1E99D}"/>
    <cellStyle name="Normaali 3 2" xfId="48" xr:uid="{9D183D02-51A7-4C4F-8A13-AB0253489BC8}"/>
    <cellStyle name="Normaali 4" xfId="40" xr:uid="{79823D90-52E9-4F16-8F02-0C488AF375EC}"/>
    <cellStyle name="Normaali 5" xfId="49" xr:uid="{2845CCA4-CFEB-44F4-A362-267D230F85F0}"/>
    <cellStyle name="Otsikko" xfId="1" builtinId="15" customBuiltin="1"/>
    <cellStyle name="Otsikko 1" xfId="2" builtinId="16" customBuiltin="1"/>
    <cellStyle name="Otsikko 2" xfId="3" builtinId="17" customBuiltin="1"/>
    <cellStyle name="Otsikko 3" xfId="4" builtinId="18" customBuiltin="1"/>
    <cellStyle name="Otsikko 4" xfId="5" builtinId="19" customBuiltin="1"/>
    <cellStyle name="Otsikko 5" xfId="42" xr:uid="{218F2FAA-DE5B-40F8-A4C3-DFCD901C0A43}"/>
    <cellStyle name="Pilkku" xfId="27" builtinId="3" customBuiltin="1"/>
    <cellStyle name="Pilkku [0]" xfId="28" builtinId="6" customBuiltin="1"/>
    <cellStyle name="Pilkku 2" xfId="46" xr:uid="{61811E1F-FB05-43FC-92AA-B1812B33BE26}"/>
    <cellStyle name="Pilkku 3" xfId="43" xr:uid="{213E65A6-60B8-44FB-B733-A65E441C2B29}"/>
    <cellStyle name="Prosenttia" xfId="31" builtinId="5" customBuiltin="1"/>
    <cellStyle name="Prosenttia 2" xfId="47" xr:uid="{73B2CD5E-0ACD-48C1-A42C-78AEE1510DBE}"/>
    <cellStyle name="Prosenttia 3" xfId="44" xr:uid="{BD1AF71D-ED95-4175-8C47-FC7267249CC4}"/>
    <cellStyle name="Selittävä teksti" xfId="15" builtinId="53" customBuiltin="1"/>
    <cellStyle name="Summa" xfId="16" builtinId="25" hidden="1" customBuiltin="1"/>
    <cellStyle name="Syöttö" xfId="9" builtinId="20" customBuiltin="1"/>
    <cellStyle name="Table Fill" xfId="25" xr:uid="{00000000-0005-0000-0000-00001C000000}"/>
    <cellStyle name="Table Heading" xfId="20" xr:uid="{00000000-0005-0000-0000-00001D000000}"/>
    <cellStyle name="Table Heading 2" xfId="26" xr:uid="{00000000-0005-0000-0000-00001E000000}"/>
    <cellStyle name="Table heading 3" xfId="21" xr:uid="{00000000-0005-0000-0000-00001F000000}"/>
    <cellStyle name="Table heading 4" xfId="33" xr:uid="{00000000-0005-0000-0000-000020000000}"/>
    <cellStyle name="Table Highlight" xfId="22" xr:uid="{00000000-0005-0000-0000-000021000000}"/>
    <cellStyle name="Table Section Break" xfId="24" xr:uid="{00000000-0005-0000-0000-000022000000}"/>
    <cellStyle name="Table Total" xfId="23" xr:uid="{00000000-0005-0000-0000-000023000000}"/>
    <cellStyle name="Table Total 2" xfId="34" xr:uid="{00000000-0005-0000-0000-000024000000}"/>
    <cellStyle name="Tarkistussolu" xfId="13" builtinId="23" customBuiltin="1"/>
    <cellStyle name="Tulostus" xfId="10" builtinId="21" customBuiltin="1"/>
    <cellStyle name="Valuutta" xfId="29" builtinId="4" customBuiltin="1"/>
    <cellStyle name="Valuutta [0]" xfId="30" builtinId="7" customBuiltin="1"/>
    <cellStyle name="Valuutta [0] 2" xfId="38" xr:uid="{10961F34-1132-4DF1-A256-7E4B5E6E7083}"/>
    <cellStyle name="Valuutta 2" xfId="37" xr:uid="{505660A2-B6D2-45CD-932C-A98D5A739E9E}"/>
  </cellStyles>
  <dxfs count="31">
    <dxf>
      <font>
        <color rgb="FF9C0006"/>
      </font>
    </dxf>
    <dxf>
      <font>
        <color rgb="FF9C0006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none">
          <bgColor auto="1"/>
        </patternFill>
      </fill>
      <border>
        <left style="thin">
          <color theme="0"/>
        </left>
        <right style="thin">
          <color theme="0"/>
        </right>
        <vertical style="thin">
          <color theme="0"/>
        </vertical>
      </border>
    </dxf>
    <dxf>
      <fill>
        <patternFill patternType="none">
          <bgColor auto="1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  <dxf>
      <fill>
        <patternFill patternType="none">
          <bgColor auto="1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  <dxf>
      <fill>
        <patternFill patternType="none">
          <bgColor auto="1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  <dxf>
      <font>
        <b/>
        <color theme="1"/>
      </font>
      <fill>
        <patternFill patternType="none">
          <bgColor auto="1"/>
        </patternFill>
      </fill>
    </dxf>
    <dxf>
      <font>
        <b/>
        <color theme="1"/>
      </font>
      <fill>
        <patternFill patternType="none">
          <bgColor auto="1"/>
        </patternFill>
      </fill>
    </dxf>
    <dxf>
      <font>
        <b/>
        <i val="0"/>
        <color theme="1"/>
      </font>
      <fill>
        <patternFill patternType="none">
          <bgColor auto="1"/>
        </patternFill>
      </fill>
      <border diagonalUp="0" diagonalDown="0">
        <left/>
        <right/>
        <top style="thin">
          <color theme="6"/>
        </top>
        <bottom/>
        <vertical/>
        <horizontal/>
      </border>
    </dxf>
    <dxf>
      <font>
        <b/>
        <i val="0"/>
        <color theme="6"/>
      </font>
      <fill>
        <patternFill patternType="none">
          <fgColor indexed="64"/>
          <bgColor auto="1"/>
        </patternFill>
      </fill>
      <border diagonalUp="0" diagonalDown="0">
        <left/>
        <right/>
        <top/>
        <bottom style="medium">
          <color theme="6"/>
        </bottom>
        <vertical/>
        <horizontal/>
      </border>
    </dxf>
    <dxf>
      <font>
        <color theme="1"/>
      </font>
      <fill>
        <patternFill patternType="none">
          <fgColor auto="1"/>
          <bgColor auto="1"/>
        </patternFill>
      </fill>
      <border diagonalUp="0" diagonalDown="0">
        <left/>
        <right/>
        <top/>
        <bottom/>
        <vertical style="hair">
          <color theme="0"/>
        </vertical>
        <horizontal style="thin">
          <color theme="6"/>
        </horizontal>
      </border>
    </dxf>
  </dxfs>
  <tableStyles count="1" defaultTableStyle="Kuntaliitto" defaultPivotStyle="PivotStyleLight16">
    <tableStyle name="Kuntaliitto" pivot="0" count="9" xr9:uid="{00000000-0011-0000-FFFF-FFFF00000000}">
      <tableStyleElement type="wholeTable" dxfId="30"/>
      <tableStyleElement type="headerRow" dxfId="29"/>
      <tableStyleElement type="totalRow" dxfId="28"/>
      <tableStyleElement type="firstColumn" dxfId="27"/>
      <tableStyleElement type="lastColumn" dxfId="26"/>
      <tableStyleElement type="firstRowStripe" dxfId="25"/>
      <tableStyleElement type="secondRowStripe" dxfId="24"/>
      <tableStyleElement type="firstColumnStripe" dxfId="23"/>
      <tableStyleElement type="secondColumnStripe" dxfId="22"/>
    </tableStyle>
  </tableStyles>
  <colors>
    <mruColors>
      <color rgb="FFCCD8DB"/>
      <color rgb="FFD9D9D9"/>
      <color rgb="FFF2F2F2"/>
      <color rgb="FFEF6079"/>
      <color rgb="FFE6F7F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microsoft.com/office/2017/10/relationships/person" Target="persons/person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20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www.kuntaliitto.fi/kayttoehdot" TargetMode="Externa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vmlDrawing3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</xdr:row>
      <xdr:rowOff>0</xdr:rowOff>
    </xdr:from>
    <xdr:to>
      <xdr:col>2</xdr:col>
      <xdr:colOff>337500</xdr:colOff>
      <xdr:row>13</xdr:row>
      <xdr:rowOff>89160</xdr:rowOff>
    </xdr:to>
    <xdr:pic>
      <xdr:nvPicPr>
        <xdr:cNvPr id="2" name="Picture 1" descr="Icon&#10;&#10;Description automatically generated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B53270C-43DF-46FE-A4F5-29F29992F4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2038350"/>
          <a:ext cx="1023300" cy="432060"/>
        </a:xfrm>
        <a:prstGeom prst="rect">
          <a:avLst/>
        </a:prstGeom>
      </xdr:spPr>
    </xdr:pic>
    <xdr:clientData/>
  </xdr:twoCellAnchor>
  <xdr:twoCellAnchor>
    <xdr:from>
      <xdr:col>1</xdr:col>
      <xdr:colOff>22860</xdr:colOff>
      <xdr:row>1</xdr:row>
      <xdr:rowOff>15240</xdr:rowOff>
    </xdr:from>
    <xdr:to>
      <xdr:col>2</xdr:col>
      <xdr:colOff>257175</xdr:colOff>
      <xdr:row>2</xdr:row>
      <xdr:rowOff>138542</xdr:rowOff>
    </xdr:to>
    <xdr:sp macro="" textlink="">
      <xdr:nvSpPr>
        <xdr:cNvPr id="5" name="Freeform 12">
          <a:extLst>
            <a:ext uri="{FF2B5EF4-FFF2-40B4-BE49-F238E27FC236}">
              <a16:creationId xmlns:a16="http://schemas.microsoft.com/office/drawing/2014/main" id="{2757B014-752C-4D36-AA0D-5E3446CCFFA6}"/>
            </a:ext>
          </a:extLst>
        </xdr:cNvPr>
        <xdr:cNvSpPr>
          <a:spLocks noChangeAspect="1" noEditPoints="1"/>
        </xdr:cNvSpPr>
      </xdr:nvSpPr>
      <xdr:spPr bwMode="auto">
        <a:xfrm>
          <a:off x="708660" y="167640"/>
          <a:ext cx="920115" cy="275702"/>
        </a:xfrm>
        <a:custGeom>
          <a:avLst/>
          <a:gdLst>
            <a:gd name="T0" fmla="*/ 9184 w 9693"/>
            <a:gd name="T1" fmla="*/ 1940 h 2907"/>
            <a:gd name="T2" fmla="*/ 8737 w 9693"/>
            <a:gd name="T3" fmla="*/ 1622 h 2907"/>
            <a:gd name="T4" fmla="*/ 8139 w 9693"/>
            <a:gd name="T5" fmla="*/ 1702 h 2907"/>
            <a:gd name="T6" fmla="*/ 8044 w 9693"/>
            <a:gd name="T7" fmla="*/ 2192 h 2907"/>
            <a:gd name="T8" fmla="*/ 8413 w 9693"/>
            <a:gd name="T9" fmla="*/ 2652 h 2907"/>
            <a:gd name="T10" fmla="*/ 8956 w 9693"/>
            <a:gd name="T11" fmla="*/ 2734 h 2907"/>
            <a:gd name="T12" fmla="*/ 9294 w 9693"/>
            <a:gd name="T13" fmla="*/ 2339 h 2907"/>
            <a:gd name="T14" fmla="*/ 7825 w 9693"/>
            <a:gd name="T15" fmla="*/ 1750 h 2907"/>
            <a:gd name="T16" fmla="*/ 8454 w 9693"/>
            <a:gd name="T17" fmla="*/ 1473 h 2907"/>
            <a:gd name="T18" fmla="*/ 9310 w 9693"/>
            <a:gd name="T19" fmla="*/ 1573 h 2907"/>
            <a:gd name="T20" fmla="*/ 9674 w 9693"/>
            <a:gd name="T21" fmla="*/ 1968 h 2907"/>
            <a:gd name="T22" fmla="*/ 9528 w 9693"/>
            <a:gd name="T23" fmla="*/ 2543 h 2907"/>
            <a:gd name="T24" fmla="*/ 8921 w 9693"/>
            <a:gd name="T25" fmla="*/ 2875 h 2907"/>
            <a:gd name="T26" fmla="*/ 8173 w 9693"/>
            <a:gd name="T27" fmla="*/ 2843 h 2907"/>
            <a:gd name="T28" fmla="*/ 7665 w 9693"/>
            <a:gd name="T29" fmla="*/ 2463 h 2907"/>
            <a:gd name="T30" fmla="*/ 7217 w 9693"/>
            <a:gd name="T31" fmla="*/ 1797 h 2907"/>
            <a:gd name="T32" fmla="*/ 6694 w 9693"/>
            <a:gd name="T33" fmla="*/ 1783 h 2907"/>
            <a:gd name="T34" fmla="*/ 6259 w 9693"/>
            <a:gd name="T35" fmla="*/ 2752 h 2907"/>
            <a:gd name="T36" fmla="*/ 5945 w 9693"/>
            <a:gd name="T37" fmla="*/ 1676 h 2907"/>
            <a:gd name="T38" fmla="*/ 6485 w 9693"/>
            <a:gd name="T39" fmla="*/ 1539 h 2907"/>
            <a:gd name="T40" fmla="*/ 5043 w 9693"/>
            <a:gd name="T41" fmla="*/ 1714 h 2907"/>
            <a:gd name="T42" fmla="*/ 4634 w 9693"/>
            <a:gd name="T43" fmla="*/ 2663 h 2907"/>
            <a:gd name="T44" fmla="*/ 4215 w 9693"/>
            <a:gd name="T45" fmla="*/ 1857 h 2907"/>
            <a:gd name="T46" fmla="*/ 3762 w 9693"/>
            <a:gd name="T47" fmla="*/ 1738 h 2907"/>
            <a:gd name="T48" fmla="*/ 3241 w 9693"/>
            <a:gd name="T49" fmla="*/ 1539 h 2907"/>
            <a:gd name="T50" fmla="*/ 3233 w 9693"/>
            <a:gd name="T51" fmla="*/ 2843 h 2907"/>
            <a:gd name="T52" fmla="*/ 2738 w 9693"/>
            <a:gd name="T53" fmla="*/ 1572 h 2907"/>
            <a:gd name="T54" fmla="*/ 2304 w 9693"/>
            <a:gd name="T55" fmla="*/ 2663 h 2907"/>
            <a:gd name="T56" fmla="*/ 1885 w 9693"/>
            <a:gd name="T57" fmla="*/ 1857 h 2907"/>
            <a:gd name="T58" fmla="*/ 16 w 9693"/>
            <a:gd name="T59" fmla="*/ 2824 h 2907"/>
            <a:gd name="T60" fmla="*/ 521 w 9693"/>
            <a:gd name="T61" fmla="*/ 1539 h 2907"/>
            <a:gd name="T62" fmla="*/ 784 w 9693"/>
            <a:gd name="T63" fmla="*/ 2742 h 2907"/>
            <a:gd name="T64" fmla="*/ 1483 w 9693"/>
            <a:gd name="T65" fmla="*/ 2422 h 2907"/>
            <a:gd name="T66" fmla="*/ 8242 w 9693"/>
            <a:gd name="T67" fmla="*/ 100 h 2907"/>
            <a:gd name="T68" fmla="*/ 9595 w 9693"/>
            <a:gd name="T69" fmla="*/ 1261 h 2907"/>
            <a:gd name="T70" fmla="*/ 8940 w 9693"/>
            <a:gd name="T71" fmla="*/ 1099 h 2907"/>
            <a:gd name="T72" fmla="*/ 7676 w 9693"/>
            <a:gd name="T73" fmla="*/ 1188 h 2907"/>
            <a:gd name="T74" fmla="*/ 7503 w 9693"/>
            <a:gd name="T75" fmla="*/ 181 h 2907"/>
            <a:gd name="T76" fmla="*/ 7081 w 9693"/>
            <a:gd name="T77" fmla="*/ 1130 h 2907"/>
            <a:gd name="T78" fmla="*/ 6663 w 9693"/>
            <a:gd name="T79" fmla="*/ 324 h 2907"/>
            <a:gd name="T80" fmla="*/ 6196 w 9693"/>
            <a:gd name="T81" fmla="*/ 204 h 2907"/>
            <a:gd name="T82" fmla="*/ 5797 w 9693"/>
            <a:gd name="T83" fmla="*/ 1323 h 2907"/>
            <a:gd name="T84" fmla="*/ 4154 w 9693"/>
            <a:gd name="T85" fmla="*/ 1290 h 2907"/>
            <a:gd name="T86" fmla="*/ 3984 w 9693"/>
            <a:gd name="T87" fmla="*/ 324 h 2907"/>
            <a:gd name="T88" fmla="*/ 5528 w 9693"/>
            <a:gd name="T89" fmla="*/ 110 h 2907"/>
            <a:gd name="T90" fmla="*/ 5678 w 9693"/>
            <a:gd name="T91" fmla="*/ 279 h 2907"/>
            <a:gd name="T92" fmla="*/ 3574 w 9693"/>
            <a:gd name="T93" fmla="*/ 922 h 2907"/>
            <a:gd name="T94" fmla="*/ 3210 w 9693"/>
            <a:gd name="T95" fmla="*/ 1290 h 2907"/>
            <a:gd name="T96" fmla="*/ 2500 w 9693"/>
            <a:gd name="T97" fmla="*/ 1316 h 2907"/>
            <a:gd name="T98" fmla="*/ 2064 w 9693"/>
            <a:gd name="T99" fmla="*/ 1013 h 2907"/>
            <a:gd name="T100" fmla="*/ 1978 w 9693"/>
            <a:gd name="T101" fmla="*/ 73 h 2907"/>
            <a:gd name="T102" fmla="*/ 2440 w 9693"/>
            <a:gd name="T103" fmla="*/ 801 h 2907"/>
            <a:gd name="T104" fmla="*/ 2715 w 9693"/>
            <a:gd name="T105" fmla="*/ 1200 h 2907"/>
            <a:gd name="T106" fmla="*/ 3209 w 9693"/>
            <a:gd name="T107" fmla="*/ 1162 h 2907"/>
            <a:gd name="T108" fmla="*/ 3488 w 9693"/>
            <a:gd name="T109" fmla="*/ 692 h 2907"/>
            <a:gd name="T110" fmla="*/ 3673 w 9693"/>
            <a:gd name="T111" fmla="*/ 16 h 2907"/>
            <a:gd name="T112" fmla="*/ 1110 w 9693"/>
            <a:gd name="T113" fmla="*/ 1206 h 2907"/>
            <a:gd name="T114" fmla="*/ 470 w 9693"/>
            <a:gd name="T115" fmla="*/ 986 h 2907"/>
            <a:gd name="T116" fmla="*/ 49 w 9693"/>
            <a:gd name="T117" fmla="*/ 1093 h 2907"/>
            <a:gd name="T118" fmla="*/ 486 w 9693"/>
            <a:gd name="T119" fmla="*/ 111 h 2907"/>
            <a:gd name="T120" fmla="*/ 1764 w 9693"/>
            <a:gd name="T121" fmla="*/ 35 h 2907"/>
            <a:gd name="T122" fmla="*/ 1579 w 9693"/>
            <a:gd name="T123" fmla="*/ 1101 h 2907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  <a:cxn ang="0">
              <a:pos x="T10" y="T11"/>
            </a:cxn>
            <a:cxn ang="0">
              <a:pos x="T12" y="T13"/>
            </a:cxn>
            <a:cxn ang="0">
              <a:pos x="T14" y="T15"/>
            </a:cxn>
            <a:cxn ang="0">
              <a:pos x="T16" y="T17"/>
            </a:cxn>
            <a:cxn ang="0">
              <a:pos x="T18" y="T19"/>
            </a:cxn>
            <a:cxn ang="0">
              <a:pos x="T20" y="T21"/>
            </a:cxn>
            <a:cxn ang="0">
              <a:pos x="T22" y="T23"/>
            </a:cxn>
            <a:cxn ang="0">
              <a:pos x="T24" y="T25"/>
            </a:cxn>
            <a:cxn ang="0">
              <a:pos x="T26" y="T27"/>
            </a:cxn>
            <a:cxn ang="0">
              <a:pos x="T28" y="T29"/>
            </a:cxn>
            <a:cxn ang="0">
              <a:pos x="T30" y="T31"/>
            </a:cxn>
            <a:cxn ang="0">
              <a:pos x="T32" y="T33"/>
            </a:cxn>
            <a:cxn ang="0">
              <a:pos x="T34" y="T35"/>
            </a:cxn>
            <a:cxn ang="0">
              <a:pos x="T36" y="T37"/>
            </a:cxn>
            <a:cxn ang="0">
              <a:pos x="T38" y="T39"/>
            </a:cxn>
            <a:cxn ang="0">
              <a:pos x="T40" y="T41"/>
            </a:cxn>
            <a:cxn ang="0">
              <a:pos x="T42" y="T43"/>
            </a:cxn>
            <a:cxn ang="0">
              <a:pos x="T44" y="T45"/>
            </a:cxn>
            <a:cxn ang="0">
              <a:pos x="T46" y="T47"/>
            </a:cxn>
            <a:cxn ang="0">
              <a:pos x="T48" y="T49"/>
            </a:cxn>
            <a:cxn ang="0">
              <a:pos x="T50" y="T51"/>
            </a:cxn>
            <a:cxn ang="0">
              <a:pos x="T52" y="T53"/>
            </a:cxn>
            <a:cxn ang="0">
              <a:pos x="T54" y="T55"/>
            </a:cxn>
            <a:cxn ang="0">
              <a:pos x="T56" y="T57"/>
            </a:cxn>
            <a:cxn ang="0">
              <a:pos x="T58" y="T59"/>
            </a:cxn>
            <a:cxn ang="0">
              <a:pos x="T60" y="T61"/>
            </a:cxn>
            <a:cxn ang="0">
              <a:pos x="T62" y="T63"/>
            </a:cxn>
            <a:cxn ang="0">
              <a:pos x="T64" y="T65"/>
            </a:cxn>
            <a:cxn ang="0">
              <a:pos x="T66" y="T67"/>
            </a:cxn>
            <a:cxn ang="0">
              <a:pos x="T68" y="T69"/>
            </a:cxn>
            <a:cxn ang="0">
              <a:pos x="T70" y="T71"/>
            </a:cxn>
            <a:cxn ang="0">
              <a:pos x="T72" y="T73"/>
            </a:cxn>
            <a:cxn ang="0">
              <a:pos x="T74" y="T75"/>
            </a:cxn>
            <a:cxn ang="0">
              <a:pos x="T76" y="T77"/>
            </a:cxn>
            <a:cxn ang="0">
              <a:pos x="T78" y="T79"/>
            </a:cxn>
            <a:cxn ang="0">
              <a:pos x="T80" y="T81"/>
            </a:cxn>
            <a:cxn ang="0">
              <a:pos x="T82" y="T83"/>
            </a:cxn>
            <a:cxn ang="0">
              <a:pos x="T84" y="T85"/>
            </a:cxn>
            <a:cxn ang="0">
              <a:pos x="T86" y="T87"/>
            </a:cxn>
            <a:cxn ang="0">
              <a:pos x="T88" y="T89"/>
            </a:cxn>
            <a:cxn ang="0">
              <a:pos x="T90" y="T91"/>
            </a:cxn>
            <a:cxn ang="0">
              <a:pos x="T92" y="T93"/>
            </a:cxn>
            <a:cxn ang="0">
              <a:pos x="T94" y="T95"/>
            </a:cxn>
            <a:cxn ang="0">
              <a:pos x="T96" y="T97"/>
            </a:cxn>
            <a:cxn ang="0">
              <a:pos x="T98" y="T99"/>
            </a:cxn>
            <a:cxn ang="0">
              <a:pos x="T100" y="T101"/>
            </a:cxn>
            <a:cxn ang="0">
              <a:pos x="T102" y="T103"/>
            </a:cxn>
            <a:cxn ang="0">
              <a:pos x="T104" y="T105"/>
            </a:cxn>
            <a:cxn ang="0">
              <a:pos x="T106" y="T107"/>
            </a:cxn>
            <a:cxn ang="0">
              <a:pos x="T108" y="T109"/>
            </a:cxn>
            <a:cxn ang="0">
              <a:pos x="T110" y="T111"/>
            </a:cxn>
            <a:cxn ang="0">
              <a:pos x="T112" y="T113"/>
            </a:cxn>
            <a:cxn ang="0">
              <a:pos x="T114" y="T115"/>
            </a:cxn>
            <a:cxn ang="0">
              <a:pos x="T116" y="T117"/>
            </a:cxn>
            <a:cxn ang="0">
              <a:pos x="T118" y="T119"/>
            </a:cxn>
            <a:cxn ang="0">
              <a:pos x="T120" y="T121"/>
            </a:cxn>
            <a:cxn ang="0">
              <a:pos x="T122" y="T123"/>
            </a:cxn>
          </a:cxnLst>
          <a:rect l="0" t="0" r="r" b="b"/>
          <a:pathLst>
            <a:path w="9693" h="2907">
              <a:moveTo>
                <a:pt x="9444" y="838"/>
              </a:moveTo>
              <a:lnTo>
                <a:pt x="9690" y="535"/>
              </a:lnTo>
              <a:lnTo>
                <a:pt x="9444" y="203"/>
              </a:lnTo>
              <a:lnTo>
                <a:pt x="9444" y="838"/>
              </a:lnTo>
              <a:close/>
              <a:moveTo>
                <a:pt x="9296" y="2297"/>
              </a:moveTo>
              <a:lnTo>
                <a:pt x="9295" y="2257"/>
              </a:lnTo>
              <a:lnTo>
                <a:pt x="9291" y="2218"/>
              </a:lnTo>
              <a:lnTo>
                <a:pt x="9285" y="2180"/>
              </a:lnTo>
              <a:lnTo>
                <a:pt x="9277" y="2142"/>
              </a:lnTo>
              <a:lnTo>
                <a:pt x="9266" y="2106"/>
              </a:lnTo>
              <a:lnTo>
                <a:pt x="9253" y="2071"/>
              </a:lnTo>
              <a:lnTo>
                <a:pt x="9239" y="2036"/>
              </a:lnTo>
              <a:lnTo>
                <a:pt x="9222" y="2003"/>
              </a:lnTo>
              <a:lnTo>
                <a:pt x="9204" y="1971"/>
              </a:lnTo>
              <a:lnTo>
                <a:pt x="9184" y="1940"/>
              </a:lnTo>
              <a:lnTo>
                <a:pt x="9162" y="1910"/>
              </a:lnTo>
              <a:lnTo>
                <a:pt x="9139" y="1881"/>
              </a:lnTo>
              <a:lnTo>
                <a:pt x="9114" y="1853"/>
              </a:lnTo>
              <a:lnTo>
                <a:pt x="9088" y="1827"/>
              </a:lnTo>
              <a:lnTo>
                <a:pt x="9061" y="1802"/>
              </a:lnTo>
              <a:lnTo>
                <a:pt x="9032" y="1778"/>
              </a:lnTo>
              <a:lnTo>
                <a:pt x="9002" y="1755"/>
              </a:lnTo>
              <a:lnTo>
                <a:pt x="8987" y="1744"/>
              </a:lnTo>
              <a:lnTo>
                <a:pt x="8972" y="1734"/>
              </a:lnTo>
              <a:lnTo>
                <a:pt x="8940" y="1713"/>
              </a:lnTo>
              <a:lnTo>
                <a:pt x="8908" y="1695"/>
              </a:lnTo>
              <a:lnTo>
                <a:pt x="8875" y="1677"/>
              </a:lnTo>
              <a:lnTo>
                <a:pt x="8841" y="1661"/>
              </a:lnTo>
              <a:lnTo>
                <a:pt x="8772" y="1633"/>
              </a:lnTo>
              <a:lnTo>
                <a:pt x="8737" y="1622"/>
              </a:lnTo>
              <a:lnTo>
                <a:pt x="8702" y="1611"/>
              </a:lnTo>
              <a:lnTo>
                <a:pt x="8666" y="1603"/>
              </a:lnTo>
              <a:lnTo>
                <a:pt x="8630" y="1595"/>
              </a:lnTo>
              <a:lnTo>
                <a:pt x="8595" y="1590"/>
              </a:lnTo>
              <a:lnTo>
                <a:pt x="8559" y="1586"/>
              </a:lnTo>
              <a:lnTo>
                <a:pt x="8489" y="1583"/>
              </a:lnTo>
              <a:lnTo>
                <a:pt x="8427" y="1585"/>
              </a:lnTo>
              <a:lnTo>
                <a:pt x="8369" y="1592"/>
              </a:lnTo>
              <a:lnTo>
                <a:pt x="8317" y="1603"/>
              </a:lnTo>
              <a:lnTo>
                <a:pt x="8270" y="1619"/>
              </a:lnTo>
              <a:lnTo>
                <a:pt x="8227" y="1638"/>
              </a:lnTo>
              <a:lnTo>
                <a:pt x="8207" y="1649"/>
              </a:lnTo>
              <a:lnTo>
                <a:pt x="8188" y="1661"/>
              </a:lnTo>
              <a:lnTo>
                <a:pt x="8155" y="1688"/>
              </a:lnTo>
              <a:lnTo>
                <a:pt x="8139" y="1702"/>
              </a:lnTo>
              <a:lnTo>
                <a:pt x="8125" y="1717"/>
              </a:lnTo>
              <a:lnTo>
                <a:pt x="8099" y="1749"/>
              </a:lnTo>
              <a:lnTo>
                <a:pt x="8077" y="1784"/>
              </a:lnTo>
              <a:lnTo>
                <a:pt x="8068" y="1802"/>
              </a:lnTo>
              <a:lnTo>
                <a:pt x="8059" y="1821"/>
              </a:lnTo>
              <a:lnTo>
                <a:pt x="8045" y="1860"/>
              </a:lnTo>
              <a:lnTo>
                <a:pt x="8034" y="1901"/>
              </a:lnTo>
              <a:lnTo>
                <a:pt x="8026" y="1944"/>
              </a:lnTo>
              <a:lnTo>
                <a:pt x="8022" y="1987"/>
              </a:lnTo>
              <a:lnTo>
                <a:pt x="8020" y="2032"/>
              </a:lnTo>
              <a:lnTo>
                <a:pt x="8023" y="2082"/>
              </a:lnTo>
              <a:lnTo>
                <a:pt x="8026" y="2108"/>
              </a:lnTo>
              <a:lnTo>
                <a:pt x="8031" y="2135"/>
              </a:lnTo>
              <a:lnTo>
                <a:pt x="8037" y="2163"/>
              </a:lnTo>
              <a:lnTo>
                <a:pt x="8044" y="2192"/>
              </a:lnTo>
              <a:lnTo>
                <a:pt x="8053" y="2221"/>
              </a:lnTo>
              <a:lnTo>
                <a:pt x="8063" y="2250"/>
              </a:lnTo>
              <a:lnTo>
                <a:pt x="8075" y="2280"/>
              </a:lnTo>
              <a:lnTo>
                <a:pt x="8088" y="2310"/>
              </a:lnTo>
              <a:lnTo>
                <a:pt x="8103" y="2339"/>
              </a:lnTo>
              <a:lnTo>
                <a:pt x="8119" y="2369"/>
              </a:lnTo>
              <a:lnTo>
                <a:pt x="8137" y="2399"/>
              </a:lnTo>
              <a:lnTo>
                <a:pt x="8157" y="2428"/>
              </a:lnTo>
              <a:lnTo>
                <a:pt x="8201" y="2484"/>
              </a:lnTo>
              <a:lnTo>
                <a:pt x="8252" y="2538"/>
              </a:lnTo>
              <a:lnTo>
                <a:pt x="8281" y="2563"/>
              </a:lnTo>
              <a:lnTo>
                <a:pt x="8311" y="2587"/>
              </a:lnTo>
              <a:lnTo>
                <a:pt x="8343" y="2610"/>
              </a:lnTo>
              <a:lnTo>
                <a:pt x="8377" y="2632"/>
              </a:lnTo>
              <a:lnTo>
                <a:pt x="8413" y="2652"/>
              </a:lnTo>
              <a:lnTo>
                <a:pt x="8451" y="2671"/>
              </a:lnTo>
              <a:lnTo>
                <a:pt x="8490" y="2688"/>
              </a:lnTo>
              <a:lnTo>
                <a:pt x="8532" y="2703"/>
              </a:lnTo>
              <a:lnTo>
                <a:pt x="8576" y="2716"/>
              </a:lnTo>
              <a:lnTo>
                <a:pt x="8622" y="2727"/>
              </a:lnTo>
              <a:lnTo>
                <a:pt x="8670" y="2735"/>
              </a:lnTo>
              <a:lnTo>
                <a:pt x="8695" y="2739"/>
              </a:lnTo>
              <a:lnTo>
                <a:pt x="8720" y="2742"/>
              </a:lnTo>
              <a:lnTo>
                <a:pt x="8773" y="2746"/>
              </a:lnTo>
              <a:lnTo>
                <a:pt x="8827" y="2747"/>
              </a:lnTo>
              <a:lnTo>
                <a:pt x="8858" y="2746"/>
              </a:lnTo>
              <a:lnTo>
                <a:pt x="8888" y="2744"/>
              </a:lnTo>
              <a:lnTo>
                <a:pt x="8916" y="2741"/>
              </a:lnTo>
              <a:lnTo>
                <a:pt x="8943" y="2737"/>
              </a:lnTo>
              <a:lnTo>
                <a:pt x="8956" y="2734"/>
              </a:lnTo>
              <a:lnTo>
                <a:pt x="8969" y="2731"/>
              </a:lnTo>
              <a:lnTo>
                <a:pt x="8994" y="2725"/>
              </a:lnTo>
              <a:lnTo>
                <a:pt x="9041" y="2708"/>
              </a:lnTo>
              <a:lnTo>
                <a:pt x="9084" y="2688"/>
              </a:lnTo>
              <a:lnTo>
                <a:pt x="9103" y="2676"/>
              </a:lnTo>
              <a:lnTo>
                <a:pt x="9122" y="2664"/>
              </a:lnTo>
              <a:lnTo>
                <a:pt x="9156" y="2637"/>
              </a:lnTo>
              <a:lnTo>
                <a:pt x="9187" y="2606"/>
              </a:lnTo>
              <a:lnTo>
                <a:pt x="9213" y="2573"/>
              </a:lnTo>
              <a:lnTo>
                <a:pt x="9236" y="2538"/>
              </a:lnTo>
              <a:lnTo>
                <a:pt x="9254" y="2501"/>
              </a:lnTo>
              <a:lnTo>
                <a:pt x="9270" y="2462"/>
              </a:lnTo>
              <a:lnTo>
                <a:pt x="9281" y="2422"/>
              </a:lnTo>
              <a:lnTo>
                <a:pt x="9289" y="2381"/>
              </a:lnTo>
              <a:lnTo>
                <a:pt x="9294" y="2339"/>
              </a:lnTo>
              <a:lnTo>
                <a:pt x="9296" y="2297"/>
              </a:lnTo>
              <a:close/>
              <a:moveTo>
                <a:pt x="7605" y="2218"/>
              </a:moveTo>
              <a:lnTo>
                <a:pt x="7606" y="2174"/>
              </a:lnTo>
              <a:lnTo>
                <a:pt x="7611" y="2130"/>
              </a:lnTo>
              <a:lnTo>
                <a:pt x="7619" y="2088"/>
              </a:lnTo>
              <a:lnTo>
                <a:pt x="7629" y="2047"/>
              </a:lnTo>
              <a:lnTo>
                <a:pt x="7643" y="2007"/>
              </a:lnTo>
              <a:lnTo>
                <a:pt x="7659" y="1969"/>
              </a:lnTo>
              <a:lnTo>
                <a:pt x="7678" y="1932"/>
              </a:lnTo>
              <a:lnTo>
                <a:pt x="7700" y="1896"/>
              </a:lnTo>
              <a:lnTo>
                <a:pt x="7724" y="1861"/>
              </a:lnTo>
              <a:lnTo>
                <a:pt x="7750" y="1827"/>
              </a:lnTo>
              <a:lnTo>
                <a:pt x="7778" y="1795"/>
              </a:lnTo>
              <a:lnTo>
                <a:pt x="7809" y="1764"/>
              </a:lnTo>
              <a:lnTo>
                <a:pt x="7825" y="1750"/>
              </a:lnTo>
              <a:lnTo>
                <a:pt x="7841" y="1735"/>
              </a:lnTo>
              <a:lnTo>
                <a:pt x="7876" y="1707"/>
              </a:lnTo>
              <a:lnTo>
                <a:pt x="7912" y="1680"/>
              </a:lnTo>
              <a:lnTo>
                <a:pt x="7950" y="1655"/>
              </a:lnTo>
              <a:lnTo>
                <a:pt x="7990" y="1631"/>
              </a:lnTo>
              <a:lnTo>
                <a:pt x="8031" y="1609"/>
              </a:lnTo>
              <a:lnTo>
                <a:pt x="8074" y="1588"/>
              </a:lnTo>
              <a:lnTo>
                <a:pt x="8118" y="1568"/>
              </a:lnTo>
              <a:lnTo>
                <a:pt x="8163" y="1550"/>
              </a:lnTo>
              <a:lnTo>
                <a:pt x="8209" y="1533"/>
              </a:lnTo>
              <a:lnTo>
                <a:pt x="8256" y="1518"/>
              </a:lnTo>
              <a:lnTo>
                <a:pt x="8305" y="1505"/>
              </a:lnTo>
              <a:lnTo>
                <a:pt x="8354" y="1493"/>
              </a:lnTo>
              <a:lnTo>
                <a:pt x="8403" y="1482"/>
              </a:lnTo>
              <a:lnTo>
                <a:pt x="8454" y="1473"/>
              </a:lnTo>
              <a:lnTo>
                <a:pt x="8504" y="1466"/>
              </a:lnTo>
              <a:lnTo>
                <a:pt x="8556" y="1460"/>
              </a:lnTo>
              <a:lnTo>
                <a:pt x="8607" y="1456"/>
              </a:lnTo>
              <a:lnTo>
                <a:pt x="8711" y="1452"/>
              </a:lnTo>
              <a:lnTo>
                <a:pt x="8764" y="1452"/>
              </a:lnTo>
              <a:lnTo>
                <a:pt x="8816" y="1456"/>
              </a:lnTo>
              <a:lnTo>
                <a:pt x="8867" y="1459"/>
              </a:lnTo>
              <a:lnTo>
                <a:pt x="8917" y="1465"/>
              </a:lnTo>
              <a:lnTo>
                <a:pt x="8966" y="1471"/>
              </a:lnTo>
              <a:lnTo>
                <a:pt x="9013" y="1479"/>
              </a:lnTo>
              <a:lnTo>
                <a:pt x="9105" y="1499"/>
              </a:lnTo>
              <a:lnTo>
                <a:pt x="9191" y="1525"/>
              </a:lnTo>
              <a:lnTo>
                <a:pt x="9232" y="1539"/>
              </a:lnTo>
              <a:lnTo>
                <a:pt x="9272" y="1555"/>
              </a:lnTo>
              <a:lnTo>
                <a:pt x="9310" y="1573"/>
              </a:lnTo>
              <a:lnTo>
                <a:pt x="9347" y="1591"/>
              </a:lnTo>
              <a:lnTo>
                <a:pt x="9382" y="1611"/>
              </a:lnTo>
              <a:lnTo>
                <a:pt x="9416" y="1632"/>
              </a:lnTo>
              <a:lnTo>
                <a:pt x="9447" y="1654"/>
              </a:lnTo>
              <a:lnTo>
                <a:pt x="9478" y="1677"/>
              </a:lnTo>
              <a:lnTo>
                <a:pt x="9506" y="1701"/>
              </a:lnTo>
              <a:lnTo>
                <a:pt x="9532" y="1727"/>
              </a:lnTo>
              <a:lnTo>
                <a:pt x="9557" y="1753"/>
              </a:lnTo>
              <a:lnTo>
                <a:pt x="9580" y="1781"/>
              </a:lnTo>
              <a:lnTo>
                <a:pt x="9601" y="1810"/>
              </a:lnTo>
              <a:lnTo>
                <a:pt x="9620" y="1839"/>
              </a:lnTo>
              <a:lnTo>
                <a:pt x="9636" y="1870"/>
              </a:lnTo>
              <a:lnTo>
                <a:pt x="9651" y="1902"/>
              </a:lnTo>
              <a:lnTo>
                <a:pt x="9664" y="1934"/>
              </a:lnTo>
              <a:lnTo>
                <a:pt x="9674" y="1968"/>
              </a:lnTo>
              <a:lnTo>
                <a:pt x="9682" y="2002"/>
              </a:lnTo>
              <a:lnTo>
                <a:pt x="9688" y="2038"/>
              </a:lnTo>
              <a:lnTo>
                <a:pt x="9692" y="2074"/>
              </a:lnTo>
              <a:lnTo>
                <a:pt x="9693" y="2111"/>
              </a:lnTo>
              <a:lnTo>
                <a:pt x="9691" y="2156"/>
              </a:lnTo>
              <a:lnTo>
                <a:pt x="9687" y="2199"/>
              </a:lnTo>
              <a:lnTo>
                <a:pt x="9680" y="2242"/>
              </a:lnTo>
              <a:lnTo>
                <a:pt x="9669" y="2284"/>
              </a:lnTo>
              <a:lnTo>
                <a:pt x="9656" y="2324"/>
              </a:lnTo>
              <a:lnTo>
                <a:pt x="9641" y="2363"/>
              </a:lnTo>
              <a:lnTo>
                <a:pt x="9623" y="2402"/>
              </a:lnTo>
              <a:lnTo>
                <a:pt x="9603" y="2439"/>
              </a:lnTo>
              <a:lnTo>
                <a:pt x="9580" y="2475"/>
              </a:lnTo>
              <a:lnTo>
                <a:pt x="9555" y="2509"/>
              </a:lnTo>
              <a:lnTo>
                <a:pt x="9528" y="2543"/>
              </a:lnTo>
              <a:lnTo>
                <a:pt x="9498" y="2575"/>
              </a:lnTo>
              <a:lnTo>
                <a:pt x="9467" y="2605"/>
              </a:lnTo>
              <a:lnTo>
                <a:pt x="9434" y="2635"/>
              </a:lnTo>
              <a:lnTo>
                <a:pt x="9399" y="2663"/>
              </a:lnTo>
              <a:lnTo>
                <a:pt x="9362" y="2690"/>
              </a:lnTo>
              <a:lnTo>
                <a:pt x="9324" y="2715"/>
              </a:lnTo>
              <a:lnTo>
                <a:pt x="9284" y="2739"/>
              </a:lnTo>
              <a:lnTo>
                <a:pt x="9243" y="2761"/>
              </a:lnTo>
              <a:lnTo>
                <a:pt x="9200" y="2782"/>
              </a:lnTo>
              <a:lnTo>
                <a:pt x="9156" y="2802"/>
              </a:lnTo>
              <a:lnTo>
                <a:pt x="9111" y="2819"/>
              </a:lnTo>
              <a:lnTo>
                <a:pt x="9065" y="2836"/>
              </a:lnTo>
              <a:lnTo>
                <a:pt x="9018" y="2850"/>
              </a:lnTo>
              <a:lnTo>
                <a:pt x="8970" y="2863"/>
              </a:lnTo>
              <a:lnTo>
                <a:pt x="8921" y="2875"/>
              </a:lnTo>
              <a:lnTo>
                <a:pt x="8872" y="2885"/>
              </a:lnTo>
              <a:lnTo>
                <a:pt x="8822" y="2893"/>
              </a:lnTo>
              <a:lnTo>
                <a:pt x="8771" y="2899"/>
              </a:lnTo>
              <a:lnTo>
                <a:pt x="8720" y="2903"/>
              </a:lnTo>
              <a:lnTo>
                <a:pt x="8669" y="2906"/>
              </a:lnTo>
              <a:lnTo>
                <a:pt x="8617" y="2907"/>
              </a:lnTo>
              <a:lnTo>
                <a:pt x="8564" y="2906"/>
              </a:lnTo>
              <a:lnTo>
                <a:pt x="8511" y="2904"/>
              </a:lnTo>
              <a:lnTo>
                <a:pt x="8460" y="2900"/>
              </a:lnTo>
              <a:lnTo>
                <a:pt x="8410" y="2894"/>
              </a:lnTo>
              <a:lnTo>
                <a:pt x="8360" y="2887"/>
              </a:lnTo>
              <a:lnTo>
                <a:pt x="8312" y="2878"/>
              </a:lnTo>
              <a:lnTo>
                <a:pt x="8264" y="2868"/>
              </a:lnTo>
              <a:lnTo>
                <a:pt x="8218" y="2856"/>
              </a:lnTo>
              <a:lnTo>
                <a:pt x="8173" y="2843"/>
              </a:lnTo>
              <a:lnTo>
                <a:pt x="8129" y="2828"/>
              </a:lnTo>
              <a:lnTo>
                <a:pt x="8087" y="2812"/>
              </a:lnTo>
              <a:lnTo>
                <a:pt x="8046" y="2795"/>
              </a:lnTo>
              <a:lnTo>
                <a:pt x="7968" y="2756"/>
              </a:lnTo>
              <a:lnTo>
                <a:pt x="7932" y="2735"/>
              </a:lnTo>
              <a:lnTo>
                <a:pt x="7897" y="2713"/>
              </a:lnTo>
              <a:lnTo>
                <a:pt x="7864" y="2690"/>
              </a:lnTo>
              <a:lnTo>
                <a:pt x="7832" y="2665"/>
              </a:lnTo>
              <a:lnTo>
                <a:pt x="7802" y="2639"/>
              </a:lnTo>
              <a:lnTo>
                <a:pt x="7775" y="2612"/>
              </a:lnTo>
              <a:lnTo>
                <a:pt x="7749" y="2585"/>
              </a:lnTo>
              <a:lnTo>
                <a:pt x="7725" y="2556"/>
              </a:lnTo>
              <a:lnTo>
                <a:pt x="7703" y="2526"/>
              </a:lnTo>
              <a:lnTo>
                <a:pt x="7683" y="2495"/>
              </a:lnTo>
              <a:lnTo>
                <a:pt x="7665" y="2463"/>
              </a:lnTo>
              <a:lnTo>
                <a:pt x="7649" y="2431"/>
              </a:lnTo>
              <a:lnTo>
                <a:pt x="7636" y="2397"/>
              </a:lnTo>
              <a:lnTo>
                <a:pt x="7625" y="2363"/>
              </a:lnTo>
              <a:lnTo>
                <a:pt x="7616" y="2328"/>
              </a:lnTo>
              <a:lnTo>
                <a:pt x="7610" y="2292"/>
              </a:lnTo>
              <a:lnTo>
                <a:pt x="7606" y="2256"/>
              </a:lnTo>
              <a:lnTo>
                <a:pt x="7605" y="2218"/>
              </a:lnTo>
              <a:close/>
              <a:moveTo>
                <a:pt x="7425" y="2017"/>
              </a:moveTo>
              <a:lnTo>
                <a:pt x="7393" y="2025"/>
              </a:lnTo>
              <a:lnTo>
                <a:pt x="7357" y="1969"/>
              </a:lnTo>
              <a:lnTo>
                <a:pt x="7322" y="1918"/>
              </a:lnTo>
              <a:lnTo>
                <a:pt x="7288" y="1873"/>
              </a:lnTo>
              <a:lnTo>
                <a:pt x="7270" y="1852"/>
              </a:lnTo>
              <a:lnTo>
                <a:pt x="7252" y="1833"/>
              </a:lnTo>
              <a:lnTo>
                <a:pt x="7217" y="1797"/>
              </a:lnTo>
              <a:lnTo>
                <a:pt x="7181" y="1765"/>
              </a:lnTo>
              <a:lnTo>
                <a:pt x="7145" y="1738"/>
              </a:lnTo>
              <a:lnTo>
                <a:pt x="7126" y="1725"/>
              </a:lnTo>
              <a:lnTo>
                <a:pt x="7107" y="1714"/>
              </a:lnTo>
              <a:lnTo>
                <a:pt x="7067" y="1693"/>
              </a:lnTo>
              <a:lnTo>
                <a:pt x="7025" y="1676"/>
              </a:lnTo>
              <a:lnTo>
                <a:pt x="6980" y="1662"/>
              </a:lnTo>
              <a:lnTo>
                <a:pt x="6933" y="1651"/>
              </a:lnTo>
              <a:lnTo>
                <a:pt x="6883" y="1641"/>
              </a:lnTo>
              <a:lnTo>
                <a:pt x="6830" y="1634"/>
              </a:lnTo>
              <a:lnTo>
                <a:pt x="6773" y="1629"/>
              </a:lnTo>
              <a:lnTo>
                <a:pt x="6711" y="1626"/>
              </a:lnTo>
              <a:lnTo>
                <a:pt x="6704" y="1668"/>
              </a:lnTo>
              <a:lnTo>
                <a:pt x="6698" y="1720"/>
              </a:lnTo>
              <a:lnTo>
                <a:pt x="6694" y="1783"/>
              </a:lnTo>
              <a:lnTo>
                <a:pt x="6692" y="1859"/>
              </a:lnTo>
              <a:lnTo>
                <a:pt x="6692" y="2538"/>
              </a:lnTo>
              <a:lnTo>
                <a:pt x="6695" y="2626"/>
              </a:lnTo>
              <a:lnTo>
                <a:pt x="6697" y="2663"/>
              </a:lnTo>
              <a:lnTo>
                <a:pt x="6700" y="2697"/>
              </a:lnTo>
              <a:lnTo>
                <a:pt x="6708" y="2752"/>
              </a:lnTo>
              <a:lnTo>
                <a:pt x="6718" y="2794"/>
              </a:lnTo>
              <a:lnTo>
                <a:pt x="6727" y="2824"/>
              </a:lnTo>
              <a:lnTo>
                <a:pt x="6735" y="2843"/>
              </a:lnTo>
              <a:lnTo>
                <a:pt x="6743" y="2856"/>
              </a:lnTo>
              <a:lnTo>
                <a:pt x="6228" y="2856"/>
              </a:lnTo>
              <a:lnTo>
                <a:pt x="6235" y="2843"/>
              </a:lnTo>
              <a:lnTo>
                <a:pt x="6242" y="2824"/>
              </a:lnTo>
              <a:lnTo>
                <a:pt x="6250" y="2794"/>
              </a:lnTo>
              <a:lnTo>
                <a:pt x="6259" y="2752"/>
              </a:lnTo>
              <a:lnTo>
                <a:pt x="6266" y="2697"/>
              </a:lnTo>
              <a:lnTo>
                <a:pt x="6271" y="2626"/>
              </a:lnTo>
              <a:lnTo>
                <a:pt x="6273" y="2538"/>
              </a:lnTo>
              <a:lnTo>
                <a:pt x="6279" y="1857"/>
              </a:lnTo>
              <a:lnTo>
                <a:pt x="6277" y="1782"/>
              </a:lnTo>
              <a:lnTo>
                <a:pt x="6273" y="1719"/>
              </a:lnTo>
              <a:lnTo>
                <a:pt x="6267" y="1667"/>
              </a:lnTo>
              <a:lnTo>
                <a:pt x="6260" y="1626"/>
              </a:lnTo>
              <a:lnTo>
                <a:pt x="6198" y="1629"/>
              </a:lnTo>
              <a:lnTo>
                <a:pt x="6141" y="1634"/>
              </a:lnTo>
              <a:lnTo>
                <a:pt x="6087" y="1641"/>
              </a:lnTo>
              <a:lnTo>
                <a:pt x="6037" y="1651"/>
              </a:lnTo>
              <a:lnTo>
                <a:pt x="6013" y="1656"/>
              </a:lnTo>
              <a:lnTo>
                <a:pt x="5990" y="1662"/>
              </a:lnTo>
              <a:lnTo>
                <a:pt x="5945" y="1676"/>
              </a:lnTo>
              <a:lnTo>
                <a:pt x="5903" y="1693"/>
              </a:lnTo>
              <a:lnTo>
                <a:pt x="5864" y="1714"/>
              </a:lnTo>
              <a:lnTo>
                <a:pt x="5844" y="1725"/>
              </a:lnTo>
              <a:lnTo>
                <a:pt x="5826" y="1738"/>
              </a:lnTo>
              <a:lnTo>
                <a:pt x="5789" y="1765"/>
              </a:lnTo>
              <a:lnTo>
                <a:pt x="5753" y="1797"/>
              </a:lnTo>
              <a:lnTo>
                <a:pt x="5719" y="1833"/>
              </a:lnTo>
              <a:lnTo>
                <a:pt x="5684" y="1873"/>
              </a:lnTo>
              <a:lnTo>
                <a:pt x="5650" y="1918"/>
              </a:lnTo>
              <a:lnTo>
                <a:pt x="5615" y="1969"/>
              </a:lnTo>
              <a:lnTo>
                <a:pt x="5579" y="2025"/>
              </a:lnTo>
              <a:lnTo>
                <a:pt x="5547" y="2017"/>
              </a:lnTo>
              <a:lnTo>
                <a:pt x="5630" y="1534"/>
              </a:lnTo>
              <a:lnTo>
                <a:pt x="6057" y="1536"/>
              </a:lnTo>
              <a:lnTo>
                <a:pt x="6485" y="1539"/>
              </a:lnTo>
              <a:lnTo>
                <a:pt x="6913" y="1536"/>
              </a:lnTo>
              <a:lnTo>
                <a:pt x="7342" y="1534"/>
              </a:lnTo>
              <a:lnTo>
                <a:pt x="7425" y="2017"/>
              </a:lnTo>
              <a:close/>
              <a:moveTo>
                <a:pt x="5360" y="2017"/>
              </a:moveTo>
              <a:lnTo>
                <a:pt x="5328" y="2025"/>
              </a:lnTo>
              <a:lnTo>
                <a:pt x="5293" y="1969"/>
              </a:lnTo>
              <a:lnTo>
                <a:pt x="5258" y="1918"/>
              </a:lnTo>
              <a:lnTo>
                <a:pt x="5223" y="1873"/>
              </a:lnTo>
              <a:lnTo>
                <a:pt x="5206" y="1852"/>
              </a:lnTo>
              <a:lnTo>
                <a:pt x="5188" y="1833"/>
              </a:lnTo>
              <a:lnTo>
                <a:pt x="5153" y="1797"/>
              </a:lnTo>
              <a:lnTo>
                <a:pt x="5118" y="1765"/>
              </a:lnTo>
              <a:lnTo>
                <a:pt x="5081" y="1738"/>
              </a:lnTo>
              <a:lnTo>
                <a:pt x="5062" y="1725"/>
              </a:lnTo>
              <a:lnTo>
                <a:pt x="5043" y="1714"/>
              </a:lnTo>
              <a:lnTo>
                <a:pt x="5003" y="1693"/>
              </a:lnTo>
              <a:lnTo>
                <a:pt x="4961" y="1676"/>
              </a:lnTo>
              <a:lnTo>
                <a:pt x="4917" y="1662"/>
              </a:lnTo>
              <a:lnTo>
                <a:pt x="4870" y="1651"/>
              </a:lnTo>
              <a:lnTo>
                <a:pt x="4820" y="1641"/>
              </a:lnTo>
              <a:lnTo>
                <a:pt x="4766" y="1634"/>
              </a:lnTo>
              <a:lnTo>
                <a:pt x="4709" y="1629"/>
              </a:lnTo>
              <a:lnTo>
                <a:pt x="4648" y="1626"/>
              </a:lnTo>
              <a:lnTo>
                <a:pt x="4641" y="1668"/>
              </a:lnTo>
              <a:lnTo>
                <a:pt x="4635" y="1720"/>
              </a:lnTo>
              <a:lnTo>
                <a:pt x="4630" y="1783"/>
              </a:lnTo>
              <a:lnTo>
                <a:pt x="4629" y="1859"/>
              </a:lnTo>
              <a:lnTo>
                <a:pt x="4629" y="2538"/>
              </a:lnTo>
              <a:lnTo>
                <a:pt x="4631" y="2626"/>
              </a:lnTo>
              <a:lnTo>
                <a:pt x="4634" y="2663"/>
              </a:lnTo>
              <a:lnTo>
                <a:pt x="4637" y="2697"/>
              </a:lnTo>
              <a:lnTo>
                <a:pt x="4645" y="2752"/>
              </a:lnTo>
              <a:lnTo>
                <a:pt x="4654" y="2794"/>
              </a:lnTo>
              <a:lnTo>
                <a:pt x="4664" y="2824"/>
              </a:lnTo>
              <a:lnTo>
                <a:pt x="4672" y="2843"/>
              </a:lnTo>
              <a:lnTo>
                <a:pt x="4680" y="2856"/>
              </a:lnTo>
              <a:lnTo>
                <a:pt x="4164" y="2856"/>
              </a:lnTo>
              <a:lnTo>
                <a:pt x="4171" y="2843"/>
              </a:lnTo>
              <a:lnTo>
                <a:pt x="4178" y="2824"/>
              </a:lnTo>
              <a:lnTo>
                <a:pt x="4187" y="2794"/>
              </a:lnTo>
              <a:lnTo>
                <a:pt x="4195" y="2752"/>
              </a:lnTo>
              <a:lnTo>
                <a:pt x="4202" y="2697"/>
              </a:lnTo>
              <a:lnTo>
                <a:pt x="4207" y="2626"/>
              </a:lnTo>
              <a:lnTo>
                <a:pt x="4209" y="2538"/>
              </a:lnTo>
              <a:lnTo>
                <a:pt x="4215" y="1857"/>
              </a:lnTo>
              <a:lnTo>
                <a:pt x="4213" y="1782"/>
              </a:lnTo>
              <a:lnTo>
                <a:pt x="4209" y="1719"/>
              </a:lnTo>
              <a:lnTo>
                <a:pt x="4203" y="1667"/>
              </a:lnTo>
              <a:lnTo>
                <a:pt x="4196" y="1626"/>
              </a:lnTo>
              <a:lnTo>
                <a:pt x="4134" y="1629"/>
              </a:lnTo>
              <a:lnTo>
                <a:pt x="4077" y="1634"/>
              </a:lnTo>
              <a:lnTo>
                <a:pt x="4023" y="1641"/>
              </a:lnTo>
              <a:lnTo>
                <a:pt x="3973" y="1651"/>
              </a:lnTo>
              <a:lnTo>
                <a:pt x="3949" y="1656"/>
              </a:lnTo>
              <a:lnTo>
                <a:pt x="3926" y="1662"/>
              </a:lnTo>
              <a:lnTo>
                <a:pt x="3882" y="1676"/>
              </a:lnTo>
              <a:lnTo>
                <a:pt x="3840" y="1693"/>
              </a:lnTo>
              <a:lnTo>
                <a:pt x="3800" y="1714"/>
              </a:lnTo>
              <a:lnTo>
                <a:pt x="3781" y="1725"/>
              </a:lnTo>
              <a:lnTo>
                <a:pt x="3762" y="1738"/>
              </a:lnTo>
              <a:lnTo>
                <a:pt x="3725" y="1765"/>
              </a:lnTo>
              <a:lnTo>
                <a:pt x="3690" y="1797"/>
              </a:lnTo>
              <a:lnTo>
                <a:pt x="3655" y="1833"/>
              </a:lnTo>
              <a:lnTo>
                <a:pt x="3620" y="1873"/>
              </a:lnTo>
              <a:lnTo>
                <a:pt x="3586" y="1918"/>
              </a:lnTo>
              <a:lnTo>
                <a:pt x="3551" y="1969"/>
              </a:lnTo>
              <a:lnTo>
                <a:pt x="3516" y="2025"/>
              </a:lnTo>
              <a:lnTo>
                <a:pt x="3484" y="2017"/>
              </a:lnTo>
              <a:lnTo>
                <a:pt x="3566" y="1534"/>
              </a:lnTo>
              <a:lnTo>
                <a:pt x="3994" y="1536"/>
              </a:lnTo>
              <a:lnTo>
                <a:pt x="4422" y="1539"/>
              </a:lnTo>
              <a:lnTo>
                <a:pt x="4849" y="1536"/>
              </a:lnTo>
              <a:lnTo>
                <a:pt x="5277" y="1534"/>
              </a:lnTo>
              <a:lnTo>
                <a:pt x="5360" y="2017"/>
              </a:lnTo>
              <a:close/>
              <a:moveTo>
                <a:pt x="3241" y="1539"/>
              </a:moveTo>
              <a:lnTo>
                <a:pt x="3233" y="1553"/>
              </a:lnTo>
              <a:lnTo>
                <a:pt x="3225" y="1572"/>
              </a:lnTo>
              <a:lnTo>
                <a:pt x="3215" y="1602"/>
              </a:lnTo>
              <a:lnTo>
                <a:pt x="3206" y="1644"/>
              </a:lnTo>
              <a:lnTo>
                <a:pt x="3198" y="1700"/>
              </a:lnTo>
              <a:lnTo>
                <a:pt x="3192" y="1771"/>
              </a:lnTo>
              <a:lnTo>
                <a:pt x="3190" y="1859"/>
              </a:lnTo>
              <a:lnTo>
                <a:pt x="3190" y="2538"/>
              </a:lnTo>
              <a:lnTo>
                <a:pt x="3192" y="2626"/>
              </a:lnTo>
              <a:lnTo>
                <a:pt x="3195" y="2663"/>
              </a:lnTo>
              <a:lnTo>
                <a:pt x="3198" y="2697"/>
              </a:lnTo>
              <a:lnTo>
                <a:pt x="3206" y="2752"/>
              </a:lnTo>
              <a:lnTo>
                <a:pt x="3215" y="2794"/>
              </a:lnTo>
              <a:lnTo>
                <a:pt x="3225" y="2824"/>
              </a:lnTo>
              <a:lnTo>
                <a:pt x="3233" y="2843"/>
              </a:lnTo>
              <a:lnTo>
                <a:pt x="3241" y="2856"/>
              </a:lnTo>
              <a:lnTo>
                <a:pt x="2720" y="2856"/>
              </a:lnTo>
              <a:lnTo>
                <a:pt x="2728" y="2843"/>
              </a:lnTo>
              <a:lnTo>
                <a:pt x="2736" y="2824"/>
              </a:lnTo>
              <a:lnTo>
                <a:pt x="2745" y="2794"/>
              </a:lnTo>
              <a:lnTo>
                <a:pt x="2754" y="2752"/>
              </a:lnTo>
              <a:lnTo>
                <a:pt x="2763" y="2697"/>
              </a:lnTo>
              <a:lnTo>
                <a:pt x="2768" y="2626"/>
              </a:lnTo>
              <a:lnTo>
                <a:pt x="2771" y="2538"/>
              </a:lnTo>
              <a:lnTo>
                <a:pt x="2776" y="1857"/>
              </a:lnTo>
              <a:lnTo>
                <a:pt x="2774" y="1770"/>
              </a:lnTo>
              <a:lnTo>
                <a:pt x="2767" y="1699"/>
              </a:lnTo>
              <a:lnTo>
                <a:pt x="2758" y="1643"/>
              </a:lnTo>
              <a:lnTo>
                <a:pt x="2748" y="1602"/>
              </a:lnTo>
              <a:lnTo>
                <a:pt x="2738" y="1572"/>
              </a:lnTo>
              <a:lnTo>
                <a:pt x="2729" y="1553"/>
              </a:lnTo>
              <a:lnTo>
                <a:pt x="2722" y="1542"/>
              </a:lnTo>
              <a:lnTo>
                <a:pt x="2720" y="1539"/>
              </a:lnTo>
              <a:lnTo>
                <a:pt x="3241" y="1539"/>
              </a:lnTo>
              <a:close/>
              <a:moveTo>
                <a:pt x="2350" y="1539"/>
              </a:moveTo>
              <a:lnTo>
                <a:pt x="2342" y="1553"/>
              </a:lnTo>
              <a:lnTo>
                <a:pt x="2334" y="1572"/>
              </a:lnTo>
              <a:lnTo>
                <a:pt x="2324" y="1602"/>
              </a:lnTo>
              <a:lnTo>
                <a:pt x="2315" y="1644"/>
              </a:lnTo>
              <a:lnTo>
                <a:pt x="2307" y="1700"/>
              </a:lnTo>
              <a:lnTo>
                <a:pt x="2301" y="1771"/>
              </a:lnTo>
              <a:lnTo>
                <a:pt x="2299" y="1859"/>
              </a:lnTo>
              <a:lnTo>
                <a:pt x="2299" y="2538"/>
              </a:lnTo>
              <a:lnTo>
                <a:pt x="2301" y="2626"/>
              </a:lnTo>
              <a:lnTo>
                <a:pt x="2304" y="2663"/>
              </a:lnTo>
              <a:lnTo>
                <a:pt x="2307" y="2697"/>
              </a:lnTo>
              <a:lnTo>
                <a:pt x="2315" y="2752"/>
              </a:lnTo>
              <a:lnTo>
                <a:pt x="2324" y="2794"/>
              </a:lnTo>
              <a:lnTo>
                <a:pt x="2334" y="2824"/>
              </a:lnTo>
              <a:lnTo>
                <a:pt x="2342" y="2843"/>
              </a:lnTo>
              <a:lnTo>
                <a:pt x="2350" y="2856"/>
              </a:lnTo>
              <a:lnTo>
                <a:pt x="1829" y="2856"/>
              </a:lnTo>
              <a:lnTo>
                <a:pt x="1837" y="2843"/>
              </a:lnTo>
              <a:lnTo>
                <a:pt x="1845" y="2824"/>
              </a:lnTo>
              <a:lnTo>
                <a:pt x="1854" y="2794"/>
              </a:lnTo>
              <a:lnTo>
                <a:pt x="1863" y="2752"/>
              </a:lnTo>
              <a:lnTo>
                <a:pt x="1871" y="2697"/>
              </a:lnTo>
              <a:lnTo>
                <a:pt x="1877" y="2626"/>
              </a:lnTo>
              <a:lnTo>
                <a:pt x="1879" y="2538"/>
              </a:lnTo>
              <a:lnTo>
                <a:pt x="1885" y="1857"/>
              </a:lnTo>
              <a:lnTo>
                <a:pt x="1883" y="1770"/>
              </a:lnTo>
              <a:lnTo>
                <a:pt x="1876" y="1699"/>
              </a:lnTo>
              <a:lnTo>
                <a:pt x="1867" y="1643"/>
              </a:lnTo>
              <a:lnTo>
                <a:pt x="1857" y="1602"/>
              </a:lnTo>
              <a:lnTo>
                <a:pt x="1846" y="1572"/>
              </a:lnTo>
              <a:lnTo>
                <a:pt x="1837" y="1553"/>
              </a:lnTo>
              <a:lnTo>
                <a:pt x="1831" y="1542"/>
              </a:lnTo>
              <a:lnTo>
                <a:pt x="1829" y="1539"/>
              </a:lnTo>
              <a:lnTo>
                <a:pt x="2350" y="1539"/>
              </a:lnTo>
              <a:close/>
              <a:moveTo>
                <a:pt x="1537" y="2427"/>
              </a:moveTo>
              <a:lnTo>
                <a:pt x="1454" y="2864"/>
              </a:lnTo>
              <a:lnTo>
                <a:pt x="727" y="2860"/>
              </a:lnTo>
              <a:lnTo>
                <a:pt x="0" y="2856"/>
              </a:lnTo>
              <a:lnTo>
                <a:pt x="8" y="2843"/>
              </a:lnTo>
              <a:lnTo>
                <a:pt x="16" y="2824"/>
              </a:lnTo>
              <a:lnTo>
                <a:pt x="25" y="2794"/>
              </a:lnTo>
              <a:lnTo>
                <a:pt x="35" y="2752"/>
              </a:lnTo>
              <a:lnTo>
                <a:pt x="43" y="2697"/>
              </a:lnTo>
              <a:lnTo>
                <a:pt x="49" y="2626"/>
              </a:lnTo>
              <a:lnTo>
                <a:pt x="51" y="2538"/>
              </a:lnTo>
              <a:lnTo>
                <a:pt x="56" y="1857"/>
              </a:lnTo>
              <a:lnTo>
                <a:pt x="54" y="1770"/>
              </a:lnTo>
              <a:lnTo>
                <a:pt x="48" y="1699"/>
              </a:lnTo>
              <a:lnTo>
                <a:pt x="39" y="1643"/>
              </a:lnTo>
              <a:lnTo>
                <a:pt x="28" y="1602"/>
              </a:lnTo>
              <a:lnTo>
                <a:pt x="18" y="1572"/>
              </a:lnTo>
              <a:lnTo>
                <a:pt x="9" y="1553"/>
              </a:lnTo>
              <a:lnTo>
                <a:pt x="2" y="1542"/>
              </a:lnTo>
              <a:lnTo>
                <a:pt x="0" y="1539"/>
              </a:lnTo>
              <a:lnTo>
                <a:pt x="521" y="1539"/>
              </a:lnTo>
              <a:lnTo>
                <a:pt x="513" y="1553"/>
              </a:lnTo>
              <a:lnTo>
                <a:pt x="505" y="1572"/>
              </a:lnTo>
              <a:lnTo>
                <a:pt x="496" y="1602"/>
              </a:lnTo>
              <a:lnTo>
                <a:pt x="486" y="1644"/>
              </a:lnTo>
              <a:lnTo>
                <a:pt x="478" y="1700"/>
              </a:lnTo>
              <a:lnTo>
                <a:pt x="473" y="1771"/>
              </a:lnTo>
              <a:lnTo>
                <a:pt x="470" y="1859"/>
              </a:lnTo>
              <a:lnTo>
                <a:pt x="470" y="2538"/>
              </a:lnTo>
              <a:lnTo>
                <a:pt x="472" y="2612"/>
              </a:lnTo>
              <a:lnTo>
                <a:pt x="476" y="2675"/>
              </a:lnTo>
              <a:lnTo>
                <a:pt x="482" y="2726"/>
              </a:lnTo>
              <a:lnTo>
                <a:pt x="489" y="2768"/>
              </a:lnTo>
              <a:lnTo>
                <a:pt x="636" y="2759"/>
              </a:lnTo>
              <a:lnTo>
                <a:pt x="710" y="2751"/>
              </a:lnTo>
              <a:lnTo>
                <a:pt x="784" y="2742"/>
              </a:lnTo>
              <a:lnTo>
                <a:pt x="858" y="2730"/>
              </a:lnTo>
              <a:lnTo>
                <a:pt x="930" y="2716"/>
              </a:lnTo>
              <a:lnTo>
                <a:pt x="1001" y="2699"/>
              </a:lnTo>
              <a:lnTo>
                <a:pt x="1070" y="2679"/>
              </a:lnTo>
              <a:lnTo>
                <a:pt x="1137" y="2656"/>
              </a:lnTo>
              <a:lnTo>
                <a:pt x="1201" y="2630"/>
              </a:lnTo>
              <a:lnTo>
                <a:pt x="1261" y="2601"/>
              </a:lnTo>
              <a:lnTo>
                <a:pt x="1290" y="2585"/>
              </a:lnTo>
              <a:lnTo>
                <a:pt x="1318" y="2568"/>
              </a:lnTo>
              <a:lnTo>
                <a:pt x="1371" y="2531"/>
              </a:lnTo>
              <a:lnTo>
                <a:pt x="1396" y="2512"/>
              </a:lnTo>
              <a:lnTo>
                <a:pt x="1420" y="2491"/>
              </a:lnTo>
              <a:lnTo>
                <a:pt x="1442" y="2469"/>
              </a:lnTo>
              <a:lnTo>
                <a:pt x="1463" y="2446"/>
              </a:lnTo>
              <a:lnTo>
                <a:pt x="1483" y="2422"/>
              </a:lnTo>
              <a:lnTo>
                <a:pt x="1501" y="2397"/>
              </a:lnTo>
              <a:lnTo>
                <a:pt x="1537" y="2427"/>
              </a:lnTo>
              <a:close/>
              <a:moveTo>
                <a:pt x="8782" y="838"/>
              </a:moveTo>
              <a:lnTo>
                <a:pt x="8528" y="420"/>
              </a:lnTo>
              <a:lnTo>
                <a:pt x="8484" y="354"/>
              </a:lnTo>
              <a:lnTo>
                <a:pt x="8456" y="316"/>
              </a:lnTo>
              <a:lnTo>
                <a:pt x="8425" y="277"/>
              </a:lnTo>
              <a:lnTo>
                <a:pt x="8086" y="838"/>
              </a:lnTo>
              <a:lnTo>
                <a:pt x="8782" y="838"/>
              </a:lnTo>
              <a:close/>
              <a:moveTo>
                <a:pt x="7868" y="922"/>
              </a:moveTo>
              <a:lnTo>
                <a:pt x="8101" y="551"/>
              </a:lnTo>
              <a:lnTo>
                <a:pt x="8335" y="179"/>
              </a:lnTo>
              <a:lnTo>
                <a:pt x="8305" y="151"/>
              </a:lnTo>
              <a:lnTo>
                <a:pt x="8274" y="125"/>
              </a:lnTo>
              <a:lnTo>
                <a:pt x="8242" y="100"/>
              </a:lnTo>
              <a:lnTo>
                <a:pt x="8209" y="78"/>
              </a:lnTo>
              <a:lnTo>
                <a:pt x="8175" y="57"/>
              </a:lnTo>
              <a:lnTo>
                <a:pt x="8140" y="40"/>
              </a:lnTo>
              <a:lnTo>
                <a:pt x="8105" y="26"/>
              </a:lnTo>
              <a:lnTo>
                <a:pt x="8087" y="20"/>
              </a:lnTo>
              <a:lnTo>
                <a:pt x="8069" y="15"/>
              </a:lnTo>
              <a:lnTo>
                <a:pt x="8069" y="6"/>
              </a:lnTo>
              <a:lnTo>
                <a:pt x="8743" y="6"/>
              </a:lnTo>
              <a:lnTo>
                <a:pt x="9247" y="774"/>
              </a:lnTo>
              <a:lnTo>
                <a:pt x="9339" y="917"/>
              </a:lnTo>
              <a:lnTo>
                <a:pt x="9420" y="1036"/>
              </a:lnTo>
              <a:lnTo>
                <a:pt x="9464" y="1099"/>
              </a:lnTo>
              <a:lnTo>
                <a:pt x="9509" y="1159"/>
              </a:lnTo>
              <a:lnTo>
                <a:pt x="9553" y="1214"/>
              </a:lnTo>
              <a:lnTo>
                <a:pt x="9595" y="1261"/>
              </a:lnTo>
              <a:lnTo>
                <a:pt x="9614" y="1281"/>
              </a:lnTo>
              <a:lnTo>
                <a:pt x="9632" y="1299"/>
              </a:lnTo>
              <a:lnTo>
                <a:pt x="9649" y="1313"/>
              </a:lnTo>
              <a:lnTo>
                <a:pt x="9665" y="1323"/>
              </a:lnTo>
              <a:lnTo>
                <a:pt x="8984" y="1323"/>
              </a:lnTo>
              <a:lnTo>
                <a:pt x="8989" y="1314"/>
              </a:lnTo>
              <a:lnTo>
                <a:pt x="8994" y="1304"/>
              </a:lnTo>
              <a:lnTo>
                <a:pt x="8997" y="1281"/>
              </a:lnTo>
              <a:lnTo>
                <a:pt x="8997" y="1267"/>
              </a:lnTo>
              <a:lnTo>
                <a:pt x="8996" y="1253"/>
              </a:lnTo>
              <a:lnTo>
                <a:pt x="8989" y="1224"/>
              </a:lnTo>
              <a:lnTo>
                <a:pt x="8980" y="1192"/>
              </a:lnTo>
              <a:lnTo>
                <a:pt x="8968" y="1161"/>
              </a:lnTo>
              <a:lnTo>
                <a:pt x="8954" y="1129"/>
              </a:lnTo>
              <a:lnTo>
                <a:pt x="8940" y="1099"/>
              </a:lnTo>
              <a:lnTo>
                <a:pt x="8835" y="924"/>
              </a:lnTo>
              <a:lnTo>
                <a:pt x="8035" y="924"/>
              </a:lnTo>
              <a:lnTo>
                <a:pt x="7909" y="1133"/>
              </a:lnTo>
              <a:lnTo>
                <a:pt x="7896" y="1158"/>
              </a:lnTo>
              <a:lnTo>
                <a:pt x="7885" y="1183"/>
              </a:lnTo>
              <a:lnTo>
                <a:pt x="7876" y="1207"/>
              </a:lnTo>
              <a:lnTo>
                <a:pt x="7870" y="1232"/>
              </a:lnTo>
              <a:lnTo>
                <a:pt x="7867" y="1255"/>
              </a:lnTo>
              <a:lnTo>
                <a:pt x="7867" y="1278"/>
              </a:lnTo>
              <a:lnTo>
                <a:pt x="7870" y="1301"/>
              </a:lnTo>
              <a:lnTo>
                <a:pt x="7877" y="1323"/>
              </a:lnTo>
              <a:lnTo>
                <a:pt x="7552" y="1323"/>
              </a:lnTo>
              <a:lnTo>
                <a:pt x="7593" y="1283"/>
              </a:lnTo>
              <a:lnTo>
                <a:pt x="7634" y="1238"/>
              </a:lnTo>
              <a:lnTo>
                <a:pt x="7676" y="1188"/>
              </a:lnTo>
              <a:lnTo>
                <a:pt x="7718" y="1136"/>
              </a:lnTo>
              <a:lnTo>
                <a:pt x="7758" y="1082"/>
              </a:lnTo>
              <a:lnTo>
                <a:pt x="7797" y="1027"/>
              </a:lnTo>
              <a:lnTo>
                <a:pt x="7868" y="922"/>
              </a:lnTo>
              <a:close/>
              <a:moveTo>
                <a:pt x="7832" y="484"/>
              </a:moveTo>
              <a:lnTo>
                <a:pt x="7800" y="491"/>
              </a:lnTo>
              <a:lnTo>
                <a:pt x="7764" y="436"/>
              </a:lnTo>
              <a:lnTo>
                <a:pt x="7729" y="385"/>
              </a:lnTo>
              <a:lnTo>
                <a:pt x="7693" y="340"/>
              </a:lnTo>
              <a:lnTo>
                <a:pt x="7657" y="299"/>
              </a:lnTo>
              <a:lnTo>
                <a:pt x="7639" y="281"/>
              </a:lnTo>
              <a:lnTo>
                <a:pt x="7620" y="264"/>
              </a:lnTo>
              <a:lnTo>
                <a:pt x="7583" y="232"/>
              </a:lnTo>
              <a:lnTo>
                <a:pt x="7544" y="204"/>
              </a:lnTo>
              <a:lnTo>
                <a:pt x="7503" y="181"/>
              </a:lnTo>
              <a:lnTo>
                <a:pt x="7461" y="160"/>
              </a:lnTo>
              <a:lnTo>
                <a:pt x="7417" y="143"/>
              </a:lnTo>
              <a:lnTo>
                <a:pt x="7371" y="129"/>
              </a:lnTo>
              <a:lnTo>
                <a:pt x="7322" y="117"/>
              </a:lnTo>
              <a:lnTo>
                <a:pt x="7271" y="108"/>
              </a:lnTo>
              <a:lnTo>
                <a:pt x="7215" y="101"/>
              </a:lnTo>
              <a:lnTo>
                <a:pt x="7157" y="96"/>
              </a:lnTo>
              <a:lnTo>
                <a:pt x="7096" y="93"/>
              </a:lnTo>
              <a:lnTo>
                <a:pt x="7089" y="134"/>
              </a:lnTo>
              <a:lnTo>
                <a:pt x="7083" y="187"/>
              </a:lnTo>
              <a:lnTo>
                <a:pt x="7078" y="250"/>
              </a:lnTo>
              <a:lnTo>
                <a:pt x="7077" y="326"/>
              </a:lnTo>
              <a:lnTo>
                <a:pt x="7077" y="1005"/>
              </a:lnTo>
              <a:lnTo>
                <a:pt x="7079" y="1093"/>
              </a:lnTo>
              <a:lnTo>
                <a:pt x="7081" y="1130"/>
              </a:lnTo>
              <a:lnTo>
                <a:pt x="7085" y="1163"/>
              </a:lnTo>
              <a:lnTo>
                <a:pt x="7093" y="1219"/>
              </a:lnTo>
              <a:lnTo>
                <a:pt x="7102" y="1261"/>
              </a:lnTo>
              <a:lnTo>
                <a:pt x="7112" y="1290"/>
              </a:lnTo>
              <a:lnTo>
                <a:pt x="7120" y="1310"/>
              </a:lnTo>
              <a:lnTo>
                <a:pt x="7128" y="1323"/>
              </a:lnTo>
              <a:lnTo>
                <a:pt x="6612" y="1323"/>
              </a:lnTo>
              <a:lnTo>
                <a:pt x="6619" y="1310"/>
              </a:lnTo>
              <a:lnTo>
                <a:pt x="6626" y="1290"/>
              </a:lnTo>
              <a:lnTo>
                <a:pt x="6635" y="1261"/>
              </a:lnTo>
              <a:lnTo>
                <a:pt x="6643" y="1219"/>
              </a:lnTo>
              <a:lnTo>
                <a:pt x="6650" y="1163"/>
              </a:lnTo>
              <a:lnTo>
                <a:pt x="6655" y="1093"/>
              </a:lnTo>
              <a:lnTo>
                <a:pt x="6657" y="1005"/>
              </a:lnTo>
              <a:lnTo>
                <a:pt x="6663" y="324"/>
              </a:lnTo>
              <a:lnTo>
                <a:pt x="6661" y="249"/>
              </a:lnTo>
              <a:lnTo>
                <a:pt x="6657" y="186"/>
              </a:lnTo>
              <a:lnTo>
                <a:pt x="6651" y="134"/>
              </a:lnTo>
              <a:lnTo>
                <a:pt x="6644" y="93"/>
              </a:lnTo>
              <a:lnTo>
                <a:pt x="6582" y="96"/>
              </a:lnTo>
              <a:lnTo>
                <a:pt x="6524" y="101"/>
              </a:lnTo>
              <a:lnTo>
                <a:pt x="6469" y="108"/>
              </a:lnTo>
              <a:lnTo>
                <a:pt x="6417" y="117"/>
              </a:lnTo>
              <a:lnTo>
                <a:pt x="6393" y="123"/>
              </a:lnTo>
              <a:lnTo>
                <a:pt x="6369" y="129"/>
              </a:lnTo>
              <a:lnTo>
                <a:pt x="6322" y="143"/>
              </a:lnTo>
              <a:lnTo>
                <a:pt x="6278" y="160"/>
              </a:lnTo>
              <a:lnTo>
                <a:pt x="6237" y="181"/>
              </a:lnTo>
              <a:lnTo>
                <a:pt x="6216" y="192"/>
              </a:lnTo>
              <a:lnTo>
                <a:pt x="6196" y="204"/>
              </a:lnTo>
              <a:lnTo>
                <a:pt x="6158" y="232"/>
              </a:lnTo>
              <a:lnTo>
                <a:pt x="6120" y="264"/>
              </a:lnTo>
              <a:lnTo>
                <a:pt x="6083" y="299"/>
              </a:lnTo>
              <a:lnTo>
                <a:pt x="6047" y="340"/>
              </a:lnTo>
              <a:lnTo>
                <a:pt x="6012" y="385"/>
              </a:lnTo>
              <a:lnTo>
                <a:pt x="5976" y="436"/>
              </a:lnTo>
              <a:lnTo>
                <a:pt x="5940" y="491"/>
              </a:lnTo>
              <a:lnTo>
                <a:pt x="5908" y="484"/>
              </a:lnTo>
              <a:lnTo>
                <a:pt x="5991" y="0"/>
              </a:lnTo>
              <a:lnTo>
                <a:pt x="6430" y="3"/>
              </a:lnTo>
              <a:lnTo>
                <a:pt x="6870" y="6"/>
              </a:lnTo>
              <a:lnTo>
                <a:pt x="7310" y="3"/>
              </a:lnTo>
              <a:lnTo>
                <a:pt x="7749" y="0"/>
              </a:lnTo>
              <a:lnTo>
                <a:pt x="7832" y="484"/>
              </a:lnTo>
              <a:close/>
              <a:moveTo>
                <a:pt x="5797" y="1323"/>
              </a:moveTo>
              <a:lnTo>
                <a:pt x="5734" y="1323"/>
              </a:lnTo>
              <a:lnTo>
                <a:pt x="5483" y="1323"/>
              </a:lnTo>
              <a:lnTo>
                <a:pt x="5192" y="1323"/>
              </a:lnTo>
              <a:lnTo>
                <a:pt x="4928" y="1064"/>
              </a:lnTo>
              <a:lnTo>
                <a:pt x="4646" y="783"/>
              </a:lnTo>
              <a:lnTo>
                <a:pt x="4368" y="507"/>
              </a:lnTo>
              <a:lnTo>
                <a:pt x="4117" y="260"/>
              </a:lnTo>
              <a:lnTo>
                <a:pt x="4116" y="292"/>
              </a:lnTo>
              <a:lnTo>
                <a:pt x="4116" y="326"/>
              </a:lnTo>
              <a:lnTo>
                <a:pt x="4116" y="1005"/>
              </a:lnTo>
              <a:lnTo>
                <a:pt x="4118" y="1093"/>
              </a:lnTo>
              <a:lnTo>
                <a:pt x="4124" y="1163"/>
              </a:lnTo>
              <a:lnTo>
                <a:pt x="4133" y="1219"/>
              </a:lnTo>
              <a:lnTo>
                <a:pt x="4144" y="1261"/>
              </a:lnTo>
              <a:lnTo>
                <a:pt x="4154" y="1290"/>
              </a:lnTo>
              <a:lnTo>
                <a:pt x="4163" y="1310"/>
              </a:lnTo>
              <a:lnTo>
                <a:pt x="4170" y="1320"/>
              </a:lnTo>
              <a:lnTo>
                <a:pt x="4172" y="1323"/>
              </a:lnTo>
              <a:lnTo>
                <a:pt x="3922" y="1323"/>
              </a:lnTo>
              <a:lnTo>
                <a:pt x="3931" y="1310"/>
              </a:lnTo>
              <a:lnTo>
                <a:pt x="3940" y="1290"/>
              </a:lnTo>
              <a:lnTo>
                <a:pt x="3950" y="1261"/>
              </a:lnTo>
              <a:lnTo>
                <a:pt x="3955" y="1241"/>
              </a:lnTo>
              <a:lnTo>
                <a:pt x="3960" y="1219"/>
              </a:lnTo>
              <a:lnTo>
                <a:pt x="3969" y="1163"/>
              </a:lnTo>
              <a:lnTo>
                <a:pt x="3973" y="1130"/>
              </a:lnTo>
              <a:lnTo>
                <a:pt x="3976" y="1093"/>
              </a:lnTo>
              <a:lnTo>
                <a:pt x="3978" y="1051"/>
              </a:lnTo>
              <a:lnTo>
                <a:pt x="3978" y="1005"/>
              </a:lnTo>
              <a:lnTo>
                <a:pt x="3984" y="324"/>
              </a:lnTo>
              <a:lnTo>
                <a:pt x="3983" y="261"/>
              </a:lnTo>
              <a:lnTo>
                <a:pt x="3979" y="206"/>
              </a:lnTo>
              <a:lnTo>
                <a:pt x="3969" y="121"/>
              </a:lnTo>
              <a:lnTo>
                <a:pt x="3932" y="87"/>
              </a:lnTo>
              <a:lnTo>
                <a:pt x="3898" y="56"/>
              </a:lnTo>
              <a:lnTo>
                <a:pt x="3839" y="6"/>
              </a:lnTo>
              <a:lnTo>
                <a:pt x="4422" y="6"/>
              </a:lnTo>
              <a:lnTo>
                <a:pt x="4980" y="540"/>
              </a:lnTo>
              <a:lnTo>
                <a:pt x="5538" y="1075"/>
              </a:lnTo>
              <a:lnTo>
                <a:pt x="5540" y="1041"/>
              </a:lnTo>
              <a:lnTo>
                <a:pt x="5540" y="1005"/>
              </a:lnTo>
              <a:lnTo>
                <a:pt x="5545" y="324"/>
              </a:lnTo>
              <a:lnTo>
                <a:pt x="5543" y="236"/>
              </a:lnTo>
              <a:lnTo>
                <a:pt x="5537" y="166"/>
              </a:lnTo>
              <a:lnTo>
                <a:pt x="5528" y="110"/>
              </a:lnTo>
              <a:lnTo>
                <a:pt x="5517" y="68"/>
              </a:lnTo>
              <a:lnTo>
                <a:pt x="5507" y="39"/>
              </a:lnTo>
              <a:lnTo>
                <a:pt x="5498" y="19"/>
              </a:lnTo>
              <a:lnTo>
                <a:pt x="5491" y="9"/>
              </a:lnTo>
              <a:lnTo>
                <a:pt x="5489" y="6"/>
              </a:lnTo>
              <a:lnTo>
                <a:pt x="5734" y="6"/>
              </a:lnTo>
              <a:lnTo>
                <a:pt x="5725" y="19"/>
              </a:lnTo>
              <a:lnTo>
                <a:pt x="5716" y="39"/>
              </a:lnTo>
              <a:lnTo>
                <a:pt x="5705" y="69"/>
              </a:lnTo>
              <a:lnTo>
                <a:pt x="5700" y="88"/>
              </a:lnTo>
              <a:lnTo>
                <a:pt x="5695" y="111"/>
              </a:lnTo>
              <a:lnTo>
                <a:pt x="5686" y="166"/>
              </a:lnTo>
              <a:lnTo>
                <a:pt x="5682" y="200"/>
              </a:lnTo>
              <a:lnTo>
                <a:pt x="5680" y="238"/>
              </a:lnTo>
              <a:lnTo>
                <a:pt x="5678" y="279"/>
              </a:lnTo>
              <a:lnTo>
                <a:pt x="5677" y="326"/>
              </a:lnTo>
              <a:lnTo>
                <a:pt x="5677" y="1005"/>
              </a:lnTo>
              <a:lnTo>
                <a:pt x="5679" y="1076"/>
              </a:lnTo>
              <a:lnTo>
                <a:pt x="5683" y="1136"/>
              </a:lnTo>
              <a:lnTo>
                <a:pt x="5689" y="1186"/>
              </a:lnTo>
              <a:lnTo>
                <a:pt x="5696" y="1227"/>
              </a:lnTo>
              <a:lnTo>
                <a:pt x="5797" y="1323"/>
              </a:lnTo>
              <a:close/>
              <a:moveTo>
                <a:pt x="3630" y="326"/>
              </a:moveTo>
              <a:lnTo>
                <a:pt x="3632" y="578"/>
              </a:lnTo>
              <a:lnTo>
                <a:pt x="3630" y="648"/>
              </a:lnTo>
              <a:lnTo>
                <a:pt x="3624" y="718"/>
              </a:lnTo>
              <a:lnTo>
                <a:pt x="3612" y="787"/>
              </a:lnTo>
              <a:lnTo>
                <a:pt x="3596" y="855"/>
              </a:lnTo>
              <a:lnTo>
                <a:pt x="3586" y="889"/>
              </a:lnTo>
              <a:lnTo>
                <a:pt x="3574" y="922"/>
              </a:lnTo>
              <a:lnTo>
                <a:pt x="3561" y="954"/>
              </a:lnTo>
              <a:lnTo>
                <a:pt x="3546" y="985"/>
              </a:lnTo>
              <a:lnTo>
                <a:pt x="3530" y="1016"/>
              </a:lnTo>
              <a:lnTo>
                <a:pt x="3512" y="1046"/>
              </a:lnTo>
              <a:lnTo>
                <a:pt x="3492" y="1075"/>
              </a:lnTo>
              <a:lnTo>
                <a:pt x="3470" y="1104"/>
              </a:lnTo>
              <a:lnTo>
                <a:pt x="3447" y="1131"/>
              </a:lnTo>
              <a:lnTo>
                <a:pt x="3422" y="1156"/>
              </a:lnTo>
              <a:lnTo>
                <a:pt x="3395" y="1181"/>
              </a:lnTo>
              <a:lnTo>
                <a:pt x="3366" y="1204"/>
              </a:lnTo>
              <a:lnTo>
                <a:pt x="3335" y="1226"/>
              </a:lnTo>
              <a:lnTo>
                <a:pt x="3302" y="1247"/>
              </a:lnTo>
              <a:lnTo>
                <a:pt x="3267" y="1265"/>
              </a:lnTo>
              <a:lnTo>
                <a:pt x="3230" y="1283"/>
              </a:lnTo>
              <a:lnTo>
                <a:pt x="3210" y="1290"/>
              </a:lnTo>
              <a:lnTo>
                <a:pt x="3190" y="1298"/>
              </a:lnTo>
              <a:lnTo>
                <a:pt x="3148" y="1312"/>
              </a:lnTo>
              <a:lnTo>
                <a:pt x="3104" y="1323"/>
              </a:lnTo>
              <a:lnTo>
                <a:pt x="3058" y="1333"/>
              </a:lnTo>
              <a:lnTo>
                <a:pt x="3009" y="1341"/>
              </a:lnTo>
              <a:lnTo>
                <a:pt x="2958" y="1347"/>
              </a:lnTo>
              <a:lnTo>
                <a:pt x="2931" y="1349"/>
              </a:lnTo>
              <a:lnTo>
                <a:pt x="2904" y="1350"/>
              </a:lnTo>
              <a:lnTo>
                <a:pt x="2848" y="1351"/>
              </a:lnTo>
              <a:lnTo>
                <a:pt x="2792" y="1350"/>
              </a:lnTo>
              <a:lnTo>
                <a:pt x="2739" y="1348"/>
              </a:lnTo>
              <a:lnTo>
                <a:pt x="2687" y="1345"/>
              </a:lnTo>
              <a:lnTo>
                <a:pt x="2637" y="1340"/>
              </a:lnTo>
              <a:lnTo>
                <a:pt x="2544" y="1325"/>
              </a:lnTo>
              <a:lnTo>
                <a:pt x="2500" y="1316"/>
              </a:lnTo>
              <a:lnTo>
                <a:pt x="2458" y="1305"/>
              </a:lnTo>
              <a:lnTo>
                <a:pt x="2417" y="1293"/>
              </a:lnTo>
              <a:lnTo>
                <a:pt x="2379" y="1279"/>
              </a:lnTo>
              <a:lnTo>
                <a:pt x="2343" y="1265"/>
              </a:lnTo>
              <a:lnTo>
                <a:pt x="2309" y="1248"/>
              </a:lnTo>
              <a:lnTo>
                <a:pt x="2276" y="1231"/>
              </a:lnTo>
              <a:lnTo>
                <a:pt x="2245" y="1212"/>
              </a:lnTo>
              <a:lnTo>
                <a:pt x="2217" y="1192"/>
              </a:lnTo>
              <a:lnTo>
                <a:pt x="2189" y="1170"/>
              </a:lnTo>
              <a:lnTo>
                <a:pt x="2164" y="1147"/>
              </a:lnTo>
              <a:lnTo>
                <a:pt x="2141" y="1123"/>
              </a:lnTo>
              <a:lnTo>
                <a:pt x="2119" y="1097"/>
              </a:lnTo>
              <a:lnTo>
                <a:pt x="2099" y="1070"/>
              </a:lnTo>
              <a:lnTo>
                <a:pt x="2081" y="1042"/>
              </a:lnTo>
              <a:lnTo>
                <a:pt x="2064" y="1013"/>
              </a:lnTo>
              <a:lnTo>
                <a:pt x="2049" y="982"/>
              </a:lnTo>
              <a:lnTo>
                <a:pt x="2036" y="950"/>
              </a:lnTo>
              <a:lnTo>
                <a:pt x="2025" y="917"/>
              </a:lnTo>
              <a:lnTo>
                <a:pt x="2015" y="883"/>
              </a:lnTo>
              <a:lnTo>
                <a:pt x="2007" y="847"/>
              </a:lnTo>
              <a:lnTo>
                <a:pt x="2001" y="811"/>
              </a:lnTo>
              <a:lnTo>
                <a:pt x="1996" y="772"/>
              </a:lnTo>
              <a:lnTo>
                <a:pt x="1993" y="733"/>
              </a:lnTo>
              <a:lnTo>
                <a:pt x="1992" y="693"/>
              </a:lnTo>
              <a:lnTo>
                <a:pt x="1992" y="651"/>
              </a:lnTo>
              <a:lnTo>
                <a:pt x="2000" y="326"/>
              </a:lnTo>
              <a:lnTo>
                <a:pt x="1999" y="241"/>
              </a:lnTo>
              <a:lnTo>
                <a:pt x="1995" y="171"/>
              </a:lnTo>
              <a:lnTo>
                <a:pt x="1987" y="116"/>
              </a:lnTo>
              <a:lnTo>
                <a:pt x="1978" y="73"/>
              </a:lnTo>
              <a:lnTo>
                <a:pt x="1969" y="42"/>
              </a:lnTo>
              <a:lnTo>
                <a:pt x="1960" y="21"/>
              </a:lnTo>
              <a:lnTo>
                <a:pt x="1954" y="10"/>
              </a:lnTo>
              <a:lnTo>
                <a:pt x="1951" y="6"/>
              </a:lnTo>
              <a:lnTo>
                <a:pt x="2483" y="6"/>
              </a:lnTo>
              <a:lnTo>
                <a:pt x="2475" y="21"/>
              </a:lnTo>
              <a:lnTo>
                <a:pt x="2467" y="42"/>
              </a:lnTo>
              <a:lnTo>
                <a:pt x="2458" y="73"/>
              </a:lnTo>
              <a:lnTo>
                <a:pt x="2449" y="116"/>
              </a:lnTo>
              <a:lnTo>
                <a:pt x="2441" y="171"/>
              </a:lnTo>
              <a:lnTo>
                <a:pt x="2436" y="241"/>
              </a:lnTo>
              <a:lnTo>
                <a:pt x="2434" y="326"/>
              </a:lnTo>
              <a:lnTo>
                <a:pt x="2435" y="708"/>
              </a:lnTo>
              <a:lnTo>
                <a:pt x="2436" y="755"/>
              </a:lnTo>
              <a:lnTo>
                <a:pt x="2440" y="801"/>
              </a:lnTo>
              <a:lnTo>
                <a:pt x="2445" y="848"/>
              </a:lnTo>
              <a:lnTo>
                <a:pt x="2454" y="894"/>
              </a:lnTo>
              <a:lnTo>
                <a:pt x="2465" y="938"/>
              </a:lnTo>
              <a:lnTo>
                <a:pt x="2472" y="960"/>
              </a:lnTo>
              <a:lnTo>
                <a:pt x="2481" y="981"/>
              </a:lnTo>
              <a:lnTo>
                <a:pt x="2500" y="1022"/>
              </a:lnTo>
              <a:lnTo>
                <a:pt x="2523" y="1061"/>
              </a:lnTo>
              <a:lnTo>
                <a:pt x="2551" y="1096"/>
              </a:lnTo>
              <a:lnTo>
                <a:pt x="2567" y="1113"/>
              </a:lnTo>
              <a:lnTo>
                <a:pt x="2584" y="1128"/>
              </a:lnTo>
              <a:lnTo>
                <a:pt x="2602" y="1143"/>
              </a:lnTo>
              <a:lnTo>
                <a:pt x="2622" y="1157"/>
              </a:lnTo>
              <a:lnTo>
                <a:pt x="2643" y="1169"/>
              </a:lnTo>
              <a:lnTo>
                <a:pt x="2666" y="1181"/>
              </a:lnTo>
              <a:lnTo>
                <a:pt x="2715" y="1200"/>
              </a:lnTo>
              <a:lnTo>
                <a:pt x="2743" y="1208"/>
              </a:lnTo>
              <a:lnTo>
                <a:pt x="2771" y="1215"/>
              </a:lnTo>
              <a:lnTo>
                <a:pt x="2802" y="1220"/>
              </a:lnTo>
              <a:lnTo>
                <a:pt x="2834" y="1224"/>
              </a:lnTo>
              <a:lnTo>
                <a:pt x="2868" y="1226"/>
              </a:lnTo>
              <a:lnTo>
                <a:pt x="2904" y="1227"/>
              </a:lnTo>
              <a:lnTo>
                <a:pt x="2944" y="1226"/>
              </a:lnTo>
              <a:lnTo>
                <a:pt x="2983" y="1224"/>
              </a:lnTo>
              <a:lnTo>
                <a:pt x="3020" y="1219"/>
              </a:lnTo>
              <a:lnTo>
                <a:pt x="3056" y="1214"/>
              </a:lnTo>
              <a:lnTo>
                <a:pt x="3090" y="1206"/>
              </a:lnTo>
              <a:lnTo>
                <a:pt x="3122" y="1197"/>
              </a:lnTo>
              <a:lnTo>
                <a:pt x="3153" y="1187"/>
              </a:lnTo>
              <a:lnTo>
                <a:pt x="3182" y="1175"/>
              </a:lnTo>
              <a:lnTo>
                <a:pt x="3209" y="1162"/>
              </a:lnTo>
              <a:lnTo>
                <a:pt x="3236" y="1147"/>
              </a:lnTo>
              <a:lnTo>
                <a:pt x="3261" y="1131"/>
              </a:lnTo>
              <a:lnTo>
                <a:pt x="3284" y="1114"/>
              </a:lnTo>
              <a:lnTo>
                <a:pt x="3327" y="1075"/>
              </a:lnTo>
              <a:lnTo>
                <a:pt x="3346" y="1054"/>
              </a:lnTo>
              <a:lnTo>
                <a:pt x="3364" y="1032"/>
              </a:lnTo>
              <a:lnTo>
                <a:pt x="3381" y="1009"/>
              </a:lnTo>
              <a:lnTo>
                <a:pt x="3396" y="985"/>
              </a:lnTo>
              <a:lnTo>
                <a:pt x="3410" y="960"/>
              </a:lnTo>
              <a:lnTo>
                <a:pt x="3423" y="933"/>
              </a:lnTo>
              <a:lnTo>
                <a:pt x="3446" y="878"/>
              </a:lnTo>
              <a:lnTo>
                <a:pt x="3456" y="849"/>
              </a:lnTo>
              <a:lnTo>
                <a:pt x="3464" y="819"/>
              </a:lnTo>
              <a:lnTo>
                <a:pt x="3478" y="757"/>
              </a:lnTo>
              <a:lnTo>
                <a:pt x="3488" y="692"/>
              </a:lnTo>
              <a:lnTo>
                <a:pt x="3494" y="625"/>
              </a:lnTo>
              <a:lnTo>
                <a:pt x="3497" y="555"/>
              </a:lnTo>
              <a:lnTo>
                <a:pt x="3497" y="478"/>
              </a:lnTo>
              <a:lnTo>
                <a:pt x="3498" y="324"/>
              </a:lnTo>
              <a:lnTo>
                <a:pt x="3496" y="236"/>
              </a:lnTo>
              <a:lnTo>
                <a:pt x="3494" y="199"/>
              </a:lnTo>
              <a:lnTo>
                <a:pt x="3490" y="166"/>
              </a:lnTo>
              <a:lnTo>
                <a:pt x="3482" y="110"/>
              </a:lnTo>
              <a:lnTo>
                <a:pt x="3477" y="88"/>
              </a:lnTo>
              <a:lnTo>
                <a:pt x="3472" y="68"/>
              </a:lnTo>
              <a:lnTo>
                <a:pt x="3462" y="39"/>
              </a:lnTo>
              <a:lnTo>
                <a:pt x="3454" y="19"/>
              </a:lnTo>
              <a:lnTo>
                <a:pt x="3446" y="6"/>
              </a:lnTo>
              <a:lnTo>
                <a:pt x="3679" y="6"/>
              </a:lnTo>
              <a:lnTo>
                <a:pt x="3673" y="16"/>
              </a:lnTo>
              <a:lnTo>
                <a:pt x="3667" y="30"/>
              </a:lnTo>
              <a:lnTo>
                <a:pt x="3659" y="51"/>
              </a:lnTo>
              <a:lnTo>
                <a:pt x="3651" y="80"/>
              </a:lnTo>
              <a:lnTo>
                <a:pt x="3643" y="119"/>
              </a:lnTo>
              <a:lnTo>
                <a:pt x="3636" y="168"/>
              </a:lnTo>
              <a:lnTo>
                <a:pt x="3630" y="228"/>
              </a:lnTo>
              <a:lnTo>
                <a:pt x="3630" y="326"/>
              </a:lnTo>
              <a:close/>
              <a:moveTo>
                <a:pt x="1913" y="1297"/>
              </a:moveTo>
              <a:lnTo>
                <a:pt x="1913" y="1327"/>
              </a:lnTo>
              <a:lnTo>
                <a:pt x="1191" y="1329"/>
              </a:lnTo>
              <a:lnTo>
                <a:pt x="1189" y="1321"/>
              </a:lnTo>
              <a:lnTo>
                <a:pt x="1185" y="1312"/>
              </a:lnTo>
              <a:lnTo>
                <a:pt x="1169" y="1284"/>
              </a:lnTo>
              <a:lnTo>
                <a:pt x="1144" y="1249"/>
              </a:lnTo>
              <a:lnTo>
                <a:pt x="1110" y="1206"/>
              </a:lnTo>
              <a:lnTo>
                <a:pt x="1022" y="1106"/>
              </a:lnTo>
              <a:lnTo>
                <a:pt x="971" y="1051"/>
              </a:lnTo>
              <a:lnTo>
                <a:pt x="915" y="995"/>
              </a:lnTo>
              <a:lnTo>
                <a:pt x="857" y="940"/>
              </a:lnTo>
              <a:lnTo>
                <a:pt x="798" y="886"/>
              </a:lnTo>
              <a:lnTo>
                <a:pt x="738" y="835"/>
              </a:lnTo>
              <a:lnTo>
                <a:pt x="678" y="790"/>
              </a:lnTo>
              <a:lnTo>
                <a:pt x="621" y="750"/>
              </a:lnTo>
              <a:lnTo>
                <a:pt x="593" y="733"/>
              </a:lnTo>
              <a:lnTo>
                <a:pt x="566" y="718"/>
              </a:lnTo>
              <a:lnTo>
                <a:pt x="540" y="706"/>
              </a:lnTo>
              <a:lnTo>
                <a:pt x="516" y="695"/>
              </a:lnTo>
              <a:lnTo>
                <a:pt x="492" y="688"/>
              </a:lnTo>
              <a:lnTo>
                <a:pt x="470" y="683"/>
              </a:lnTo>
              <a:lnTo>
                <a:pt x="470" y="986"/>
              </a:lnTo>
              <a:lnTo>
                <a:pt x="473" y="1075"/>
              </a:lnTo>
              <a:lnTo>
                <a:pt x="475" y="1113"/>
              </a:lnTo>
              <a:lnTo>
                <a:pt x="478" y="1148"/>
              </a:lnTo>
              <a:lnTo>
                <a:pt x="486" y="1206"/>
              </a:lnTo>
              <a:lnTo>
                <a:pt x="496" y="1251"/>
              </a:lnTo>
              <a:lnTo>
                <a:pt x="505" y="1284"/>
              </a:lnTo>
              <a:lnTo>
                <a:pt x="513" y="1307"/>
              </a:lnTo>
              <a:lnTo>
                <a:pt x="521" y="1323"/>
              </a:lnTo>
              <a:lnTo>
                <a:pt x="0" y="1323"/>
              </a:lnTo>
              <a:lnTo>
                <a:pt x="8" y="1310"/>
              </a:lnTo>
              <a:lnTo>
                <a:pt x="16" y="1290"/>
              </a:lnTo>
              <a:lnTo>
                <a:pt x="25" y="1261"/>
              </a:lnTo>
              <a:lnTo>
                <a:pt x="35" y="1219"/>
              </a:lnTo>
              <a:lnTo>
                <a:pt x="43" y="1163"/>
              </a:lnTo>
              <a:lnTo>
                <a:pt x="49" y="1093"/>
              </a:lnTo>
              <a:lnTo>
                <a:pt x="51" y="1005"/>
              </a:lnTo>
              <a:lnTo>
                <a:pt x="56" y="324"/>
              </a:lnTo>
              <a:lnTo>
                <a:pt x="54" y="236"/>
              </a:lnTo>
              <a:lnTo>
                <a:pt x="48" y="166"/>
              </a:lnTo>
              <a:lnTo>
                <a:pt x="39" y="110"/>
              </a:lnTo>
              <a:lnTo>
                <a:pt x="28" y="68"/>
              </a:lnTo>
              <a:lnTo>
                <a:pt x="18" y="39"/>
              </a:lnTo>
              <a:lnTo>
                <a:pt x="9" y="19"/>
              </a:lnTo>
              <a:lnTo>
                <a:pt x="2" y="9"/>
              </a:lnTo>
              <a:lnTo>
                <a:pt x="0" y="6"/>
              </a:lnTo>
              <a:lnTo>
                <a:pt x="521" y="6"/>
              </a:lnTo>
              <a:lnTo>
                <a:pt x="513" y="20"/>
              </a:lnTo>
              <a:lnTo>
                <a:pt x="505" y="39"/>
              </a:lnTo>
              <a:lnTo>
                <a:pt x="496" y="69"/>
              </a:lnTo>
              <a:lnTo>
                <a:pt x="486" y="111"/>
              </a:lnTo>
              <a:lnTo>
                <a:pt x="478" y="166"/>
              </a:lnTo>
              <a:lnTo>
                <a:pt x="473" y="238"/>
              </a:lnTo>
              <a:lnTo>
                <a:pt x="470" y="326"/>
              </a:lnTo>
              <a:lnTo>
                <a:pt x="470" y="604"/>
              </a:lnTo>
              <a:lnTo>
                <a:pt x="540" y="569"/>
              </a:lnTo>
              <a:lnTo>
                <a:pt x="616" y="529"/>
              </a:lnTo>
              <a:lnTo>
                <a:pt x="779" y="439"/>
              </a:lnTo>
              <a:lnTo>
                <a:pt x="947" y="340"/>
              </a:lnTo>
              <a:lnTo>
                <a:pt x="1111" y="241"/>
              </a:lnTo>
              <a:lnTo>
                <a:pt x="1257" y="150"/>
              </a:lnTo>
              <a:lnTo>
                <a:pt x="1376" y="75"/>
              </a:lnTo>
              <a:lnTo>
                <a:pt x="1484" y="6"/>
              </a:lnTo>
              <a:lnTo>
                <a:pt x="1797" y="2"/>
              </a:lnTo>
              <a:lnTo>
                <a:pt x="1797" y="32"/>
              </a:lnTo>
              <a:lnTo>
                <a:pt x="1764" y="35"/>
              </a:lnTo>
              <a:lnTo>
                <a:pt x="1727" y="42"/>
              </a:lnTo>
              <a:lnTo>
                <a:pt x="1687" y="53"/>
              </a:lnTo>
              <a:lnTo>
                <a:pt x="1644" y="69"/>
              </a:lnTo>
              <a:lnTo>
                <a:pt x="1598" y="89"/>
              </a:lnTo>
              <a:lnTo>
                <a:pt x="1548" y="112"/>
              </a:lnTo>
              <a:lnTo>
                <a:pt x="1440" y="169"/>
              </a:lnTo>
              <a:lnTo>
                <a:pt x="1321" y="238"/>
              </a:lnTo>
              <a:lnTo>
                <a:pt x="1192" y="316"/>
              </a:lnTo>
              <a:lnTo>
                <a:pt x="907" y="493"/>
              </a:lnTo>
              <a:lnTo>
                <a:pt x="1014" y="597"/>
              </a:lnTo>
              <a:lnTo>
                <a:pt x="1143" y="720"/>
              </a:lnTo>
              <a:lnTo>
                <a:pt x="1286" y="851"/>
              </a:lnTo>
              <a:lnTo>
                <a:pt x="1434" y="982"/>
              </a:lnTo>
              <a:lnTo>
                <a:pt x="1507" y="1044"/>
              </a:lnTo>
              <a:lnTo>
                <a:pt x="1579" y="1101"/>
              </a:lnTo>
              <a:lnTo>
                <a:pt x="1648" y="1154"/>
              </a:lnTo>
              <a:lnTo>
                <a:pt x="1681" y="1178"/>
              </a:lnTo>
              <a:lnTo>
                <a:pt x="1713" y="1200"/>
              </a:lnTo>
              <a:lnTo>
                <a:pt x="1773" y="1239"/>
              </a:lnTo>
              <a:lnTo>
                <a:pt x="1827" y="1269"/>
              </a:lnTo>
              <a:lnTo>
                <a:pt x="1874" y="1288"/>
              </a:lnTo>
              <a:lnTo>
                <a:pt x="1895" y="1294"/>
              </a:lnTo>
              <a:lnTo>
                <a:pt x="1913" y="1297"/>
              </a:lnTo>
              <a:close/>
            </a:path>
          </a:pathLst>
        </a:custGeom>
        <a:solidFill>
          <a:schemeClr val="accent3"/>
        </a:solidFill>
        <a:ln>
          <a:noFill/>
        </a:ln>
      </xdr:spPr>
      <xdr:txBody>
        <a:bodyPr vert="horz" wrap="square" lIns="91440" tIns="45720" rIns="91440" bIns="45720" numCol="1" anchor="t" anchorCtr="0" compatLnSpc="1">
          <a:prstTxWarp prst="textNoShape">
            <a:avLst/>
          </a:prstTxWarp>
          <a:noAutofit/>
        </a:bodyPr>
        <a:lstStyle>
          <a:defPPr>
            <a:defRPr lang="fi-FI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i-FI"/>
        </a:p>
      </xdr:txBody>
    </xdr:sp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Riikonen Olli" id="{261C2C5C-719C-4B81-9431-61E2133A3C01}" userId="S::Olli.Riikonen@kuntaliitto.fi::cdc422a3-70a4-48f5-9102-df52d22bc0a2" providerId="AD"/>
</personList>
</file>

<file path=xl/theme/theme1.xml><?xml version="1.0" encoding="utf-8"?>
<a:theme xmlns:a="http://schemas.openxmlformats.org/drawingml/2006/main" name="kuntaliitto">
  <a:themeElements>
    <a:clrScheme name="Kuntaliitto 2020">
      <a:dk1>
        <a:srgbClr val="000000"/>
      </a:dk1>
      <a:lt1>
        <a:sysClr val="window" lastClr="FFFFFF"/>
      </a:lt1>
      <a:dk2>
        <a:srgbClr val="73899D"/>
      </a:dk2>
      <a:lt2>
        <a:srgbClr val="DFDAD6"/>
      </a:lt2>
      <a:accent1>
        <a:srgbClr val="104264"/>
      </a:accent1>
      <a:accent2>
        <a:srgbClr val="FFC0D0"/>
      </a:accent2>
      <a:accent3>
        <a:srgbClr val="923468"/>
      </a:accent3>
      <a:accent4>
        <a:srgbClr val="255DD0"/>
      </a:accent4>
      <a:accent5>
        <a:srgbClr val="FFE561"/>
      </a:accent5>
      <a:accent6>
        <a:srgbClr val="7DC6F0"/>
      </a:accent6>
      <a:hlink>
        <a:srgbClr val="104264"/>
      </a:hlink>
      <a:folHlink>
        <a:srgbClr val="104264"/>
      </a:folHlink>
    </a:clrScheme>
    <a:fontScheme name="Kuntaliitto 2020">
      <a:majorFont>
        <a:latin typeface="Work Sans ExtraBold"/>
        <a:ea typeface=""/>
        <a:cs typeface=""/>
      </a:majorFont>
      <a:minorFont>
        <a:latin typeface="Work Sans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>
        <a:ln>
          <a:noFill/>
        </a:ln>
      </a:spPr>
      <a:bodyPr rtlCol="0" anchor="ctr"/>
      <a:lstStyle>
        <a:defPPr algn="ctr">
          <a:defRPr/>
        </a:defPPr>
      </a:lstStyle>
      <a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a:style>
    </a:spDef>
    <a:lnDef>
      <a:spPr>
        <a:ln w="19050">
          <a:solidFill>
            <a:schemeClr val="accent3"/>
          </a:solidFill>
          <a:headEnd type="none" w="med" len="med"/>
          <a:tailEnd type="none" w="med" len="med"/>
        </a:ln>
      </a:spPr>
      <a:bodyPr/>
      <a:lstStyle/>
      <a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kuntaliitto" id="{83420136-60C6-47BA-A243-B2DA9E88A498}" vid="{61E78A92-B961-430C-A106-E58B00BEBC2D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K9" dT="2023-04-18T13:15:48.12" personId="{261C2C5C-719C-4B81-9431-61E2133A3C01}" id="{619A3BB0-018E-44BE-AFF4-AA171A28A41D}">
    <text>Vuoden 2023 päätöksen mukaiset tiedot. OPH:n luvut 26.7.2023.</text>
  </threadedComment>
  <threadedComment ref="M9" dT="2023-08-09T06:54:52.03" personId="{261C2C5C-719C-4B81-9431-61E2133A3C01}" id="{494D9735-9918-4569-8328-C9CAABFCBCC4}">
    <text>Katso kotikuntakorvausten tulot ja menot omalta välilehdeltään</text>
  </threadedComment>
  <threadedComment ref="AB9" dT="2023-08-09T07:15:49.53" personId="{261C2C5C-719C-4B81-9431-61E2133A3C01}" id="{9CEBD4D0-64B3-4235-AD15-AB6CEA0A990D}">
    <text>Katso sote-erät tarkemmin Vert2-välilehdeltä</text>
  </threadedComment>
</ThreadedComments>
</file>

<file path=xl/threadedComments/threadedComment10.xml><?xml version="1.0" encoding="utf-8"?>
<ThreadedComments xmlns="http://schemas.microsoft.com/office/spreadsheetml/2018/threadedcomments" xmlns:x="http://schemas.openxmlformats.org/spreadsheetml/2006/main">
  <threadedComment ref="I9" dT="2022-11-18T12:30:36.53" personId="{261C2C5C-719C-4B81-9431-61E2133A3C01}" id="{15360133-170C-4896-A168-6E8698A5840E}">
    <text>Talousarviotietoja ei tarkistettu.</text>
  </threadedComment>
</ThreadedComments>
</file>

<file path=xl/threadedComments/threadedComment11.xml><?xml version="1.0" encoding="utf-8"?>
<ThreadedComments xmlns="http://schemas.microsoft.com/office/spreadsheetml/2018/threadedcomments" xmlns:x="http://schemas.openxmlformats.org/spreadsheetml/2006/main">
  <threadedComment ref="J9" dT="2022-04-21T09:09:32.24" personId="{261C2C5C-719C-4B81-9431-61E2133A3C01}" id="{C21F089F-33F8-46B2-9788-5AA45C4BE43E}">
    <text>Valtionosuusprosentti = Viereisen I-sarakkeen summa suhteessa laskennallisiin kustannuksiin (F-sarake).</text>
  </threadedComment>
  <threadedComment ref="K9" dT="2022-04-21T09:22:13.76" personId="{261C2C5C-719C-4B81-9431-61E2133A3C01}" id="{A1021397-EB96-4BB1-A0AD-BDE440AAAF0B}">
    <text>Syrjäisyyden laskentatapa uudistunut ja jaettava rahamäärä pienentynyt.</text>
  </threadedComment>
  <threadedComment ref="N9" dT="2022-04-21T09:23:58.41" personId="{261C2C5C-719C-4B81-9431-61E2133A3C01}" id="{37286053-76B4-4DE5-950E-97A885EB0258}">
    <text>HYTE-kerroin on uusi, vuonna 2023 ensimmäistä kertaa käytössä oleva valtionosuuskriteeri. Euroja määrittävä kerroin löytyy VM:n alkuperäistaulukosta. Lisätietoja myös THL:n ja Kuntaliiton verkkosivuilla.</text>
  </threadedComment>
  <threadedComment ref="O9" dT="2022-04-21T09:25:05.40" personId="{261C2C5C-719C-4B81-9431-61E2133A3C01}" id="{DF0160D6-637D-4C4F-BB9E-E94320BCAB4B}">
    <text>Myös väestön kasvu on uusi vos-kriteeri vuonna 2023. Ks. tarkemmat laskentaperusteet VM:n sivuilta.</text>
  </threadedComment>
  <threadedComment ref="P9" dT="2022-04-21T09:26:20.07" personId="{261C2C5C-719C-4B81-9431-61E2133A3C01}" id="{C6A9B3AB-5A31-463F-BE27-C7CDFF256E10}">
    <text>Sisältää lukuisia laskentatekijöitä, joilla tasapainotetaan kunta-valtio -suhdetta. Perustoimeentulotuen rahoitusosuus muodostaa vähennyksistä noin puolet. Kaikki osatekijät Kuntaliiton valtionosuuslaskurissa ja VM:n yksityiskohtaisessa laskelmassa.</text>
  </threadedComment>
  <threadedComment ref="Q9" dT="2022-04-21T09:31:25.60" personId="{261C2C5C-719C-4B81-9431-61E2133A3C01}" id="{9E5E1A05-3B3A-4FA7-A3C7-264DF2293D85}">
    <text>Muutosrajoitin on plussalla, jos kunnasta siirtyy hyvinvointialueelle enemmän tuloja kuin menoja ja miinuksella, jos tilanne on päinvastoin. 60 % erotuksesta huomioidaan muutosrajoittimen summassa ja 40 % jää kunnan omalle vastuulle.</text>
  </threadedComment>
  <threadedComment ref="R9" dT="2022-04-21T09:33:57.95" personId="{261C2C5C-719C-4B81-9431-61E2133A3C01}" id="{0C63CC0D-3BFD-4D21-B5AA-739F12A6DA2A}">
    <text>Järjestelmämuutoksen tasauksella (käytetään myös nimitystä siirtymätasaus) varmistetaan, ettei kunnan talouden tasapainotila (vuosikate-poistot) muutu uudistusta edeltävään tasoon nähden siirtymäkaudella eli vuoteen 2027 mennessä kuin enintään +-60 €/as.
Jos kunnan tasapainotila jäisi aiempaa heikommaksi enemmän kuin 60 €/as., kunta saa valtionosuuteensa siirtymätasausta. Jos uudistus sen sijaan parantaisi kunnan asemaa enemmän kuin 60 €/as., valtionosuutta leikataan taloudellisen aseman säilyttämiseksi jokseenkin entisellään.</text>
  </threadedComment>
</ThreadedComments>
</file>

<file path=xl/threadedComments/threadedComment2.xml><?xml version="1.0" encoding="utf-8"?>
<ThreadedComments xmlns="http://schemas.microsoft.com/office/spreadsheetml/2018/threadedcomments" xmlns:x="http://schemas.openxmlformats.org/spreadsheetml/2006/main">
  <threadedComment ref="E9" dT="2022-09-19T11:23:12.11" personId="{261C2C5C-719C-4B81-9431-61E2133A3C01}" id="{7CC3DABA-76E9-4331-A48B-FE39ED1AFD32}">
    <text>Sarake D = E+F+G. Siis sarake E näyttää, mikä on kunnan peruspalvelujen puhdas valtionosuus ilman sote-uudistuksen vaikutusta.</text>
  </threadedComment>
  <threadedComment ref="F9" dT="2022-04-21T09:31:25.60" personId="{261C2C5C-719C-4B81-9431-61E2133A3C01}" id="{4CE8F91E-EA9D-4D09-8344-1DCE060E297C}">
    <text>Muutosrajoitin on plussalla, jos kunnasta siirtyy hyvinvointialueelle enemmän tuloja kuin menoja ja miinuksella, jos tilanne on päinvastoin. 60 % erotuksesta huomioidaan muutosrajoittimen summassa ja 40 % jää kunnan omalle vastuulle.</text>
  </threadedComment>
  <threadedComment ref="G9" dT="2022-04-21T09:33:57.95" personId="{261C2C5C-719C-4B81-9431-61E2133A3C01}" id="{6EF0FD0A-4E0B-4F5A-BCA3-712ADF3C537F}">
    <text>Järjestelmämuutoksen tasauksella (käytetään myös nimitystä siirtymätasaus) varmistetaan, ettei kunnan talouden tasapainotila (vuosikate-poistot) muutu uudistusta edeltävään tasoon nähden siirtymäkaudella eli vuoteen 2027 mennessä kuin enintään +-60 €/as.
Jos kunnan tasapainotila jäisi aiempaa heikommaksi enemmän kuin 60 €/as., kunta saa valtionosuuteensa siirtymätasausta. Jos uudistus sen sijaan parantaisi kunnan asemaa enemmän kuin 60 €/as., valtionosuutta leikataan taloudellisen aseman säilyttämiseksi jokseenkin entisellään.</text>
  </threadedComment>
</ThreadedComments>
</file>

<file path=xl/threadedComments/threadedComment3.xml><?xml version="1.0" encoding="utf-8"?>
<ThreadedComments xmlns="http://schemas.microsoft.com/office/spreadsheetml/2018/threadedcomments" xmlns:x="http://schemas.openxmlformats.org/spreadsheetml/2006/main">
  <threadedComment ref="C9" dT="2023-09-04T07:24:54.65" personId="{261C2C5C-719C-4B81-9431-61E2133A3C01}" id="{C0E895AD-6CD8-42B4-BDD8-C0805C62A344}">
    <text xml:space="preserve">Nämä tiedot vuoden 2023 valtionosuuksien laskennan pohjana.
</text>
  </threadedComment>
  <threadedComment ref="D9" dT="2023-09-04T07:26:06.31" personId="{261C2C5C-719C-4B81-9431-61E2133A3C01}" id="{4BFF8332-481C-477E-9CFB-53436AC1309F}">
    <text>Nämä tiedot huhtikuussa julkaistujen, vuoden 2024 ensimmäisten ennakollisten valtionosuuslaskelmien pohjana.</text>
  </threadedComment>
  <threadedComment ref="E9" dT="2023-09-04T07:27:03.25" personId="{261C2C5C-719C-4B81-9431-61E2133A3C01}" id="{9B699DDF-91C2-4DE0-98F9-94C43EBD9570}">
    <text>Nämä tiedot 31.8. julkaistujen vuoden 2024 ennakollisten valtionosuuslaskelmien pohjana.</text>
  </threadedComment>
  <threadedComment ref="K9" dT="2023-09-04T07:25:08.20" personId="{261C2C5C-719C-4B81-9431-61E2133A3C01}" id="{DF33B97B-2443-4203-8AF9-2BB6A8AADC9D}">
    <text>Nämä tiedot vuoden 2023 valtionosuuksien laskennan pohjana.</text>
  </threadedComment>
  <threadedComment ref="L9" dT="2023-09-04T07:26:16.68" personId="{261C2C5C-719C-4B81-9431-61E2133A3C01}" id="{CFBD41BE-6833-4307-9695-66B7ED35378E}">
    <text>Nämä tiedot huhtikuussa julkaistujen, vuoden 2024 ensimmäisten ennakollisten valtionosuuslaskelmien pohjana.</text>
  </threadedComment>
  <threadedComment ref="M9" dT="2023-09-04T07:28:13.18" personId="{261C2C5C-719C-4B81-9431-61E2133A3C01}" id="{770C2250-F9D9-4D1F-B867-64FF5B32C87A}">
    <text>Nämä tiedot 31.8. julkaistujen vuoden 2024 ennakollisten valtionosuuslaskelmien pohjana.</text>
  </threadedComment>
</ThreadedComments>
</file>

<file path=xl/threadedComments/threadedComment4.xml><?xml version="1.0" encoding="utf-8"?>
<ThreadedComments xmlns="http://schemas.microsoft.com/office/spreadsheetml/2018/threadedcomments" xmlns:x="http://schemas.openxmlformats.org/spreadsheetml/2006/main">
  <threadedComment ref="H9" dT="2023-04-11T12:35:15.91" personId="{261C2C5C-719C-4B81-9431-61E2133A3C01}" id="{E0DCA46B-90B0-4A03-B440-BD3FAC49C6BF}">
    <text>Sote-erät = muutosrajoitin (K) ja järjestelmämuutoksen tasaus (M).</text>
  </threadedComment>
  <threadedComment ref="I9" dT="2023-04-11T12:37:19.65" personId="{261C2C5C-719C-4B81-9431-61E2133A3C01}" id="{CE591543-FD1B-4F1B-8814-082113120EE9}">
    <text>Sote-erät = muutosrajoitin (L), järjestelmämuutoksen tasaus (N) sekä jälkikäteistarkistuksen lisäsiirtotarve (O) ja takautuva leikkaus (P).</text>
  </threadedComment>
</ThreadedComments>
</file>

<file path=xl/threadedComments/threadedComment5.xml><?xml version="1.0" encoding="utf-8"?>
<ThreadedComments xmlns="http://schemas.microsoft.com/office/spreadsheetml/2018/threadedcomments" xmlns:x="http://schemas.openxmlformats.org/spreadsheetml/2006/main">
  <threadedComment ref="K10" dT="2023-04-18T13:15:48.12" personId="{261C2C5C-719C-4B81-9431-61E2133A3C01}" id="{E090B402-C3D6-4E17-945C-98CBA13F41D8}">
    <text>Vuoden 2023 päätöksen mukaiset tiedot. OPH:n luvut 26.7.2023.</text>
  </threadedComment>
  <threadedComment ref="M10" dT="2023-08-09T06:54:52.03" personId="{261C2C5C-719C-4B81-9431-61E2133A3C01}" id="{4BCDD21B-EAB0-4629-BFF8-C761E8A1B2B0}">
    <text>Katso kotikuntakorvausten tulot ja menot omalta välilehdeltään</text>
  </threadedComment>
  <threadedComment ref="AB10" dT="2023-08-09T07:15:49.53" personId="{261C2C5C-719C-4B81-9431-61E2133A3C01}" id="{01054F7E-DB48-4BE1-9426-E7C28B4BF903}">
    <text>Katso sote-erät tarkemmin Vert2-välilehdeltä</text>
  </threadedComment>
</ThreadedComments>
</file>

<file path=xl/threadedComments/threadedComment6.xml><?xml version="1.0" encoding="utf-8"?>
<ThreadedComments xmlns="http://schemas.microsoft.com/office/spreadsheetml/2018/threadedcomments" xmlns:x="http://schemas.openxmlformats.org/spreadsheetml/2006/main">
  <threadedComment ref="K10" dT="2023-04-18T13:15:48.12" personId="{261C2C5C-719C-4B81-9431-61E2133A3C01}" id="{4A5D6EEA-6473-4A48-B3AD-16015EB272FF}">
    <text>Vuoden 2023 päätöksen mukaiset tiedot. OPH:n luvut 26.7.2023.</text>
  </threadedComment>
  <threadedComment ref="M10" dT="2023-08-09T06:54:52.03" personId="{261C2C5C-719C-4B81-9431-61E2133A3C01}" id="{6DF54797-16DF-48F8-B241-1881FF6E0373}">
    <text>Katso kotikuntakorvausten tulot ja menot omalta välilehdeltään</text>
  </threadedComment>
  <threadedComment ref="Z10" dT="2023-08-09T07:15:49.53" personId="{261C2C5C-719C-4B81-9431-61E2133A3C01}" id="{9AC23EED-D229-49A1-9A3A-8945C916BC3A}">
    <text>Katso sote-erät tarkemmin Vert2-välilehdeltä</text>
  </threadedComment>
</ThreadedComments>
</file>

<file path=xl/threadedComments/threadedComment7.xml><?xml version="1.0" encoding="utf-8"?>
<ThreadedComments xmlns="http://schemas.microsoft.com/office/spreadsheetml/2018/threadedcomments" xmlns:x="http://schemas.openxmlformats.org/spreadsheetml/2006/main">
  <threadedComment ref="F3" dT="2023-04-13T07:56:27.21" personId="{261C2C5C-719C-4B81-9431-61E2133A3C01}" id="{A45F0824-9513-464B-BC82-3B56286810B5}">
    <text>Jakajana väkiluku 31.12.2021</text>
  </threadedComment>
  <threadedComment ref="G3" dT="2023-04-13T07:56:48.71" personId="{261C2C5C-719C-4B81-9431-61E2133A3C01}" id="{6607B12B-52C8-4513-9248-9D17E94B5BCC}">
    <text>Jakajana väkiluku 31.12.2022</text>
  </threadedComment>
</ThreadedComments>
</file>

<file path=xl/threadedComments/threadedComment8.xml><?xml version="1.0" encoding="utf-8"?>
<ThreadedComments xmlns="http://schemas.microsoft.com/office/spreadsheetml/2018/threadedcomments" xmlns:x="http://schemas.openxmlformats.org/spreadsheetml/2006/main">
  <threadedComment ref="J9" dT="2022-04-21T09:09:32.24" personId="{261C2C5C-719C-4B81-9431-61E2133A3C01}" id="{C1F214E9-18E6-401E-80D8-F11113B43225}">
    <text>Valtionosuusprosentti = Viereisen I-sarakkeen summa suhteessa laskennallisiin kustannuksiin (F-sarake).</text>
  </threadedComment>
  <threadedComment ref="K9" dT="2022-04-21T09:22:13.76" personId="{261C2C5C-719C-4B81-9431-61E2133A3C01}" id="{48659573-5518-4842-94B6-02DF86328DB4}">
    <text>Syrjäisyyden laskentatapa uudistunut ja jaettava rahamäärä pienentynyt.</text>
  </threadedComment>
  <threadedComment ref="N9" dT="2022-04-21T09:23:58.41" personId="{261C2C5C-719C-4B81-9431-61E2133A3C01}" id="{EF9DC11A-1427-463A-9AE6-705DFC2689B8}">
    <text>HYTE-kerroin on uusi, vuonna 2023 ensimmäistä kertaa käytössä oleva valtionosuuskriteeri. Euroja määrittävä kerroin löytyy VM:n alkuperäistaulukosta. Lisätietoja myös THL:n ja Kuntaliiton verkkosivuilla.</text>
  </threadedComment>
  <threadedComment ref="O9" dT="2022-04-21T09:25:05.40" personId="{261C2C5C-719C-4B81-9431-61E2133A3C01}" id="{78E48372-7917-49C4-9232-258E1288D8B1}">
    <text>Myös väestön kasvu on uusi vos-kriteeri vuonna 2023. Ks. tarkemmat laskentaperusteet VM:n sivuilta.</text>
  </threadedComment>
  <threadedComment ref="P9" dT="2022-04-21T09:26:20.07" personId="{261C2C5C-719C-4B81-9431-61E2133A3C01}" id="{B9C9E4B2-E21E-4AED-AF11-8ABDB7D31DE2}">
    <text>Sisältää lukuisia laskentatekijöitä, joilla tasapainotetaan kunta-valtio -suhdetta. Perustoimeentulotuen rahoitusosuus muodostaa vähennyksistä noin puolet. Kaikki osatekijät VM:n taulukossa.</text>
  </threadedComment>
  <threadedComment ref="Q9" dT="2022-04-21T09:31:25.60" personId="{261C2C5C-719C-4B81-9431-61E2133A3C01}" id="{5A7E5D9F-03C6-4B48-8BF9-95565ACE3D82}">
    <text>Muutosrajoitin on plussalla, jos kunnasta siirtyy hyvinvointialueelle enemmän tuloja kuin menoja ja miinuksella, jos tilanne on päinvastoin. 60 % erotuksesta huomioidaan muutosrajoittimen summassa ja 40 % jää kunnan omalle vastuulle.</text>
  </threadedComment>
  <threadedComment ref="R9" dT="2022-04-21T09:33:57.95" personId="{261C2C5C-719C-4B81-9431-61E2133A3C01}" id="{0A8B92B5-CED5-4127-A468-858156EE2DD5}">
    <text>Järjestelmämuutoksen tasauksella (käytetään myös nimitystä siirtymätasaus) varmistetaan, ettei kunnan talouden tasapainotila (vuosikate-poistot) muutu uudistusta edeltävään tasoon nähden siirtymäkaudella eli vuoteen 2027 mennessä kuin enintään +-60 €/as.
Jos kunnan tasapainotila jäisi aiempaa heikommaksi enemmän kuin 60 €/as., kunta saa valtionosuuteensa siirtymätasausta. Jos uudistus sen sijaan parantaisi kunnan asemaa enemmän kuin 60 €/as., valtionosuutta leikataan taloudellisen aseman säilyttämiseksi jokseenkin entisellään.</text>
  </threadedComment>
</ThreadedComments>
</file>

<file path=xl/threadedComments/threadedComment9.xml><?xml version="1.0" encoding="utf-8"?>
<ThreadedComments xmlns="http://schemas.microsoft.com/office/spreadsheetml/2018/threadedcomments" xmlns:x="http://schemas.openxmlformats.org/spreadsheetml/2006/main">
  <threadedComment ref="D13" dT="2022-09-01T10:49:10.72" personId="{261C2C5C-719C-4B81-9431-61E2133A3C01}" id="{DF317702-F0BE-42D3-BC85-95D088C886A2}">
    <text>Tiedot huhtikuun rahoituslaskelman välilehdeltä "Siirtyvät erät" D-sarakkeesta.</text>
  </threadedComment>
  <threadedComment ref="E13" dT="2022-09-19T12:56:34.29" personId="{261C2C5C-719C-4B81-9431-61E2133A3C01}" id="{C9F3134C-E8B0-40C8-AD53-6581476F39FB}">
    <text>Tiedot syyskuun rahoituslaskelmasta välilehdeltä "Siirtyvät kustannukset".</text>
  </threadedComment>
  <threadedComment ref="J13" dT="2022-04-21T09:31:25.60" personId="{261C2C5C-719C-4B81-9431-61E2133A3C01}" id="{43F797BD-1DEA-455D-8D13-B2346C9B1802}">
    <text>Tiedot huhtikuun rahoituslaskelman välilehdeltä "Siirtyvät erät" O-sarakkeesta.</text>
  </threadedComment>
  <threadedComment ref="K13" dT="2022-09-19T12:57:03.37" personId="{261C2C5C-719C-4B81-9431-61E2133A3C01}" id="{65924A47-D127-4D38-B158-EE3CDD51657F}">
    <text>Lähde: VM:n valtionosuuslaskelma 20.9.2022</text>
  </threadedComment>
  <threadedComment ref="N13" dT="2022-04-21T09:33:57.95" personId="{261C2C5C-719C-4B81-9431-61E2133A3C01}" id="{43F35437-4329-4DAA-9A37-5CF151379D83}">
    <text>Tiedot huhtikuun 2022 rahoituslaskelman välilehdeltä "Valtionosuudet_VM" R-sarakkeesta.</text>
  </threadedComment>
  <threadedComment ref="O13" dT="2022-09-19T13:00:39.92" personId="{261C2C5C-719C-4B81-9431-61E2133A3C01}" id="{0A90569D-6001-4CA7-BAD3-AE0D41E37202}">
    <text>Lähde: VM:n valtionosuuslaskelma 20.9.2022</text>
  </threadedComment>
</ThreadedComments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https://vm.fi/valtionosuuspaatoksia-ja-laskentatietoja" TargetMode="External"/><Relationship Id="rId5" Type="http://schemas.microsoft.com/office/2017/10/relationships/threadedComment" Target="../threadedComments/threadedComment8.xml"/><Relationship Id="rId4" Type="http://schemas.openxmlformats.org/officeDocument/2006/relationships/comments" Target="../comments8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8.bin"/><Relationship Id="rId4" Type="http://schemas.microsoft.com/office/2017/10/relationships/threadedComment" Target="../threadedComments/threadedComment9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2.vml"/><Relationship Id="rId1" Type="http://schemas.openxmlformats.org/officeDocument/2006/relationships/hyperlink" Target="https://soteuudistus.fi/rahoituslaskelmat" TargetMode="External"/><Relationship Id="rId4" Type="http://schemas.microsoft.com/office/2017/10/relationships/threadedComment" Target="../threadedComments/threadedComment10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3.vml"/><Relationship Id="rId1" Type="http://schemas.openxmlformats.org/officeDocument/2006/relationships/hyperlink" Target="https://vm.fi/valtionosuuspaatoksia-ja-laskentatietoja" TargetMode="External"/><Relationship Id="rId4" Type="http://schemas.microsoft.com/office/2017/10/relationships/threadedComment" Target="../threadedComments/threadedComment11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comments" Target="../comments12.xml"/><Relationship Id="rId1" Type="http://schemas.openxmlformats.org/officeDocument/2006/relationships/vmlDrawing" Target="../drawings/vmlDrawing14.v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7" Type="http://schemas.microsoft.com/office/2017/10/relationships/threadedComment" Target="../threadedComments/threadedComment1.xml"/><Relationship Id="rId2" Type="http://schemas.openxmlformats.org/officeDocument/2006/relationships/hyperlink" Target="https://vos.oph.fi/rap/vos/v23/vop6os23.html" TargetMode="External"/><Relationship Id="rId1" Type="http://schemas.openxmlformats.org/officeDocument/2006/relationships/hyperlink" Target="https://vm.fi/valtionosuuspaatoksia-ja-laskentatietoja" TargetMode="External"/><Relationship Id="rId6" Type="http://schemas.openxmlformats.org/officeDocument/2006/relationships/comments" Target="../comments1.xml"/><Relationship Id="rId5" Type="http://schemas.openxmlformats.org/officeDocument/2006/relationships/vmlDrawing" Target="../drawings/vmlDrawing3.vml"/><Relationship Id="rId4" Type="http://schemas.openxmlformats.org/officeDocument/2006/relationships/vmlDrawing" Target="../drawings/vmlDrawing2.v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hyperlink" Target="https://vm.fi/valtionosuuslaskelmia" TargetMode="External"/><Relationship Id="rId1" Type="http://schemas.openxmlformats.org/officeDocument/2006/relationships/hyperlink" Target="https://vm.fi/esi-ja-perusopetuksen-kotikuntakorvaukset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hyperlink" Target="https://vm.fi/valtionosuuspaatoksia-ja-laskentatietoja" TargetMode="External"/><Relationship Id="rId7" Type="http://schemas.microsoft.com/office/2017/10/relationships/threadedComment" Target="../threadedComments/threadedComment2.xml"/><Relationship Id="rId2" Type="http://schemas.openxmlformats.org/officeDocument/2006/relationships/hyperlink" Target="https://vm.fi/documents/10623/104604983/Kunnan+peruspalvelujen+valtionosuus+2022_LOPULLINEN.xlsx/1e4e97aa-e8eb-db04-06cc-899d8ba3400a?t=1641218936572" TargetMode="External"/><Relationship Id="rId1" Type="http://schemas.openxmlformats.org/officeDocument/2006/relationships/hyperlink" Target="https://vos.oph.fi/rap/vos/v22/vop6os22.html" TargetMode="External"/><Relationship Id="rId6" Type="http://schemas.openxmlformats.org/officeDocument/2006/relationships/comments" Target="../comments2.xml"/><Relationship Id="rId5" Type="http://schemas.openxmlformats.org/officeDocument/2006/relationships/vmlDrawing" Target="../drawings/vmlDrawing4.vml"/><Relationship Id="rId4" Type="http://schemas.openxmlformats.org/officeDocument/2006/relationships/hyperlink" Target="https://vos.oph.fi/rap/vos/v23/vop6os23.html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hyperlink" Target="https://vm.fi/documents/10623/0/Kuntien+sote-rahoituslaskelma_JULKAISU_elokuu2023.xlsx/b1dfde3a-bb66-fd96-42fe-c111ac0b7a41?t=1693478832326" TargetMode="External"/><Relationship Id="rId2" Type="http://schemas.openxmlformats.org/officeDocument/2006/relationships/hyperlink" Target="https://soteuudistus.fi/documents/16650278/73400932/Kuntien+rahoitus_JULKAISU_marraskuu2022.xlsx/aa6b358e-12ab-805e-2805-3804576977a8?t=1668691814681" TargetMode="External"/><Relationship Id="rId1" Type="http://schemas.openxmlformats.org/officeDocument/2006/relationships/hyperlink" Target="https://vm.fi/documents/10623/117047301/Kuntien+rahoitus_JULKAISU_huhtikuu2023.xlsx/efaaabda-12d7-dc28-6fae-a63239eef330?t=1680772131465" TargetMode="External"/><Relationship Id="rId6" Type="http://schemas.microsoft.com/office/2017/10/relationships/threadedComment" Target="../threadedComments/threadedComment3.xml"/><Relationship Id="rId5" Type="http://schemas.openxmlformats.org/officeDocument/2006/relationships/comments" Target="../comments3.xml"/><Relationship Id="rId4" Type="http://schemas.openxmlformats.org/officeDocument/2006/relationships/vmlDrawing" Target="../drawings/vmlDrawing5.v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4.bin"/><Relationship Id="rId4" Type="http://schemas.microsoft.com/office/2017/10/relationships/threadedComment" Target="../threadedComments/threadedComment4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.bin"/><Relationship Id="rId2" Type="http://schemas.openxmlformats.org/officeDocument/2006/relationships/hyperlink" Target="https://vos.oph.fi/rap/vos/v23/vop6os23.html" TargetMode="External"/><Relationship Id="rId1" Type="http://schemas.openxmlformats.org/officeDocument/2006/relationships/hyperlink" Target="https://vm.fi/valtionosuuspaatoksia-ja-laskentatietoja" TargetMode="External"/><Relationship Id="rId6" Type="http://schemas.microsoft.com/office/2017/10/relationships/threadedComment" Target="../threadedComments/threadedComment5.xml"/><Relationship Id="rId5" Type="http://schemas.openxmlformats.org/officeDocument/2006/relationships/comments" Target="../comments5.xml"/><Relationship Id="rId4" Type="http://schemas.openxmlformats.org/officeDocument/2006/relationships/vmlDrawing" Target="../drawings/vmlDrawing7.v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hyperlink" Target="https://vos.oph.fi/rap/vos/v23/vop6os23.html" TargetMode="External"/><Relationship Id="rId1" Type="http://schemas.openxmlformats.org/officeDocument/2006/relationships/hyperlink" Target="https://vm.fi/valtionosuuspaatoksia-ja-laskentatietoja" TargetMode="External"/><Relationship Id="rId5" Type="http://schemas.microsoft.com/office/2017/10/relationships/threadedComment" Target="../threadedComments/threadedComment6.xml"/><Relationship Id="rId4" Type="http://schemas.openxmlformats.org/officeDocument/2006/relationships/comments" Target="../comments6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6.bin"/><Relationship Id="rId4" Type="http://schemas.microsoft.com/office/2017/10/relationships/threadedComment" Target="../threadedComments/threadedComment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60233B-2869-4B96-BB18-277356C3D588}">
  <sheetPr>
    <pageSetUpPr fitToPage="1"/>
  </sheetPr>
  <dimension ref="B4:J24"/>
  <sheetViews>
    <sheetView workbookViewId="0"/>
  </sheetViews>
  <sheetFormatPr defaultColWidth="9.140625" defaultRowHeight="12"/>
  <cols>
    <col min="1" max="4" width="10.28515625" style="1" customWidth="1"/>
    <col min="5" max="5" width="63.7109375" style="1" customWidth="1"/>
    <col min="6" max="9" width="10.28515625" style="1" customWidth="1"/>
    <col min="10" max="10" width="11.28515625" style="1" customWidth="1"/>
    <col min="11" max="16384" width="9.140625" style="1"/>
  </cols>
  <sheetData>
    <row r="4" spans="2:10" ht="15">
      <c r="B4" s="3" t="s">
        <v>0</v>
      </c>
      <c r="D4"/>
    </row>
    <row r="5" spans="2:10" ht="15">
      <c r="B5" s="3" t="s">
        <v>1</v>
      </c>
      <c r="D5"/>
    </row>
    <row r="6" spans="2:10" ht="15">
      <c r="B6" s="3" t="s">
        <v>2</v>
      </c>
      <c r="D6"/>
      <c r="E6"/>
    </row>
    <row r="7" spans="2:10" ht="15">
      <c r="B7" s="3" t="s">
        <v>598</v>
      </c>
      <c r="D7"/>
    </row>
    <row r="8" spans="2:10" ht="15">
      <c r="B8" s="3"/>
      <c r="D8"/>
    </row>
    <row r="9" spans="2:10" ht="15">
      <c r="B9" s="3" t="s">
        <v>3</v>
      </c>
    </row>
    <row r="10" spans="2:10" ht="21" thickBot="1">
      <c r="B10" s="5" t="s">
        <v>4</v>
      </c>
      <c r="C10" s="2"/>
      <c r="D10" s="2"/>
      <c r="E10" s="2"/>
      <c r="F10" s="2"/>
      <c r="G10" s="2"/>
      <c r="H10" s="2"/>
      <c r="I10" s="2"/>
      <c r="J10" s="2"/>
    </row>
    <row r="12" spans="2:10" ht="15">
      <c r="D12" s="4" t="s">
        <v>5</v>
      </c>
    </row>
    <row r="13" spans="2:10">
      <c r="D13" t="s">
        <v>6</v>
      </c>
    </row>
    <row r="15" spans="2:10" ht="15">
      <c r="D15" s="4" t="s">
        <v>7</v>
      </c>
    </row>
    <row r="16" spans="2:10">
      <c r="D16" t="s">
        <v>8</v>
      </c>
    </row>
    <row r="17" spans="4:4">
      <c r="D17" t="s">
        <v>9</v>
      </c>
    </row>
    <row r="23" spans="4:4" ht="15">
      <c r="D23" s="4"/>
    </row>
    <row r="24" spans="4:4">
      <c r="D24"/>
    </row>
  </sheetData>
  <printOptions horizontalCentered="1"/>
  <pageMargins left="0.39370078740157483" right="0.39370078740157483" top="1.5748031496062993" bottom="0.78740157480314965" header="0.39370078740157483" footer="0.39370078740157483"/>
  <pageSetup paperSize="9" scale="91" orientation="portrait" r:id="rId1"/>
  <headerFooter scaleWithDoc="0">
    <oddHeader>&amp;L&amp;G</oddHeader>
    <oddFooter>&amp;L&amp;8&amp;K06+000&amp;P/&amp;N | &amp;D &amp;T | &amp;Z&amp;F&amp;R&amp;8&amp;K06+000&amp;G</oddFooter>
  </headerFooter>
  <drawing r:id="rId2"/>
  <legacyDrawingHF r:id="rId3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2FEE12-A20A-49E4-B69B-137F05B60679}">
  <dimension ref="A1:X332"/>
  <sheetViews>
    <sheetView zoomScaleNormal="100" workbookViewId="0">
      <pane xSplit="2" ySplit="10" topLeftCell="C11" activePane="bottomRight" state="frozen"/>
      <selection pane="topRight" activeCell="C1" sqref="C1"/>
      <selection pane="bottomLeft" activeCell="A11" sqref="A11"/>
      <selection pane="bottomRight" activeCell="A4" sqref="A4"/>
    </sheetView>
  </sheetViews>
  <sheetFormatPr defaultColWidth="8.85546875" defaultRowHeight="14.25"/>
  <cols>
    <col min="1" max="1" width="6.140625" style="72" customWidth="1"/>
    <col min="2" max="2" width="17.42578125" style="63" customWidth="1"/>
    <col min="3" max="3" width="11.28515625" style="64" bestFit="1" customWidth="1"/>
    <col min="4" max="4" width="14.42578125" style="64" hidden="1" customWidth="1"/>
    <col min="5" max="5" width="15.7109375" style="64" hidden="1" customWidth="1"/>
    <col min="6" max="6" width="13" style="64" customWidth="1"/>
    <col min="7" max="7" width="11.5703125" style="91" hidden="1" customWidth="1"/>
    <col min="8" max="8" width="17.7109375" style="92" hidden="1" customWidth="1"/>
    <col min="9" max="9" width="14.42578125" style="92" bestFit="1" customWidth="1"/>
    <col min="10" max="10" width="10.7109375" style="68" customWidth="1"/>
    <col min="11" max="11" width="11.140625" style="70" bestFit="1" customWidth="1"/>
    <col min="12" max="12" width="8.5703125" style="70" bestFit="1" customWidth="1"/>
    <col min="13" max="13" width="11.7109375" style="70" bestFit="1" customWidth="1"/>
    <col min="14" max="14" width="11.28515625" style="70" bestFit="1" customWidth="1"/>
    <col min="15" max="15" width="11" style="70" bestFit="1" customWidth="1"/>
    <col min="16" max="16" width="11.28515625" style="70" customWidth="1"/>
    <col min="17" max="18" width="16" style="70" bestFit="1" customWidth="1"/>
    <col min="19" max="19" width="15.140625" style="71" bestFit="1" customWidth="1"/>
    <col min="20" max="20" width="13.7109375" style="64" bestFit="1" customWidth="1"/>
    <col min="21" max="21" width="13.28515625" style="72" bestFit="1" customWidth="1"/>
    <col min="22" max="22" width="13.5703125" style="72" customWidth="1"/>
    <col min="23" max="23" width="14" style="93" bestFit="1" customWidth="1"/>
    <col min="24" max="24" width="10.7109375" style="74" customWidth="1"/>
    <col min="25" max="16384" width="8.85546875" style="70"/>
  </cols>
  <sheetData>
    <row r="1" spans="1:24" ht="30.75">
      <c r="A1" s="130" t="s">
        <v>455</v>
      </c>
      <c r="F1" s="65"/>
      <c r="G1" s="65"/>
      <c r="H1" s="66"/>
      <c r="I1" s="67"/>
      <c r="K1" s="69"/>
      <c r="W1" s="73"/>
    </row>
    <row r="2" spans="1:24" s="148" customFormat="1" ht="18.75">
      <c r="A2" s="148" t="s">
        <v>456</v>
      </c>
      <c r="B2" s="51"/>
      <c r="C2" s="52"/>
      <c r="D2" s="52"/>
      <c r="E2" s="52"/>
      <c r="F2" s="149" t="s">
        <v>457</v>
      </c>
      <c r="G2" s="150"/>
      <c r="H2" s="151"/>
      <c r="I2" s="151"/>
      <c r="J2" s="152"/>
      <c r="K2" s="132"/>
      <c r="L2" s="132"/>
      <c r="M2" s="132"/>
      <c r="N2" s="132"/>
      <c r="O2" s="132"/>
      <c r="P2" s="132"/>
      <c r="Q2" s="132"/>
      <c r="R2" s="132"/>
      <c r="S2" s="44"/>
      <c r="T2" s="52"/>
      <c r="U2" s="138"/>
      <c r="V2" s="138"/>
      <c r="W2" s="153"/>
    </row>
    <row r="3" spans="1:24" ht="15">
      <c r="A3" s="42" t="s">
        <v>458</v>
      </c>
      <c r="B3" s="80"/>
      <c r="C3" s="75"/>
      <c r="D3" s="75"/>
      <c r="E3" s="75"/>
      <c r="F3" s="75"/>
      <c r="G3" s="75"/>
      <c r="H3" s="75"/>
      <c r="I3" s="81"/>
      <c r="J3" s="82"/>
      <c r="K3" s="83"/>
      <c r="L3" s="83"/>
      <c r="M3" s="83"/>
      <c r="N3" s="83"/>
      <c r="O3" s="83"/>
      <c r="P3" s="84"/>
      <c r="Q3" s="83"/>
      <c r="R3" s="83"/>
      <c r="S3" s="75"/>
      <c r="T3" s="75"/>
      <c r="U3" s="76"/>
      <c r="V3" s="76"/>
      <c r="W3" s="79"/>
      <c r="X3" s="154"/>
    </row>
    <row r="4" spans="1:24" ht="15">
      <c r="A4" s="42" t="s">
        <v>459</v>
      </c>
      <c r="B4" s="86"/>
      <c r="C4" s="75"/>
      <c r="D4" s="75"/>
      <c r="E4" s="75"/>
      <c r="F4" s="75"/>
      <c r="G4" s="75"/>
      <c r="H4" s="76"/>
      <c r="I4" s="76"/>
      <c r="J4" s="77"/>
      <c r="K4" s="87"/>
      <c r="L4" s="87"/>
      <c r="M4" s="87"/>
      <c r="N4" s="87"/>
      <c r="O4" s="87"/>
      <c r="P4" s="87"/>
      <c r="Q4" s="87"/>
      <c r="R4" s="87"/>
      <c r="S4" s="78"/>
      <c r="T4" s="88"/>
      <c r="U4" s="89"/>
      <c r="V4" s="89"/>
      <c r="W4" s="90"/>
      <c r="X4" s="70"/>
    </row>
    <row r="5" spans="1:24" ht="15">
      <c r="A5" s="42" t="s">
        <v>460</v>
      </c>
      <c r="B5" s="86"/>
      <c r="C5" s="75"/>
      <c r="D5" s="75"/>
      <c r="E5" s="75"/>
      <c r="F5" s="75"/>
      <c r="G5" s="75"/>
      <c r="H5" s="76"/>
      <c r="I5" s="76"/>
      <c r="J5" s="77"/>
      <c r="K5" s="87"/>
      <c r="L5" s="87"/>
      <c r="M5" s="87"/>
      <c r="N5" s="87"/>
      <c r="O5" s="87"/>
      <c r="P5" s="87"/>
      <c r="Q5" s="87"/>
      <c r="R5" s="87"/>
      <c r="S5" s="78"/>
      <c r="T5" s="88"/>
      <c r="U5" s="89"/>
      <c r="V5" s="89"/>
      <c r="W5" s="90"/>
      <c r="X5" s="70"/>
    </row>
    <row r="6" spans="1:24" ht="15">
      <c r="A6" s="42" t="s">
        <v>461</v>
      </c>
      <c r="B6" s="86"/>
      <c r="C6" s="75"/>
      <c r="D6" s="75"/>
      <c r="E6" s="75"/>
      <c r="F6" s="75"/>
      <c r="G6" s="75"/>
      <c r="H6" s="76"/>
      <c r="I6" s="76"/>
      <c r="J6" s="77"/>
      <c r="K6" s="87"/>
      <c r="L6" s="87"/>
      <c r="M6" s="87"/>
      <c r="N6" s="87"/>
      <c r="O6" s="87"/>
      <c r="P6" s="87"/>
      <c r="Q6" s="87"/>
      <c r="R6" s="87"/>
      <c r="S6" s="78"/>
      <c r="T6" s="88"/>
      <c r="U6" s="89"/>
      <c r="V6" s="89"/>
      <c r="W6" s="90"/>
      <c r="X6" s="70"/>
    </row>
    <row r="7" spans="1:24" ht="15">
      <c r="A7" s="62" t="s">
        <v>462</v>
      </c>
      <c r="B7" s="146"/>
      <c r="C7" s="75"/>
      <c r="D7" s="75"/>
      <c r="E7" s="75"/>
      <c r="F7" s="75"/>
      <c r="G7" s="155"/>
      <c r="H7" s="76"/>
      <c r="I7" s="76"/>
      <c r="J7" s="77"/>
      <c r="S7" s="78"/>
      <c r="T7" s="75"/>
      <c r="U7" s="131"/>
      <c r="V7" s="131"/>
      <c r="W7" s="147"/>
      <c r="X7" s="70"/>
    </row>
    <row r="8" spans="1:24" ht="15">
      <c r="A8" s="70"/>
      <c r="B8" s="94"/>
      <c r="C8" s="75"/>
      <c r="D8" s="80"/>
      <c r="E8" s="80"/>
      <c r="F8" s="80"/>
      <c r="G8" s="80"/>
      <c r="H8" s="80"/>
      <c r="I8" s="80"/>
      <c r="J8" s="95"/>
      <c r="K8" s="96" t="s">
        <v>463</v>
      </c>
      <c r="L8" s="97"/>
      <c r="M8" s="97"/>
      <c r="N8" s="97"/>
      <c r="O8" s="97"/>
      <c r="P8" s="98" t="s">
        <v>464</v>
      </c>
      <c r="Q8" s="98"/>
      <c r="R8" s="98"/>
      <c r="S8" s="80"/>
      <c r="T8" s="80"/>
      <c r="U8" s="80"/>
      <c r="V8" s="80"/>
      <c r="W8" s="80"/>
    </row>
    <row r="9" spans="1:24" s="99" customFormat="1" ht="99">
      <c r="A9" s="99" t="s">
        <v>17</v>
      </c>
      <c r="B9" s="100" t="s">
        <v>18</v>
      </c>
      <c r="C9" s="129" t="s">
        <v>465</v>
      </c>
      <c r="D9" s="101" t="s">
        <v>466</v>
      </c>
      <c r="E9" s="101" t="s">
        <v>467</v>
      </c>
      <c r="F9" s="101" t="s">
        <v>468</v>
      </c>
      <c r="G9" s="102" t="s">
        <v>469</v>
      </c>
      <c r="H9" s="102" t="s">
        <v>470</v>
      </c>
      <c r="I9" s="102" t="s">
        <v>471</v>
      </c>
      <c r="J9" s="103" t="s">
        <v>472</v>
      </c>
      <c r="K9" s="104" t="s">
        <v>473</v>
      </c>
      <c r="L9" s="104" t="s">
        <v>474</v>
      </c>
      <c r="M9" s="104" t="s">
        <v>475</v>
      </c>
      <c r="N9" s="104" t="s">
        <v>476</v>
      </c>
      <c r="O9" s="104" t="s">
        <v>477</v>
      </c>
      <c r="P9" s="105" t="s">
        <v>478</v>
      </c>
      <c r="Q9" s="106" t="s">
        <v>358</v>
      </c>
      <c r="R9" s="106" t="s">
        <v>359</v>
      </c>
      <c r="S9" s="101" t="s">
        <v>479</v>
      </c>
      <c r="T9" s="101" t="s">
        <v>480</v>
      </c>
      <c r="U9" s="101" t="s">
        <v>481</v>
      </c>
      <c r="V9" s="101" t="s">
        <v>482</v>
      </c>
      <c r="W9" s="100" t="s">
        <v>483</v>
      </c>
    </row>
    <row r="10" spans="1:24" s="113" customFormat="1" ht="17.25" thickBot="1">
      <c r="A10" s="107"/>
      <c r="B10" s="107" t="s">
        <v>44</v>
      </c>
      <c r="C10" s="108">
        <f t="shared" ref="C10:E10" si="0">SUM(C11:C303)</f>
        <v>5517897</v>
      </c>
      <c r="D10" s="108">
        <f t="shared" si="0"/>
        <v>7997409535.7199974</v>
      </c>
      <c r="E10" s="108">
        <f t="shared" si="0"/>
        <v>1616899361.0769379</v>
      </c>
      <c r="F10" s="108">
        <f>SUM(F11:F303)</f>
        <v>9614308896.7969322</v>
      </c>
      <c r="G10" s="145">
        <v>1357.49</v>
      </c>
      <c r="H10" s="108">
        <f t="shared" ref="H10:I10" si="1">SUM(H11:H303)</f>
        <v>7490489998.5300007</v>
      </c>
      <c r="I10" s="108">
        <f t="shared" si="1"/>
        <v>2123818898.2669368</v>
      </c>
      <c r="J10" s="109">
        <f>I10/F10</f>
        <v>0.22090187875849301</v>
      </c>
      <c r="K10" s="110">
        <f>SUM(K11:K303)</f>
        <v>64692444.09983734</v>
      </c>
      <c r="L10" s="110">
        <f t="shared" ref="L10:P10" si="2">SUM(L11:L303)</f>
        <v>1151098.48</v>
      </c>
      <c r="M10" s="110">
        <f t="shared" si="2"/>
        <v>70383578.26639767</v>
      </c>
      <c r="N10" s="110">
        <f t="shared" si="2"/>
        <v>104067537.41999997</v>
      </c>
      <c r="O10" s="110">
        <f t="shared" si="2"/>
        <v>29400068.404098451</v>
      </c>
      <c r="P10" s="144">
        <f t="shared" si="2"/>
        <v>-498148949.14200032</v>
      </c>
      <c r="Q10" s="111">
        <v>-3590914.7967749638</v>
      </c>
      <c r="R10" s="111">
        <v>-3.6880373954772949E-7</v>
      </c>
      <c r="S10" s="108">
        <f>SUM(S11:S303)</f>
        <v>1891773760.9984949</v>
      </c>
      <c r="T10" s="108">
        <f>SUM(T11:T303)</f>
        <v>815416128.62295687</v>
      </c>
      <c r="U10" s="108">
        <f>SUM(U11:U303)</f>
        <v>2707189889.6214523</v>
      </c>
      <c r="V10" s="108">
        <f>SUM(V11:V303)</f>
        <v>819000000.00000083</v>
      </c>
      <c r="W10" s="108">
        <f>SUM(W11:W303)</f>
        <v>3526189889.6214538</v>
      </c>
      <c r="X10" s="112"/>
    </row>
    <row r="11" spans="1:24" s="120" customFormat="1" ht="16.5">
      <c r="A11" s="20">
        <v>5</v>
      </c>
      <c r="B11" s="18" t="s">
        <v>45</v>
      </c>
      <c r="C11" s="21">
        <v>9311</v>
      </c>
      <c r="D11" s="21">
        <v>15081065.970000001</v>
      </c>
      <c r="E11" s="21">
        <v>1898399.8578378963</v>
      </c>
      <c r="F11" s="21">
        <v>16979465.827837896</v>
      </c>
      <c r="G11" s="114">
        <v>1357.49</v>
      </c>
      <c r="H11" s="32">
        <v>12639589.390000001</v>
      </c>
      <c r="I11" s="32">
        <v>4339876.437837895</v>
      </c>
      <c r="J11" s="115">
        <f>I11/F11</f>
        <v>0.25559558126514509</v>
      </c>
      <c r="K11" s="116">
        <v>342097.95876266662</v>
      </c>
      <c r="L11" s="116">
        <v>0</v>
      </c>
      <c r="M11" s="116">
        <v>119142.70540100685</v>
      </c>
      <c r="N11" s="116">
        <v>154474.6495058478</v>
      </c>
      <c r="O11" s="116">
        <v>0</v>
      </c>
      <c r="P11" s="117">
        <v>-523276.79</v>
      </c>
      <c r="Q11" s="117">
        <v>1879209.0567288417</v>
      </c>
      <c r="R11" s="118">
        <v>504932.33530029096</v>
      </c>
      <c r="S11" s="21">
        <v>6816456.353536549</v>
      </c>
      <c r="T11" s="36">
        <v>5462511.7105114404</v>
      </c>
      <c r="U11" s="19">
        <v>12278968.064047989</v>
      </c>
      <c r="V11" s="19">
        <v>1913167.1043521855</v>
      </c>
      <c r="W11" s="38">
        <f>U11+V11</f>
        <v>14192135.168400174</v>
      </c>
      <c r="X11" s="119"/>
    </row>
    <row r="12" spans="1:24" s="120" customFormat="1" ht="16.5">
      <c r="A12" s="20">
        <v>9</v>
      </c>
      <c r="B12" s="18" t="s">
        <v>46</v>
      </c>
      <c r="C12" s="21">
        <v>2491</v>
      </c>
      <c r="D12" s="21">
        <v>4528488.9000000004</v>
      </c>
      <c r="E12" s="21">
        <v>401828.45266534924</v>
      </c>
      <c r="F12" s="21">
        <v>4930317.3526653498</v>
      </c>
      <c r="G12" s="114">
        <v>1357.49</v>
      </c>
      <c r="H12" s="32">
        <v>3381507.59</v>
      </c>
      <c r="I12" s="32">
        <v>1548809.76266535</v>
      </c>
      <c r="J12" s="115">
        <f t="shared" ref="J12:J75" si="3">I12/F12</f>
        <v>0.31413997353092432</v>
      </c>
      <c r="K12" s="116">
        <v>4293.4477440000001</v>
      </c>
      <c r="L12" s="116">
        <v>0</v>
      </c>
      <c r="M12" s="116">
        <v>22984.557931987798</v>
      </c>
      <c r="N12" s="116">
        <v>42384.93377544883</v>
      </c>
      <c r="O12" s="116">
        <v>0</v>
      </c>
      <c r="P12" s="117">
        <v>-111193.66500000001</v>
      </c>
      <c r="Q12" s="117">
        <v>443439.5488029861</v>
      </c>
      <c r="R12" s="118">
        <v>50352.41096800987</v>
      </c>
      <c r="S12" s="21">
        <v>2001070.9968877826</v>
      </c>
      <c r="T12" s="36">
        <v>1648227.2631641994</v>
      </c>
      <c r="U12" s="19">
        <v>3649298.260051982</v>
      </c>
      <c r="V12" s="19">
        <v>507613.53713668039</v>
      </c>
      <c r="W12" s="38">
        <f t="shared" ref="W12:W75" si="4">U12+V12</f>
        <v>4156911.7971886625</v>
      </c>
      <c r="X12" s="119"/>
    </row>
    <row r="13" spans="1:24" s="120" customFormat="1" ht="16.5">
      <c r="A13" s="20">
        <v>10</v>
      </c>
      <c r="B13" s="18" t="s">
        <v>47</v>
      </c>
      <c r="C13" s="21">
        <v>11197</v>
      </c>
      <c r="D13" s="21">
        <v>17600054.07</v>
      </c>
      <c r="E13" s="21">
        <v>1885376.0642691678</v>
      </c>
      <c r="F13" s="21">
        <v>19485430.134269167</v>
      </c>
      <c r="G13" s="114">
        <v>1357.49</v>
      </c>
      <c r="H13" s="32">
        <v>15199815.529999999</v>
      </c>
      <c r="I13" s="32">
        <v>4285614.6042691674</v>
      </c>
      <c r="J13" s="115">
        <f t="shared" si="3"/>
        <v>0.21993944063528914</v>
      </c>
      <c r="K13" s="116">
        <v>372885.30071466661</v>
      </c>
      <c r="L13" s="116">
        <v>0</v>
      </c>
      <c r="M13" s="116">
        <v>138124.25304565477</v>
      </c>
      <c r="N13" s="116">
        <v>202673.17058268582</v>
      </c>
      <c r="O13" s="116">
        <v>0</v>
      </c>
      <c r="P13" s="117">
        <v>-700718.85499999998</v>
      </c>
      <c r="Q13" s="117">
        <v>476650.52694299136</v>
      </c>
      <c r="R13" s="118">
        <v>-585219.92621367669</v>
      </c>
      <c r="S13" s="21">
        <v>4190009.0743414895</v>
      </c>
      <c r="T13" s="36">
        <v>6449463.2508941619</v>
      </c>
      <c r="U13" s="19">
        <v>10639472.325235652</v>
      </c>
      <c r="V13" s="19">
        <v>2356530.7267407016</v>
      </c>
      <c r="W13" s="38">
        <f t="shared" si="4"/>
        <v>12996003.051976353</v>
      </c>
      <c r="X13" s="119"/>
    </row>
    <row r="14" spans="1:24" s="120" customFormat="1" ht="16.5">
      <c r="A14" s="20">
        <v>16</v>
      </c>
      <c r="B14" s="18" t="s">
        <v>48</v>
      </c>
      <c r="C14" s="21">
        <v>8033</v>
      </c>
      <c r="D14" s="21">
        <v>10431824.660000002</v>
      </c>
      <c r="E14" s="21">
        <v>1646647.9887744868</v>
      </c>
      <c r="F14" s="21">
        <v>12078472.64877449</v>
      </c>
      <c r="G14" s="114">
        <v>1357.49</v>
      </c>
      <c r="H14" s="32">
        <v>10904717.17</v>
      </c>
      <c r="I14" s="32">
        <v>1173755.4787744898</v>
      </c>
      <c r="J14" s="115">
        <f t="shared" si="3"/>
        <v>9.7177475406510255E-2</v>
      </c>
      <c r="K14" s="116">
        <v>0</v>
      </c>
      <c r="L14" s="116">
        <v>0</v>
      </c>
      <c r="M14" s="116">
        <v>81648.565273976332</v>
      </c>
      <c r="N14" s="116">
        <v>159263.80323777898</v>
      </c>
      <c r="O14" s="116">
        <v>0</v>
      </c>
      <c r="P14" s="117">
        <v>-488809.10499999998</v>
      </c>
      <c r="Q14" s="117">
        <v>3540836.0920584123</v>
      </c>
      <c r="R14" s="118">
        <v>3051370.3678099574</v>
      </c>
      <c r="S14" s="21">
        <v>7518065.202154614</v>
      </c>
      <c r="T14" s="36">
        <v>2355477.8721798025</v>
      </c>
      <c r="U14" s="19">
        <v>9873543.0743344165</v>
      </c>
      <c r="V14" s="19">
        <v>1369693.3907009659</v>
      </c>
      <c r="W14" s="38">
        <f t="shared" si="4"/>
        <v>11243236.465035383</v>
      </c>
      <c r="X14" s="119"/>
    </row>
    <row r="15" spans="1:24" s="120" customFormat="1" ht="16.5">
      <c r="A15" s="20">
        <v>18</v>
      </c>
      <c r="B15" s="18" t="s">
        <v>49</v>
      </c>
      <c r="C15" s="21">
        <v>4847</v>
      </c>
      <c r="D15" s="21">
        <v>8274689.7999999998</v>
      </c>
      <c r="E15" s="21">
        <v>823550.15463220561</v>
      </c>
      <c r="F15" s="21">
        <v>9098239.9546322059</v>
      </c>
      <c r="G15" s="114">
        <v>1357.49</v>
      </c>
      <c r="H15" s="32">
        <v>6579754.0300000003</v>
      </c>
      <c r="I15" s="32">
        <v>2518485.9246322056</v>
      </c>
      <c r="J15" s="115">
        <f t="shared" si="3"/>
        <v>0.276810233318804</v>
      </c>
      <c r="K15" s="116">
        <v>0</v>
      </c>
      <c r="L15" s="116">
        <v>0</v>
      </c>
      <c r="M15" s="116">
        <v>38919.499797501681</v>
      </c>
      <c r="N15" s="116">
        <v>55565.854178709553</v>
      </c>
      <c r="O15" s="116">
        <v>0</v>
      </c>
      <c r="P15" s="117">
        <v>-246095.15</v>
      </c>
      <c r="Q15" s="117">
        <v>-654209.03827579878</v>
      </c>
      <c r="R15" s="118">
        <v>-460779.97007387754</v>
      </c>
      <c r="S15" s="21">
        <v>1251887.1202587401</v>
      </c>
      <c r="T15" s="36">
        <v>1275164.2632004984</v>
      </c>
      <c r="U15" s="19">
        <v>2527051.3834592383</v>
      </c>
      <c r="V15" s="19">
        <v>821877.82779781998</v>
      </c>
      <c r="W15" s="38">
        <f t="shared" si="4"/>
        <v>3348929.2112570582</v>
      </c>
      <c r="X15" s="119"/>
    </row>
    <row r="16" spans="1:24" s="120" customFormat="1" ht="16.5">
      <c r="A16" s="20">
        <v>19</v>
      </c>
      <c r="B16" s="18" t="s">
        <v>50</v>
      </c>
      <c r="C16" s="21">
        <v>3955</v>
      </c>
      <c r="D16" s="21">
        <v>6945152.7999999998</v>
      </c>
      <c r="E16" s="21">
        <v>517456.19610505685</v>
      </c>
      <c r="F16" s="21">
        <v>7462608.9961050563</v>
      </c>
      <c r="G16" s="114">
        <v>1357.49</v>
      </c>
      <c r="H16" s="32">
        <v>5368872.9500000002</v>
      </c>
      <c r="I16" s="32">
        <v>2093736.0461050561</v>
      </c>
      <c r="J16" s="115">
        <f t="shared" si="3"/>
        <v>0.28056354650201226</v>
      </c>
      <c r="K16" s="116">
        <v>0</v>
      </c>
      <c r="L16" s="116">
        <v>0</v>
      </c>
      <c r="M16" s="116">
        <v>33081.900250879553</v>
      </c>
      <c r="N16" s="116">
        <v>59169.163453949019</v>
      </c>
      <c r="O16" s="116">
        <v>0</v>
      </c>
      <c r="P16" s="117">
        <v>-203833.80000000002</v>
      </c>
      <c r="Q16" s="117">
        <v>33268.479509035387</v>
      </c>
      <c r="R16" s="118">
        <v>-282630.19735595456</v>
      </c>
      <c r="S16" s="21">
        <v>1732791.5919629657</v>
      </c>
      <c r="T16" s="36">
        <v>1675728.8415365168</v>
      </c>
      <c r="U16" s="19">
        <v>3408520.4334994825</v>
      </c>
      <c r="V16" s="19">
        <v>646881.81082533812</v>
      </c>
      <c r="W16" s="38">
        <f t="shared" si="4"/>
        <v>4055402.2443248206</v>
      </c>
      <c r="X16" s="119"/>
    </row>
    <row r="17" spans="1:24" s="120" customFormat="1" ht="16.5">
      <c r="A17" s="20">
        <v>20</v>
      </c>
      <c r="B17" s="18" t="s">
        <v>51</v>
      </c>
      <c r="C17" s="21">
        <v>16467</v>
      </c>
      <c r="D17" s="21">
        <v>25644301.800000001</v>
      </c>
      <c r="E17" s="21">
        <v>2299419.53838058</v>
      </c>
      <c r="F17" s="21">
        <v>27943721.338380583</v>
      </c>
      <c r="G17" s="114">
        <v>1357.49</v>
      </c>
      <c r="H17" s="32">
        <v>22353787.830000002</v>
      </c>
      <c r="I17" s="32">
        <v>5589933.5083805807</v>
      </c>
      <c r="J17" s="115">
        <f t="shared" si="3"/>
        <v>0.20004255842269766</v>
      </c>
      <c r="K17" s="116">
        <v>0</v>
      </c>
      <c r="L17" s="116">
        <v>0</v>
      </c>
      <c r="M17" s="116">
        <v>142076.53480738026</v>
      </c>
      <c r="N17" s="116">
        <v>196280.78984098448</v>
      </c>
      <c r="O17" s="116">
        <v>0</v>
      </c>
      <c r="P17" s="117">
        <v>-1373007.1800000002</v>
      </c>
      <c r="Q17" s="117">
        <v>-1714207.2295931785</v>
      </c>
      <c r="R17" s="118">
        <v>-1810467.7290828938</v>
      </c>
      <c r="S17" s="21">
        <v>1030608.6943528727</v>
      </c>
      <c r="T17" s="36">
        <v>7622272.4467263762</v>
      </c>
      <c r="U17" s="19">
        <v>8652881.1410792489</v>
      </c>
      <c r="V17" s="19">
        <v>2710018.7798919412</v>
      </c>
      <c r="W17" s="38">
        <f t="shared" si="4"/>
        <v>11362899.920971191</v>
      </c>
      <c r="X17" s="119"/>
    </row>
    <row r="18" spans="1:24" s="120" customFormat="1" ht="16.5">
      <c r="A18" s="20">
        <v>46</v>
      </c>
      <c r="B18" s="18" t="s">
        <v>52</v>
      </c>
      <c r="C18" s="21">
        <v>1362</v>
      </c>
      <c r="D18" s="21">
        <v>1532006.6400000001</v>
      </c>
      <c r="E18" s="21">
        <v>970159.56518027105</v>
      </c>
      <c r="F18" s="21">
        <v>2502166.2051802711</v>
      </c>
      <c r="G18" s="114">
        <v>1357.49</v>
      </c>
      <c r="H18" s="32">
        <v>1848901.3800000001</v>
      </c>
      <c r="I18" s="32">
        <v>653264.82518027094</v>
      </c>
      <c r="J18" s="115">
        <f t="shared" si="3"/>
        <v>0.26107970918470852</v>
      </c>
      <c r="K18" s="116">
        <v>161342.14953599998</v>
      </c>
      <c r="L18" s="116">
        <v>0</v>
      </c>
      <c r="M18" s="116">
        <v>14345.966122039223</v>
      </c>
      <c r="N18" s="116">
        <v>16219.784265230866</v>
      </c>
      <c r="O18" s="116">
        <v>0</v>
      </c>
      <c r="P18" s="117">
        <v>-91797.265000000014</v>
      </c>
      <c r="Q18" s="117">
        <v>287606.2565008594</v>
      </c>
      <c r="R18" s="118">
        <v>251018.86551231984</v>
      </c>
      <c r="S18" s="21">
        <v>1292000.5821167203</v>
      </c>
      <c r="T18" s="36">
        <v>402632.13391482271</v>
      </c>
      <c r="U18" s="19">
        <v>1694632.716031543</v>
      </c>
      <c r="V18" s="19">
        <v>289786.47210917075</v>
      </c>
      <c r="W18" s="38">
        <f t="shared" si="4"/>
        <v>1984419.1881407136</v>
      </c>
      <c r="X18" s="119"/>
    </row>
    <row r="19" spans="1:24" s="120" customFormat="1" ht="16.5">
      <c r="A19" s="20">
        <v>47</v>
      </c>
      <c r="B19" s="18" t="s">
        <v>53</v>
      </c>
      <c r="C19" s="21">
        <v>1789</v>
      </c>
      <c r="D19" s="21">
        <v>2029198.45</v>
      </c>
      <c r="E19" s="21">
        <v>1762549.926134611</v>
      </c>
      <c r="F19" s="21">
        <v>3791748.3761346107</v>
      </c>
      <c r="G19" s="114">
        <v>1357.49</v>
      </c>
      <c r="H19" s="32">
        <v>2428549.61</v>
      </c>
      <c r="I19" s="32">
        <v>1363198.7661346109</v>
      </c>
      <c r="J19" s="115">
        <f t="shared" si="3"/>
        <v>0.35951720180448388</v>
      </c>
      <c r="K19" s="116">
        <v>639480.11092799995</v>
      </c>
      <c r="L19" s="116">
        <v>160867.80000000002</v>
      </c>
      <c r="M19" s="116">
        <v>19093.358844985869</v>
      </c>
      <c r="N19" s="116">
        <v>21375.207118507333</v>
      </c>
      <c r="O19" s="116">
        <v>0</v>
      </c>
      <c r="P19" s="117">
        <v>-85571.280000000013</v>
      </c>
      <c r="Q19" s="117">
        <v>-51229.996352340473</v>
      </c>
      <c r="R19" s="118">
        <v>661688.988545798</v>
      </c>
      <c r="S19" s="21">
        <v>2728902.9552195612</v>
      </c>
      <c r="T19" s="36">
        <v>647276.37078083924</v>
      </c>
      <c r="U19" s="19">
        <v>3376179.3260004004</v>
      </c>
      <c r="V19" s="19">
        <v>380456.0111993092</v>
      </c>
      <c r="W19" s="38">
        <f t="shared" si="4"/>
        <v>3756635.3371997094</v>
      </c>
      <c r="X19" s="119"/>
    </row>
    <row r="20" spans="1:24" s="120" customFormat="1" ht="16.5">
      <c r="A20" s="20">
        <v>49</v>
      </c>
      <c r="B20" s="18" t="s">
        <v>54</v>
      </c>
      <c r="C20" s="21">
        <v>297132</v>
      </c>
      <c r="D20" s="21">
        <v>510079220.94999999</v>
      </c>
      <c r="E20" s="21">
        <v>140349725.81572762</v>
      </c>
      <c r="F20" s="21">
        <v>650428946.76572764</v>
      </c>
      <c r="G20" s="114">
        <v>1357.49</v>
      </c>
      <c r="H20" s="32">
        <v>403353718.68000001</v>
      </c>
      <c r="I20" s="32">
        <v>247075228.08572763</v>
      </c>
      <c r="J20" s="115">
        <f t="shared" si="3"/>
        <v>0.37986505569027129</v>
      </c>
      <c r="K20" s="116">
        <v>0</v>
      </c>
      <c r="L20" s="116">
        <v>0</v>
      </c>
      <c r="M20" s="116">
        <v>3497171.5738547202</v>
      </c>
      <c r="N20" s="116">
        <v>6833548.3812383562</v>
      </c>
      <c r="O20" s="116">
        <v>4644266.1779163191</v>
      </c>
      <c r="P20" s="117">
        <v>-30977363.55565</v>
      </c>
      <c r="Q20" s="117">
        <v>86211520.689616755</v>
      </c>
      <c r="R20" s="118">
        <v>31016317.082619712</v>
      </c>
      <c r="S20" s="21">
        <v>348300688.43532348</v>
      </c>
      <c r="T20" s="36">
        <v>-23458622.568328038</v>
      </c>
      <c r="U20" s="19">
        <v>324842065.86699545</v>
      </c>
      <c r="V20" s="19">
        <v>29023421.187467471</v>
      </c>
      <c r="W20" s="38">
        <f t="shared" si="4"/>
        <v>353865487.05446291</v>
      </c>
      <c r="X20" s="119"/>
    </row>
    <row r="21" spans="1:24" s="120" customFormat="1" ht="16.5">
      <c r="A21" s="20">
        <v>50</v>
      </c>
      <c r="B21" s="18" t="s">
        <v>55</v>
      </c>
      <c r="C21" s="21">
        <v>11417</v>
      </c>
      <c r="D21" s="21">
        <v>16290261.529999997</v>
      </c>
      <c r="E21" s="21">
        <v>2027264.3226083559</v>
      </c>
      <c r="F21" s="21">
        <v>18317525.852608353</v>
      </c>
      <c r="G21" s="114">
        <v>1357.49</v>
      </c>
      <c r="H21" s="32">
        <v>15498463.33</v>
      </c>
      <c r="I21" s="32">
        <v>2819062.5226083528</v>
      </c>
      <c r="J21" s="115">
        <f t="shared" si="3"/>
        <v>0.15389974308167431</v>
      </c>
      <c r="K21" s="116">
        <v>0</v>
      </c>
      <c r="L21" s="116">
        <v>0</v>
      </c>
      <c r="M21" s="116">
        <v>123281.58115483202</v>
      </c>
      <c r="N21" s="116">
        <v>112653.4272677392</v>
      </c>
      <c r="O21" s="116">
        <v>0</v>
      </c>
      <c r="P21" s="117">
        <v>-594151.82750000013</v>
      </c>
      <c r="Q21" s="117">
        <v>628306.45732506737</v>
      </c>
      <c r="R21" s="118">
        <v>418013.66582588805</v>
      </c>
      <c r="S21" s="21">
        <v>3507165.8266818793</v>
      </c>
      <c r="T21" s="36">
        <v>3578109.1830849731</v>
      </c>
      <c r="U21" s="19">
        <v>7085275.0097668525</v>
      </c>
      <c r="V21" s="19">
        <v>1976154.2664719345</v>
      </c>
      <c r="W21" s="38">
        <f t="shared" si="4"/>
        <v>9061429.2762387879</v>
      </c>
      <c r="X21" s="119"/>
    </row>
    <row r="22" spans="1:24" s="120" customFormat="1" ht="16.5">
      <c r="A22" s="20">
        <v>51</v>
      </c>
      <c r="B22" s="18" t="s">
        <v>56</v>
      </c>
      <c r="C22" s="21">
        <v>9334</v>
      </c>
      <c r="D22" s="21">
        <v>14908952.979999999</v>
      </c>
      <c r="E22" s="21">
        <v>1562354.5018484821</v>
      </c>
      <c r="F22" s="21">
        <v>16471307.48184848</v>
      </c>
      <c r="G22" s="114">
        <v>1357.49</v>
      </c>
      <c r="H22" s="32">
        <v>12670811.66</v>
      </c>
      <c r="I22" s="32">
        <v>3800495.82184848</v>
      </c>
      <c r="J22" s="115">
        <f t="shared" si="3"/>
        <v>0.23073431335288097</v>
      </c>
      <c r="K22" s="116">
        <v>0</v>
      </c>
      <c r="L22" s="116">
        <v>0</v>
      </c>
      <c r="M22" s="116">
        <v>118097.60856434506</v>
      </c>
      <c r="N22" s="116">
        <v>169526.95374650563</v>
      </c>
      <c r="O22" s="116">
        <v>0</v>
      </c>
      <c r="P22" s="117">
        <v>-434031.80249999999</v>
      </c>
      <c r="Q22" s="117">
        <v>-4112808.4434275771</v>
      </c>
      <c r="R22" s="117">
        <v>-4570243.0447092988</v>
      </c>
      <c r="S22" s="21">
        <v>-5028962.9064775463</v>
      </c>
      <c r="T22" s="36">
        <v>-173267.41414632293</v>
      </c>
      <c r="U22" s="19">
        <v>-5202230.3206238691</v>
      </c>
      <c r="V22" s="19">
        <v>1695141.8264438782</v>
      </c>
      <c r="W22" s="38">
        <f t="shared" si="4"/>
        <v>-3507088.4941799911</v>
      </c>
      <c r="X22" s="119"/>
    </row>
    <row r="23" spans="1:24" s="120" customFormat="1" ht="16.5">
      <c r="A23" s="20">
        <v>52</v>
      </c>
      <c r="B23" s="18" t="s">
        <v>57</v>
      </c>
      <c r="C23" s="21">
        <v>2404</v>
      </c>
      <c r="D23" s="21">
        <v>3722769.06</v>
      </c>
      <c r="E23" s="21">
        <v>561904.96884043526</v>
      </c>
      <c r="F23" s="21">
        <v>4284674.0288404357</v>
      </c>
      <c r="G23" s="114">
        <v>1357.49</v>
      </c>
      <c r="H23" s="32">
        <v>3263405.96</v>
      </c>
      <c r="I23" s="32">
        <v>1021268.0688404357</v>
      </c>
      <c r="J23" s="115">
        <f t="shared" si="3"/>
        <v>0.23835373752267036</v>
      </c>
      <c r="K23" s="116">
        <v>113718.392896</v>
      </c>
      <c r="L23" s="116">
        <v>0</v>
      </c>
      <c r="M23" s="116">
        <v>26542.142313167311</v>
      </c>
      <c r="N23" s="116">
        <v>48045.018086238233</v>
      </c>
      <c r="O23" s="116">
        <v>0</v>
      </c>
      <c r="P23" s="117">
        <v>-101460.065</v>
      </c>
      <c r="Q23" s="117">
        <v>699286.65500140435</v>
      </c>
      <c r="R23" s="118">
        <v>368478.99197772512</v>
      </c>
      <c r="S23" s="21">
        <v>2175879.2041149708</v>
      </c>
      <c r="T23" s="36">
        <v>1131007.2415292419</v>
      </c>
      <c r="U23" s="19">
        <v>3306886.4456442129</v>
      </c>
      <c r="V23" s="19">
        <v>529902.72455534525</v>
      </c>
      <c r="W23" s="38">
        <f t="shared" si="4"/>
        <v>3836789.1701995581</v>
      </c>
      <c r="X23" s="119"/>
    </row>
    <row r="24" spans="1:24" s="120" customFormat="1" ht="16.5">
      <c r="A24" s="20">
        <v>61</v>
      </c>
      <c r="B24" s="18" t="s">
        <v>58</v>
      </c>
      <c r="C24" s="21">
        <v>16573</v>
      </c>
      <c r="D24" s="21">
        <v>19117037.899999999</v>
      </c>
      <c r="E24" s="21">
        <v>3670368.2839355874</v>
      </c>
      <c r="F24" s="21">
        <v>22787406.183935586</v>
      </c>
      <c r="G24" s="114">
        <v>1357.49</v>
      </c>
      <c r="H24" s="32">
        <v>22497681.77</v>
      </c>
      <c r="I24" s="32">
        <v>289724.41393558681</v>
      </c>
      <c r="J24" s="115">
        <f t="shared" si="3"/>
        <v>1.2714233976301942E-2</v>
      </c>
      <c r="K24" s="116">
        <v>0</v>
      </c>
      <c r="L24" s="116">
        <v>0</v>
      </c>
      <c r="M24" s="116">
        <v>268810.30305615976</v>
      </c>
      <c r="N24" s="116">
        <v>219121.11943648927</v>
      </c>
      <c r="O24" s="116">
        <v>0</v>
      </c>
      <c r="P24" s="117">
        <v>-1603245.6074999999</v>
      </c>
      <c r="Q24" s="117">
        <v>1546169.1417286361</v>
      </c>
      <c r="R24" s="118">
        <v>2133623.5484488965</v>
      </c>
      <c r="S24" s="21">
        <v>2854202.9191057687</v>
      </c>
      <c r="T24" s="36">
        <v>6007314.984626445</v>
      </c>
      <c r="U24" s="19">
        <v>8861517.9037322141</v>
      </c>
      <c r="V24" s="19">
        <v>2876827.6916561765</v>
      </c>
      <c r="W24" s="38">
        <f t="shared" si="4"/>
        <v>11738345.59538839</v>
      </c>
      <c r="X24" s="119"/>
    </row>
    <row r="25" spans="1:24" s="120" customFormat="1" ht="16.5">
      <c r="A25" s="20">
        <v>69</v>
      </c>
      <c r="B25" s="18" t="s">
        <v>59</v>
      </c>
      <c r="C25" s="21">
        <v>6802</v>
      </c>
      <c r="D25" s="21">
        <v>11526127.919999998</v>
      </c>
      <c r="E25" s="21">
        <v>1298638.8431726603</v>
      </c>
      <c r="F25" s="21">
        <v>12824766.763172658</v>
      </c>
      <c r="G25" s="114">
        <v>1357.49</v>
      </c>
      <c r="H25" s="32">
        <v>9233646.9800000004</v>
      </c>
      <c r="I25" s="32">
        <v>3591119.7831726577</v>
      </c>
      <c r="J25" s="115">
        <f t="shared" si="3"/>
        <v>0.28001443219106681</v>
      </c>
      <c r="K25" s="116">
        <v>328079.83209600003</v>
      </c>
      <c r="L25" s="116">
        <v>0</v>
      </c>
      <c r="M25" s="116">
        <v>92320.697007476352</v>
      </c>
      <c r="N25" s="116">
        <v>108361.05637233621</v>
      </c>
      <c r="O25" s="116">
        <v>0</v>
      </c>
      <c r="P25" s="117">
        <v>-392669.60499999998</v>
      </c>
      <c r="Q25" s="117">
        <v>-1514006.079808255</v>
      </c>
      <c r="R25" s="118">
        <v>-1730207.9637557166</v>
      </c>
      <c r="S25" s="21">
        <v>482997.7200844991</v>
      </c>
      <c r="T25" s="36">
        <v>3674618.7928673006</v>
      </c>
      <c r="U25" s="19">
        <v>4157616.5129517997</v>
      </c>
      <c r="V25" s="19">
        <v>1293944.4907742715</v>
      </c>
      <c r="W25" s="38">
        <f t="shared" si="4"/>
        <v>5451561.0037260707</v>
      </c>
      <c r="X25" s="119"/>
    </row>
    <row r="26" spans="1:24" s="120" customFormat="1" ht="16.5">
      <c r="A26" s="20">
        <v>71</v>
      </c>
      <c r="B26" s="18" t="s">
        <v>60</v>
      </c>
      <c r="C26" s="21">
        <v>6613</v>
      </c>
      <c r="D26" s="21">
        <v>12169860.500000002</v>
      </c>
      <c r="E26" s="21">
        <v>1585202.0087813917</v>
      </c>
      <c r="F26" s="21">
        <v>13755062.508781394</v>
      </c>
      <c r="G26" s="114">
        <v>1357.49</v>
      </c>
      <c r="H26" s="32">
        <v>8977081.3699999992</v>
      </c>
      <c r="I26" s="32">
        <v>4777981.1387813948</v>
      </c>
      <c r="J26" s="115">
        <f t="shared" si="3"/>
        <v>0.34736164490209154</v>
      </c>
      <c r="K26" s="116">
        <v>272064.70997866668</v>
      </c>
      <c r="L26" s="116">
        <v>0</v>
      </c>
      <c r="M26" s="116">
        <v>89847.544349141128</v>
      </c>
      <c r="N26" s="116">
        <v>99151.311079424151</v>
      </c>
      <c r="O26" s="116">
        <v>0</v>
      </c>
      <c r="P26" s="117">
        <v>-380664.59</v>
      </c>
      <c r="Q26" s="117">
        <v>16197.520077027812</v>
      </c>
      <c r="R26" s="118">
        <v>-637115.25324471691</v>
      </c>
      <c r="S26" s="21">
        <v>4237462.381020938</v>
      </c>
      <c r="T26" s="36">
        <v>3926225.3395076329</v>
      </c>
      <c r="U26" s="19">
        <v>8163687.7205285709</v>
      </c>
      <c r="V26" s="19">
        <v>1274667.683212023</v>
      </c>
      <c r="W26" s="38">
        <f t="shared" si="4"/>
        <v>9438355.4037405942</v>
      </c>
      <c r="X26" s="119"/>
    </row>
    <row r="27" spans="1:24" s="120" customFormat="1" ht="16.5">
      <c r="A27" s="20">
        <v>72</v>
      </c>
      <c r="B27" s="18" t="s">
        <v>61</v>
      </c>
      <c r="C27" s="21">
        <v>950</v>
      </c>
      <c r="D27" s="21">
        <v>1134378.5299999998</v>
      </c>
      <c r="E27" s="21">
        <v>1373053.730861305</v>
      </c>
      <c r="F27" s="21">
        <v>2507432.2608613046</v>
      </c>
      <c r="G27" s="114">
        <v>1357.49</v>
      </c>
      <c r="H27" s="32">
        <v>1289615.5</v>
      </c>
      <c r="I27" s="32">
        <v>1217816.7608613046</v>
      </c>
      <c r="J27" s="115">
        <f t="shared" si="3"/>
        <v>0.48568281579139599</v>
      </c>
      <c r="K27" s="116">
        <v>57995.290933333337</v>
      </c>
      <c r="L27" s="116">
        <v>0</v>
      </c>
      <c r="M27" s="116">
        <v>8272.4384967664701</v>
      </c>
      <c r="N27" s="116">
        <v>13461.776027642663</v>
      </c>
      <c r="O27" s="116">
        <v>0</v>
      </c>
      <c r="P27" s="117">
        <v>-41853.82</v>
      </c>
      <c r="Q27" s="117">
        <v>-51925.98084717201</v>
      </c>
      <c r="R27" s="118">
        <v>-2094.3321891822666</v>
      </c>
      <c r="S27" s="21">
        <v>1201672.1332826926</v>
      </c>
      <c r="T27" s="36">
        <v>283319.95562195109</v>
      </c>
      <c r="U27" s="19">
        <v>1484992.0889046437</v>
      </c>
      <c r="V27" s="19">
        <v>162511.13424900657</v>
      </c>
      <c r="W27" s="38">
        <f t="shared" si="4"/>
        <v>1647503.2231536503</v>
      </c>
      <c r="X27" s="119"/>
    </row>
    <row r="28" spans="1:24" s="120" customFormat="1" ht="16.5">
      <c r="A28" s="20">
        <v>74</v>
      </c>
      <c r="B28" s="18" t="s">
        <v>62</v>
      </c>
      <c r="C28" s="21">
        <v>1083</v>
      </c>
      <c r="D28" s="21">
        <v>1412934.01</v>
      </c>
      <c r="E28" s="21">
        <v>467023.71733351628</v>
      </c>
      <c r="F28" s="21">
        <v>1879957.7273335163</v>
      </c>
      <c r="G28" s="114">
        <v>1357.49</v>
      </c>
      <c r="H28" s="32">
        <v>1470161.67</v>
      </c>
      <c r="I28" s="32">
        <v>409796.05733351642</v>
      </c>
      <c r="J28" s="115">
        <f t="shared" si="3"/>
        <v>0.21798152765634821</v>
      </c>
      <c r="K28" s="116">
        <v>146978.15803200001</v>
      </c>
      <c r="L28" s="116">
        <v>0</v>
      </c>
      <c r="M28" s="116">
        <v>12027.27986469648</v>
      </c>
      <c r="N28" s="116">
        <v>12532.201899253994</v>
      </c>
      <c r="O28" s="116">
        <v>0</v>
      </c>
      <c r="P28" s="117">
        <v>-50530.154999999999</v>
      </c>
      <c r="Q28" s="117">
        <v>234042.88213997387</v>
      </c>
      <c r="R28" s="118">
        <v>101037.00889135765</v>
      </c>
      <c r="S28" s="21">
        <v>865883.43316079839</v>
      </c>
      <c r="T28" s="36">
        <v>466165.09093199758</v>
      </c>
      <c r="U28" s="19">
        <v>1332048.524092796</v>
      </c>
      <c r="V28" s="19">
        <v>258140.1130748048</v>
      </c>
      <c r="W28" s="38">
        <f t="shared" si="4"/>
        <v>1590188.6371676009</v>
      </c>
      <c r="X28" s="119"/>
    </row>
    <row r="29" spans="1:24" s="120" customFormat="1" ht="16.5">
      <c r="A29" s="20">
        <v>75</v>
      </c>
      <c r="B29" s="18" t="s">
        <v>63</v>
      </c>
      <c r="C29" s="21">
        <v>19702</v>
      </c>
      <c r="D29" s="21">
        <v>24070361.620000001</v>
      </c>
      <c r="E29" s="21">
        <v>4581362.4644255247</v>
      </c>
      <c r="F29" s="21">
        <v>28651724.084425524</v>
      </c>
      <c r="G29" s="114">
        <v>1357.49</v>
      </c>
      <c r="H29" s="32">
        <v>26745267.98</v>
      </c>
      <c r="I29" s="32">
        <v>1906456.1044255234</v>
      </c>
      <c r="J29" s="115">
        <f t="shared" si="3"/>
        <v>6.6538966339614897E-2</v>
      </c>
      <c r="K29" s="116">
        <v>0</v>
      </c>
      <c r="L29" s="116">
        <v>0</v>
      </c>
      <c r="M29" s="116">
        <v>205975.21623400168</v>
      </c>
      <c r="N29" s="116">
        <v>336871.85495732573</v>
      </c>
      <c r="O29" s="116">
        <v>0</v>
      </c>
      <c r="P29" s="117">
        <v>-1309027.6250000002</v>
      </c>
      <c r="Q29" s="117">
        <v>-478063.67031347757</v>
      </c>
      <c r="R29" s="118">
        <v>1344675.0795458322</v>
      </c>
      <c r="S29" s="21">
        <v>2006886.9598492058</v>
      </c>
      <c r="T29" s="36">
        <v>-168857.9469357855</v>
      </c>
      <c r="U29" s="19">
        <v>1838029.0129134203</v>
      </c>
      <c r="V29" s="19">
        <v>3151800.7382198679</v>
      </c>
      <c r="W29" s="38">
        <f t="shared" si="4"/>
        <v>4989829.7511332883</v>
      </c>
      <c r="X29" s="119"/>
    </row>
    <row r="30" spans="1:24" s="120" customFormat="1" ht="16.5">
      <c r="A30" s="20">
        <v>77</v>
      </c>
      <c r="B30" s="18" t="s">
        <v>64</v>
      </c>
      <c r="C30" s="21">
        <v>4683</v>
      </c>
      <c r="D30" s="21">
        <v>6322875.7199999997</v>
      </c>
      <c r="E30" s="21">
        <v>993926.15816373262</v>
      </c>
      <c r="F30" s="21">
        <v>7316801.8781637326</v>
      </c>
      <c r="G30" s="114">
        <v>1357.49</v>
      </c>
      <c r="H30" s="32">
        <v>6357125.6699999999</v>
      </c>
      <c r="I30" s="32">
        <v>959676.20816373266</v>
      </c>
      <c r="J30" s="115">
        <f t="shared" si="3"/>
        <v>0.13116061144525326</v>
      </c>
      <c r="K30" s="116">
        <v>191250.747856</v>
      </c>
      <c r="L30" s="116">
        <v>0</v>
      </c>
      <c r="M30" s="116">
        <v>48269.888227938609</v>
      </c>
      <c r="N30" s="116">
        <v>85072.661902708394</v>
      </c>
      <c r="O30" s="116">
        <v>0</v>
      </c>
      <c r="P30" s="117">
        <v>-311176.07500000001</v>
      </c>
      <c r="Q30" s="117">
        <v>30098.38071286754</v>
      </c>
      <c r="R30" s="118">
        <v>22914.591225701341</v>
      </c>
      <c r="S30" s="21">
        <v>1026106.4030889487</v>
      </c>
      <c r="T30" s="36">
        <v>2713441.148248259</v>
      </c>
      <c r="U30" s="19">
        <v>3739547.5513372077</v>
      </c>
      <c r="V30" s="19">
        <v>1019416.2390555273</v>
      </c>
      <c r="W30" s="38">
        <f t="shared" si="4"/>
        <v>4758963.790392735</v>
      </c>
      <c r="X30" s="119"/>
    </row>
    <row r="31" spans="1:24" s="120" customFormat="1" ht="16.5">
      <c r="A31" s="20">
        <v>78</v>
      </c>
      <c r="B31" s="18" t="s">
        <v>65</v>
      </c>
      <c r="C31" s="21">
        <v>7979</v>
      </c>
      <c r="D31" s="21">
        <v>9091382.9799999986</v>
      </c>
      <c r="E31" s="21">
        <v>2697522.9371906458</v>
      </c>
      <c r="F31" s="21">
        <v>11788905.917190645</v>
      </c>
      <c r="G31" s="114">
        <v>1357.49</v>
      </c>
      <c r="H31" s="32">
        <v>10831412.710000001</v>
      </c>
      <c r="I31" s="32">
        <v>957493.207190644</v>
      </c>
      <c r="J31" s="115">
        <f t="shared" si="3"/>
        <v>8.1219853132801945E-2</v>
      </c>
      <c r="K31" s="116">
        <v>484961.74759466661</v>
      </c>
      <c r="L31" s="116">
        <v>0</v>
      </c>
      <c r="M31" s="116">
        <v>113799.54692206673</v>
      </c>
      <c r="N31" s="116">
        <v>119251.23762696264</v>
      </c>
      <c r="O31" s="116">
        <v>0</v>
      </c>
      <c r="P31" s="117">
        <v>-556602.07499999995</v>
      </c>
      <c r="Q31" s="117">
        <v>-1860289.7639129411</v>
      </c>
      <c r="R31" s="118">
        <v>-558577.61072941707</v>
      </c>
      <c r="S31" s="21">
        <v>-1299963.7103080184</v>
      </c>
      <c r="T31" s="36">
        <v>-53304.43578317143</v>
      </c>
      <c r="U31" s="19">
        <v>-1353268.1460911897</v>
      </c>
      <c r="V31" s="19">
        <v>1206408.8269364794</v>
      </c>
      <c r="W31" s="38">
        <f t="shared" si="4"/>
        <v>-146859.31915471028</v>
      </c>
      <c r="X31" s="119"/>
    </row>
    <row r="32" spans="1:24" s="120" customFormat="1" ht="16.5">
      <c r="A32" s="20">
        <v>79</v>
      </c>
      <c r="B32" s="18" t="s">
        <v>66</v>
      </c>
      <c r="C32" s="21">
        <v>6785</v>
      </c>
      <c r="D32" s="21">
        <v>8600093.9299999997</v>
      </c>
      <c r="E32" s="21">
        <v>1205936.6533531062</v>
      </c>
      <c r="F32" s="21">
        <v>9806030.5833531059</v>
      </c>
      <c r="G32" s="114">
        <v>1357.49</v>
      </c>
      <c r="H32" s="32">
        <v>9210569.6500000004</v>
      </c>
      <c r="I32" s="32">
        <v>595460.93335310556</v>
      </c>
      <c r="J32" s="115">
        <f t="shared" si="3"/>
        <v>6.0723952295638435E-2</v>
      </c>
      <c r="K32" s="116">
        <v>0</v>
      </c>
      <c r="L32" s="116">
        <v>0</v>
      </c>
      <c r="M32" s="116">
        <v>129781.34699427856</v>
      </c>
      <c r="N32" s="116">
        <v>116992.96468124422</v>
      </c>
      <c r="O32" s="116">
        <v>0</v>
      </c>
      <c r="P32" s="117">
        <v>-530432.28500000003</v>
      </c>
      <c r="Q32" s="117">
        <v>-955835.02731453779</v>
      </c>
      <c r="R32" s="118">
        <v>-890222.46590594621</v>
      </c>
      <c r="S32" s="21">
        <v>-1534254.5331918558</v>
      </c>
      <c r="T32" s="36">
        <v>-480679.43430832069</v>
      </c>
      <c r="U32" s="19">
        <v>-2014933.9675001765</v>
      </c>
      <c r="V32" s="19">
        <v>1053386.5067351875</v>
      </c>
      <c r="W32" s="38">
        <f t="shared" si="4"/>
        <v>-961547.46076498902</v>
      </c>
      <c r="X32" s="119"/>
    </row>
    <row r="33" spans="1:24" s="120" customFormat="1" ht="16.5">
      <c r="A33" s="20">
        <v>81</v>
      </c>
      <c r="B33" s="18" t="s">
        <v>67</v>
      </c>
      <c r="C33" s="21">
        <v>2621</v>
      </c>
      <c r="D33" s="21">
        <v>2349511.0900000003</v>
      </c>
      <c r="E33" s="21">
        <v>838360.1424472878</v>
      </c>
      <c r="F33" s="21">
        <v>3187871.232447288</v>
      </c>
      <c r="G33" s="114">
        <v>1357.49</v>
      </c>
      <c r="H33" s="32">
        <v>3557981.29</v>
      </c>
      <c r="I33" s="32">
        <v>-370110.05755271204</v>
      </c>
      <c r="J33" s="115">
        <f t="shared" si="3"/>
        <v>-0.1160994377017491</v>
      </c>
      <c r="K33" s="116">
        <v>240413.42663999999</v>
      </c>
      <c r="L33" s="116">
        <v>0</v>
      </c>
      <c r="M33" s="116">
        <v>33410.552382790593</v>
      </c>
      <c r="N33" s="116">
        <v>55451.932336010548</v>
      </c>
      <c r="O33" s="116">
        <v>0</v>
      </c>
      <c r="P33" s="117">
        <v>-169012.715</v>
      </c>
      <c r="Q33" s="117">
        <v>294256.02789829951</v>
      </c>
      <c r="R33" s="118">
        <v>415602.10805156146</v>
      </c>
      <c r="S33" s="21">
        <v>500011.27475595014</v>
      </c>
      <c r="T33" s="36">
        <v>267076.68745968642</v>
      </c>
      <c r="U33" s="19">
        <v>767087.96221563662</v>
      </c>
      <c r="V33" s="19">
        <v>611164.51798026962</v>
      </c>
      <c r="W33" s="38">
        <f t="shared" si="4"/>
        <v>1378252.4801959062</v>
      </c>
      <c r="X33" s="119"/>
    </row>
    <row r="34" spans="1:24" s="120" customFormat="1" ht="16.5">
      <c r="A34" s="20">
        <v>82</v>
      </c>
      <c r="B34" s="18" t="s">
        <v>68</v>
      </c>
      <c r="C34" s="21">
        <v>9405</v>
      </c>
      <c r="D34" s="21">
        <v>15241709.270000001</v>
      </c>
      <c r="E34" s="21">
        <v>1179369.4088076367</v>
      </c>
      <c r="F34" s="21">
        <v>16421078.678807639</v>
      </c>
      <c r="G34" s="114">
        <v>1357.49</v>
      </c>
      <c r="H34" s="32">
        <v>12767193.449999999</v>
      </c>
      <c r="I34" s="32">
        <v>3653885.2288076393</v>
      </c>
      <c r="J34" s="115">
        <f t="shared" si="3"/>
        <v>0.22251188854744308</v>
      </c>
      <c r="K34" s="116">
        <v>0</v>
      </c>
      <c r="L34" s="116">
        <v>0</v>
      </c>
      <c r="M34" s="116">
        <v>82943.765583742512</v>
      </c>
      <c r="N34" s="116">
        <v>152438.39272038685</v>
      </c>
      <c r="O34" s="116">
        <v>0</v>
      </c>
      <c r="P34" s="117">
        <v>-488118.42000000004</v>
      </c>
      <c r="Q34" s="117">
        <v>-343848.49388263217</v>
      </c>
      <c r="R34" s="118">
        <v>-363514.71816452115</v>
      </c>
      <c r="S34" s="21">
        <v>2693785.755064615</v>
      </c>
      <c r="T34" s="36">
        <v>2324489.3047122699</v>
      </c>
      <c r="U34" s="19">
        <v>5018275.0597768854</v>
      </c>
      <c r="V34" s="19">
        <v>1372776.4682119021</v>
      </c>
      <c r="W34" s="38">
        <f t="shared" si="4"/>
        <v>6391051.5279887877</v>
      </c>
      <c r="X34" s="119"/>
    </row>
    <row r="35" spans="1:24" s="120" customFormat="1" ht="16.5">
      <c r="A35" s="20">
        <v>86</v>
      </c>
      <c r="B35" s="18" t="s">
        <v>69</v>
      </c>
      <c r="C35" s="21">
        <v>8143</v>
      </c>
      <c r="D35" s="21">
        <v>12987154.120000001</v>
      </c>
      <c r="E35" s="21">
        <v>1357366.3174345845</v>
      </c>
      <c r="F35" s="21">
        <v>14344520.437434586</v>
      </c>
      <c r="G35" s="114">
        <v>1357.49</v>
      </c>
      <c r="H35" s="32">
        <v>11054041.07</v>
      </c>
      <c r="I35" s="32">
        <v>3290479.3674345855</v>
      </c>
      <c r="J35" s="115">
        <f t="shared" si="3"/>
        <v>0.22938929062051405</v>
      </c>
      <c r="K35" s="116">
        <v>0</v>
      </c>
      <c r="L35" s="116">
        <v>0</v>
      </c>
      <c r="M35" s="116">
        <v>53711.72636990725</v>
      </c>
      <c r="N35" s="116">
        <v>122839.35793352526</v>
      </c>
      <c r="O35" s="116">
        <v>0</v>
      </c>
      <c r="P35" s="117">
        <v>-464519.375</v>
      </c>
      <c r="Q35" s="117">
        <v>424456.15068637562</v>
      </c>
      <c r="R35" s="118">
        <v>73612.803466450918</v>
      </c>
      <c r="S35" s="21">
        <v>3500580.0308908448</v>
      </c>
      <c r="T35" s="36">
        <v>2875457.1050676238</v>
      </c>
      <c r="U35" s="19">
        <v>6376037.1359584685</v>
      </c>
      <c r="V35" s="19">
        <v>1396043.6042994424</v>
      </c>
      <c r="W35" s="38">
        <f t="shared" si="4"/>
        <v>7772080.7402579114</v>
      </c>
      <c r="X35" s="119"/>
    </row>
    <row r="36" spans="1:24" s="120" customFormat="1" ht="16.5">
      <c r="A36" s="20">
        <v>90</v>
      </c>
      <c r="B36" s="18" t="s">
        <v>70</v>
      </c>
      <c r="C36" s="21">
        <v>3136</v>
      </c>
      <c r="D36" s="21">
        <v>3021008.6900000004</v>
      </c>
      <c r="E36" s="21">
        <v>1310181.7015867301</v>
      </c>
      <c r="F36" s="21">
        <v>4331190.3915867303</v>
      </c>
      <c r="G36" s="114">
        <v>1357.49</v>
      </c>
      <c r="H36" s="32">
        <v>4257088.6399999997</v>
      </c>
      <c r="I36" s="32">
        <v>74101.751586730592</v>
      </c>
      <c r="J36" s="115">
        <f t="shared" si="3"/>
        <v>1.7108864974089359E-2</v>
      </c>
      <c r="K36" s="116">
        <v>973839.13983999984</v>
      </c>
      <c r="L36" s="116">
        <v>0</v>
      </c>
      <c r="M36" s="116">
        <v>38977.501144294118</v>
      </c>
      <c r="N36" s="116">
        <v>56067.877535561885</v>
      </c>
      <c r="O36" s="116">
        <v>0</v>
      </c>
      <c r="P36" s="117">
        <v>-201185.57250000001</v>
      </c>
      <c r="Q36" s="117">
        <v>125733.8554724703</v>
      </c>
      <c r="R36" s="118">
        <v>-653862.3517834699</v>
      </c>
      <c r="S36" s="21">
        <v>413672.20129558677</v>
      </c>
      <c r="T36" s="36">
        <v>-12815.200855707768</v>
      </c>
      <c r="U36" s="19">
        <v>400857.00043987902</v>
      </c>
      <c r="V36" s="19">
        <v>697781.00901599589</v>
      </c>
      <c r="W36" s="38">
        <f t="shared" si="4"/>
        <v>1098638.009455875</v>
      </c>
      <c r="X36" s="119"/>
    </row>
    <row r="37" spans="1:24" s="120" customFormat="1" ht="16.5">
      <c r="A37" s="20">
        <v>91</v>
      </c>
      <c r="B37" s="18" t="s">
        <v>71</v>
      </c>
      <c r="C37" s="21">
        <v>658457</v>
      </c>
      <c r="D37" s="21">
        <v>874862245.68999994</v>
      </c>
      <c r="E37" s="21">
        <v>288182151.98634869</v>
      </c>
      <c r="F37" s="21">
        <v>1163044397.6763487</v>
      </c>
      <c r="G37" s="114">
        <v>1357.49</v>
      </c>
      <c r="H37" s="32">
        <v>893848792.92999995</v>
      </c>
      <c r="I37" s="32">
        <v>269195604.74634874</v>
      </c>
      <c r="J37" s="115">
        <f t="shared" si="3"/>
        <v>0.2314577201731729</v>
      </c>
      <c r="K37" s="116">
        <v>0</v>
      </c>
      <c r="L37" s="116">
        <v>0</v>
      </c>
      <c r="M37" s="116">
        <v>11105153.271963337</v>
      </c>
      <c r="N37" s="116">
        <v>13138803.44734589</v>
      </c>
      <c r="O37" s="116">
        <v>3511168.7737840875</v>
      </c>
      <c r="P37" s="117">
        <v>-80268371.109400004</v>
      </c>
      <c r="Q37" s="117">
        <v>-18377841.017744798</v>
      </c>
      <c r="R37" s="118">
        <v>-84284775.365142062</v>
      </c>
      <c r="S37" s="21">
        <v>114019742.74715519</v>
      </c>
      <c r="T37" s="36">
        <v>-60518513.857926749</v>
      </c>
      <c r="U37" s="19">
        <v>53501228.889228441</v>
      </c>
      <c r="V37" s="19">
        <v>84656618.488210052</v>
      </c>
      <c r="W37" s="38">
        <f t="shared" si="4"/>
        <v>138157847.37743849</v>
      </c>
      <c r="X37" s="119"/>
    </row>
    <row r="38" spans="1:24" s="120" customFormat="1" ht="16.5">
      <c r="A38" s="20">
        <v>92</v>
      </c>
      <c r="B38" s="18" t="s">
        <v>72</v>
      </c>
      <c r="C38" s="21">
        <v>239206</v>
      </c>
      <c r="D38" s="21">
        <v>377361933.97999996</v>
      </c>
      <c r="E38" s="21">
        <v>129336089.47574258</v>
      </c>
      <c r="F38" s="21">
        <v>506698023.45574254</v>
      </c>
      <c r="G38" s="114">
        <v>1357.49</v>
      </c>
      <c r="H38" s="32">
        <v>324719752.94</v>
      </c>
      <c r="I38" s="32">
        <v>181978270.51574254</v>
      </c>
      <c r="J38" s="115">
        <f t="shared" si="3"/>
        <v>0.35914541224105923</v>
      </c>
      <c r="K38" s="116">
        <v>0</v>
      </c>
      <c r="L38" s="116">
        <v>0</v>
      </c>
      <c r="M38" s="116">
        <v>3137384.4908346091</v>
      </c>
      <c r="N38" s="116">
        <v>5329604.3443425428</v>
      </c>
      <c r="O38" s="116">
        <v>3802709.0964219975</v>
      </c>
      <c r="P38" s="117">
        <v>-32956081.199949995</v>
      </c>
      <c r="Q38" s="117">
        <v>-22836374.691326935</v>
      </c>
      <c r="R38" s="118">
        <v>138698.57291792423</v>
      </c>
      <c r="S38" s="21">
        <v>138594211.12898266</v>
      </c>
      <c r="T38" s="36">
        <v>-3731281.7859953395</v>
      </c>
      <c r="U38" s="19">
        <v>134862929.34298733</v>
      </c>
      <c r="V38" s="19">
        <v>28880220.229859084</v>
      </c>
      <c r="W38" s="38">
        <f t="shared" si="4"/>
        <v>163743149.57284641</v>
      </c>
      <c r="X38" s="119"/>
    </row>
    <row r="39" spans="1:24" s="120" customFormat="1" ht="16.5">
      <c r="A39" s="20">
        <v>97</v>
      </c>
      <c r="B39" s="18" t="s">
        <v>73</v>
      </c>
      <c r="C39" s="21">
        <v>2131</v>
      </c>
      <c r="D39" s="21">
        <v>2084845.5800000003</v>
      </c>
      <c r="E39" s="21">
        <v>1135371.2492398336</v>
      </c>
      <c r="F39" s="21">
        <v>3220216.8292398341</v>
      </c>
      <c r="G39" s="114">
        <v>1357.49</v>
      </c>
      <c r="H39" s="32">
        <v>2892811.19</v>
      </c>
      <c r="I39" s="32">
        <v>327405.63923983416</v>
      </c>
      <c r="J39" s="115">
        <f t="shared" si="3"/>
        <v>0.10167192353849094</v>
      </c>
      <c r="K39" s="116">
        <v>101331.94816</v>
      </c>
      <c r="L39" s="116">
        <v>0</v>
      </c>
      <c r="M39" s="116">
        <v>21470.774783113357</v>
      </c>
      <c r="N39" s="116">
        <v>19582.994311939856</v>
      </c>
      <c r="O39" s="116">
        <v>0</v>
      </c>
      <c r="P39" s="117">
        <v>-138808.08499999999</v>
      </c>
      <c r="Q39" s="117">
        <v>179302.23141044893</v>
      </c>
      <c r="R39" s="118">
        <v>602458.74507713842</v>
      </c>
      <c r="S39" s="21">
        <v>1112744.2479824747</v>
      </c>
      <c r="T39" s="36">
        <v>146100.56355772447</v>
      </c>
      <c r="U39" s="19">
        <v>1258844.8115401992</v>
      </c>
      <c r="V39" s="19">
        <v>438251.56820183218</v>
      </c>
      <c r="W39" s="38">
        <f t="shared" si="4"/>
        <v>1697096.3797420315</v>
      </c>
      <c r="X39" s="119"/>
    </row>
    <row r="40" spans="1:24" s="120" customFormat="1" ht="16.5">
      <c r="A40" s="20">
        <v>98</v>
      </c>
      <c r="B40" s="18" t="s">
        <v>74</v>
      </c>
      <c r="C40" s="21">
        <v>23090</v>
      </c>
      <c r="D40" s="21">
        <v>36814196.350000001</v>
      </c>
      <c r="E40" s="21">
        <v>3510192.2854759232</v>
      </c>
      <c r="F40" s="21">
        <v>40324388.635475926</v>
      </c>
      <c r="G40" s="114">
        <v>1357.49</v>
      </c>
      <c r="H40" s="32">
        <v>31344444.100000001</v>
      </c>
      <c r="I40" s="32">
        <v>8979944.5354759246</v>
      </c>
      <c r="J40" s="115">
        <f t="shared" si="3"/>
        <v>0.22269263935165273</v>
      </c>
      <c r="K40" s="116">
        <v>0</v>
      </c>
      <c r="L40" s="116">
        <v>0</v>
      </c>
      <c r="M40" s="116">
        <v>187206.90213409936</v>
      </c>
      <c r="N40" s="116">
        <v>453203.09766058432</v>
      </c>
      <c r="O40" s="116">
        <v>0</v>
      </c>
      <c r="P40" s="117">
        <v>-1449201.138</v>
      </c>
      <c r="Q40" s="117">
        <v>3582516.325393742</v>
      </c>
      <c r="R40" s="117">
        <v>2528114.0829214337</v>
      </c>
      <c r="S40" s="21">
        <v>14281783.805585785</v>
      </c>
      <c r="T40" s="36">
        <v>6756087.4565847525</v>
      </c>
      <c r="U40" s="19">
        <v>21037871.262170538</v>
      </c>
      <c r="V40" s="19">
        <v>3413782.7451328421</v>
      </c>
      <c r="W40" s="38">
        <f t="shared" si="4"/>
        <v>24451654.007303379</v>
      </c>
      <c r="X40" s="119"/>
    </row>
    <row r="41" spans="1:24" s="120" customFormat="1" ht="16.5">
      <c r="A41" s="20">
        <v>102</v>
      </c>
      <c r="B41" s="18" t="s">
        <v>75</v>
      </c>
      <c r="C41" s="21">
        <v>9870</v>
      </c>
      <c r="D41" s="21">
        <v>13149056.960000001</v>
      </c>
      <c r="E41" s="21">
        <v>1802982.8755883165</v>
      </c>
      <c r="F41" s="21">
        <v>14952039.835588317</v>
      </c>
      <c r="G41" s="114">
        <v>1357.49</v>
      </c>
      <c r="H41" s="32">
        <v>13398426.300000001</v>
      </c>
      <c r="I41" s="32">
        <v>1553613.5355883166</v>
      </c>
      <c r="J41" s="115">
        <f t="shared" si="3"/>
        <v>0.1039064604342787</v>
      </c>
      <c r="K41" s="116">
        <v>0</v>
      </c>
      <c r="L41" s="116">
        <v>0</v>
      </c>
      <c r="M41" s="116">
        <v>129345.35924817498</v>
      </c>
      <c r="N41" s="116">
        <v>166904.5606486937</v>
      </c>
      <c r="O41" s="116">
        <v>0</v>
      </c>
      <c r="P41" s="117">
        <v>-596487.95000000007</v>
      </c>
      <c r="Q41" s="117">
        <v>984515.62336790236</v>
      </c>
      <c r="R41" s="118">
        <v>618463.79893695342</v>
      </c>
      <c r="S41" s="21">
        <v>2856354.9277900411</v>
      </c>
      <c r="T41" s="36">
        <v>4147810.2231568741</v>
      </c>
      <c r="U41" s="19">
        <v>7004165.1509469151</v>
      </c>
      <c r="V41" s="19">
        <v>1917185.8273248719</v>
      </c>
      <c r="W41" s="38">
        <f t="shared" si="4"/>
        <v>8921350.9782717861</v>
      </c>
      <c r="X41" s="119"/>
    </row>
    <row r="42" spans="1:24" s="120" customFormat="1" ht="16.5">
      <c r="A42" s="20">
        <v>103</v>
      </c>
      <c r="B42" s="18" t="s">
        <v>76</v>
      </c>
      <c r="C42" s="21">
        <v>2166</v>
      </c>
      <c r="D42" s="21">
        <v>3012389.37</v>
      </c>
      <c r="E42" s="21">
        <v>390229.33210452308</v>
      </c>
      <c r="F42" s="21">
        <v>3402618.7021045233</v>
      </c>
      <c r="G42" s="114">
        <v>1357.49</v>
      </c>
      <c r="H42" s="32">
        <v>2940323.34</v>
      </c>
      <c r="I42" s="32">
        <v>462295.36210452346</v>
      </c>
      <c r="J42" s="115">
        <f t="shared" si="3"/>
        <v>0.13586458036529139</v>
      </c>
      <c r="K42" s="116">
        <v>0</v>
      </c>
      <c r="L42" s="116">
        <v>0</v>
      </c>
      <c r="M42" s="116">
        <v>17658.681494714179</v>
      </c>
      <c r="N42" s="116">
        <v>16355.144977649546</v>
      </c>
      <c r="O42" s="116">
        <v>0</v>
      </c>
      <c r="P42" s="117">
        <v>-134546.19500000001</v>
      </c>
      <c r="Q42" s="117">
        <v>247307.95941079801</v>
      </c>
      <c r="R42" s="118">
        <v>151797.31374396881</v>
      </c>
      <c r="S42" s="21">
        <v>760868.26673165406</v>
      </c>
      <c r="T42" s="36">
        <v>1103889.7374757451</v>
      </c>
      <c r="U42" s="19">
        <v>1864758.0042073992</v>
      </c>
      <c r="V42" s="19">
        <v>466061.27691285906</v>
      </c>
      <c r="W42" s="38">
        <f t="shared" si="4"/>
        <v>2330819.2811202584</v>
      </c>
      <c r="X42" s="119"/>
    </row>
    <row r="43" spans="1:24" s="120" customFormat="1" ht="16.5">
      <c r="A43" s="20">
        <v>105</v>
      </c>
      <c r="B43" s="18" t="s">
        <v>77</v>
      </c>
      <c r="C43" s="21">
        <v>2139</v>
      </c>
      <c r="D43" s="21">
        <v>1899802.5599999998</v>
      </c>
      <c r="E43" s="21">
        <v>1325499.8108639752</v>
      </c>
      <c r="F43" s="21">
        <v>3225302.370863975</v>
      </c>
      <c r="G43" s="114">
        <v>1357.49</v>
      </c>
      <c r="H43" s="32">
        <v>2903671.11</v>
      </c>
      <c r="I43" s="32">
        <v>321631.26086397516</v>
      </c>
      <c r="J43" s="115">
        <f t="shared" si="3"/>
        <v>9.972127381589295E-2</v>
      </c>
      <c r="K43" s="116">
        <v>681224.40777599986</v>
      </c>
      <c r="L43" s="116">
        <v>0</v>
      </c>
      <c r="M43" s="116">
        <v>20963.261399231891</v>
      </c>
      <c r="N43" s="116">
        <v>34300.781094482285</v>
      </c>
      <c r="O43" s="116">
        <v>0</v>
      </c>
      <c r="P43" s="117">
        <v>-114566.045</v>
      </c>
      <c r="Q43" s="117">
        <v>366536.63991499488</v>
      </c>
      <c r="R43" s="118">
        <v>372358.27057843527</v>
      </c>
      <c r="S43" s="21">
        <v>1682448.5766271194</v>
      </c>
      <c r="T43" s="36">
        <v>727305.44098069519</v>
      </c>
      <c r="U43" s="19">
        <v>2409754.0176078146</v>
      </c>
      <c r="V43" s="19">
        <v>482796.5705798578</v>
      </c>
      <c r="W43" s="38">
        <f t="shared" si="4"/>
        <v>2892550.5881876722</v>
      </c>
      <c r="X43" s="119"/>
    </row>
    <row r="44" spans="1:24" s="120" customFormat="1" ht="16.5">
      <c r="A44" s="20">
        <v>106</v>
      </c>
      <c r="B44" s="18" t="s">
        <v>78</v>
      </c>
      <c r="C44" s="21">
        <v>46880</v>
      </c>
      <c r="D44" s="21">
        <v>67200798.939999998</v>
      </c>
      <c r="E44" s="21">
        <v>10250862.156399649</v>
      </c>
      <c r="F44" s="21">
        <v>77451661.09639965</v>
      </c>
      <c r="G44" s="114">
        <v>1357.49</v>
      </c>
      <c r="H44" s="32">
        <v>63639131.200000003</v>
      </c>
      <c r="I44" s="32">
        <v>13812529.896399647</v>
      </c>
      <c r="J44" s="115">
        <f t="shared" si="3"/>
        <v>0.17833742622005203</v>
      </c>
      <c r="K44" s="116">
        <v>0</v>
      </c>
      <c r="L44" s="116">
        <v>0</v>
      </c>
      <c r="M44" s="116">
        <v>577835.56679253443</v>
      </c>
      <c r="N44" s="116">
        <v>891343.27276910853</v>
      </c>
      <c r="O44" s="116">
        <v>126214.84127152158</v>
      </c>
      <c r="P44" s="117">
        <v>-4732354.3232500004</v>
      </c>
      <c r="Q44" s="117">
        <v>-466606.46200008155</v>
      </c>
      <c r="R44" s="118">
        <v>2202767.691561881</v>
      </c>
      <c r="S44" s="21">
        <v>12411730.48354461</v>
      </c>
      <c r="T44" s="36">
        <v>-193018.53072229135</v>
      </c>
      <c r="U44" s="19">
        <v>12218711.952822318</v>
      </c>
      <c r="V44" s="19">
        <v>6548960.4965896606</v>
      </c>
      <c r="W44" s="38">
        <f t="shared" si="4"/>
        <v>18767672.449411981</v>
      </c>
      <c r="X44" s="119"/>
    </row>
    <row r="45" spans="1:24" s="120" customFormat="1" ht="16.5">
      <c r="A45" s="20">
        <v>108</v>
      </c>
      <c r="B45" s="18" t="s">
        <v>79</v>
      </c>
      <c r="C45" s="21">
        <v>10337</v>
      </c>
      <c r="D45" s="21">
        <v>16245274.289999999</v>
      </c>
      <c r="E45" s="21">
        <v>1464461.2939252886</v>
      </c>
      <c r="F45" s="21">
        <v>17709735.583925288</v>
      </c>
      <c r="G45" s="114">
        <v>1357.49</v>
      </c>
      <c r="H45" s="32">
        <v>14032374.130000001</v>
      </c>
      <c r="I45" s="32">
        <v>3677361.4539252874</v>
      </c>
      <c r="J45" s="115">
        <f t="shared" si="3"/>
        <v>0.20764632179280768</v>
      </c>
      <c r="K45" s="116">
        <v>0</v>
      </c>
      <c r="L45" s="116">
        <v>0</v>
      </c>
      <c r="M45" s="116">
        <v>89991.154059379798</v>
      </c>
      <c r="N45" s="116">
        <v>176604.80334860436</v>
      </c>
      <c r="O45" s="116">
        <v>0</v>
      </c>
      <c r="P45" s="117">
        <v>-637196.41249999998</v>
      </c>
      <c r="Q45" s="117">
        <v>794831.40611597209</v>
      </c>
      <c r="R45" s="118">
        <v>199402.46865127463</v>
      </c>
      <c r="S45" s="21">
        <v>4300994.8736005183</v>
      </c>
      <c r="T45" s="36">
        <v>4479167.3199746851</v>
      </c>
      <c r="U45" s="19">
        <v>8780162.1935752034</v>
      </c>
      <c r="V45" s="19">
        <v>1731385.3863370619</v>
      </c>
      <c r="W45" s="38">
        <f t="shared" si="4"/>
        <v>10511547.579912266</v>
      </c>
      <c r="X45" s="119"/>
    </row>
    <row r="46" spans="1:24" s="120" customFormat="1" ht="16.5">
      <c r="A46" s="20">
        <v>109</v>
      </c>
      <c r="B46" s="18" t="s">
        <v>80</v>
      </c>
      <c r="C46" s="21">
        <v>67971</v>
      </c>
      <c r="D46" s="21">
        <v>92175313.710000008</v>
      </c>
      <c r="E46" s="21">
        <v>14112447.715683714</v>
      </c>
      <c r="F46" s="21">
        <v>106287761.42568372</v>
      </c>
      <c r="G46" s="114">
        <v>1357.49</v>
      </c>
      <c r="H46" s="32">
        <v>92269952.790000007</v>
      </c>
      <c r="I46" s="32">
        <v>14017808.635683715</v>
      </c>
      <c r="J46" s="115">
        <f t="shared" si="3"/>
        <v>0.13188544426617688</v>
      </c>
      <c r="K46" s="116">
        <v>0</v>
      </c>
      <c r="L46" s="116">
        <v>0</v>
      </c>
      <c r="M46" s="116">
        <v>887773.7603111465</v>
      </c>
      <c r="N46" s="116">
        <v>1267399.1174996709</v>
      </c>
      <c r="O46" s="116">
        <v>146984.67400698512</v>
      </c>
      <c r="P46" s="117">
        <v>-6703202.03455</v>
      </c>
      <c r="Q46" s="117">
        <v>324704.96673267352</v>
      </c>
      <c r="R46" s="118">
        <v>3172210.2878402574</v>
      </c>
      <c r="S46" s="21">
        <v>13113679.40752445</v>
      </c>
      <c r="T46" s="36">
        <v>7063824.4965344556</v>
      </c>
      <c r="U46" s="19">
        <v>20177503.904058903</v>
      </c>
      <c r="V46" s="19">
        <v>10152097.412563667</v>
      </c>
      <c r="W46" s="38">
        <f t="shared" si="4"/>
        <v>30329601.31662257</v>
      </c>
      <c r="X46" s="119"/>
    </row>
    <row r="47" spans="1:24" s="120" customFormat="1" ht="16.5">
      <c r="A47" s="20">
        <v>111</v>
      </c>
      <c r="B47" s="18" t="s">
        <v>81</v>
      </c>
      <c r="C47" s="21">
        <v>18344</v>
      </c>
      <c r="D47" s="21">
        <v>18982083.359999999</v>
      </c>
      <c r="E47" s="21">
        <v>4090901.6211973708</v>
      </c>
      <c r="F47" s="21">
        <v>23072984.981197372</v>
      </c>
      <c r="G47" s="114">
        <v>1357.49</v>
      </c>
      <c r="H47" s="32">
        <v>24901796.559999999</v>
      </c>
      <c r="I47" s="32">
        <v>-1828811.5788026266</v>
      </c>
      <c r="J47" s="115">
        <f t="shared" si="3"/>
        <v>-7.9262027877752314E-2</v>
      </c>
      <c r="K47" s="116">
        <v>0</v>
      </c>
      <c r="L47" s="116">
        <v>0</v>
      </c>
      <c r="M47" s="116">
        <v>221116.98425874268</v>
      </c>
      <c r="N47" s="116">
        <v>381157.96053684183</v>
      </c>
      <c r="O47" s="116">
        <v>0</v>
      </c>
      <c r="P47" s="117">
        <v>-1579655.5502499999</v>
      </c>
      <c r="Q47" s="117">
        <v>4771516.2116033938</v>
      </c>
      <c r="R47" s="118">
        <v>4883801.164530063</v>
      </c>
      <c r="S47" s="21">
        <v>6849125.1918764142</v>
      </c>
      <c r="T47" s="36">
        <v>5605111.1645146525</v>
      </c>
      <c r="U47" s="19">
        <v>12454236.356391067</v>
      </c>
      <c r="V47" s="19">
        <v>3080256.0173459691</v>
      </c>
      <c r="W47" s="38">
        <f t="shared" si="4"/>
        <v>15534492.373737035</v>
      </c>
      <c r="X47" s="119"/>
    </row>
    <row r="48" spans="1:24" s="120" customFormat="1" ht="16.5">
      <c r="A48" s="20">
        <v>139</v>
      </c>
      <c r="B48" s="18" t="s">
        <v>82</v>
      </c>
      <c r="C48" s="21">
        <v>9912</v>
      </c>
      <c r="D48" s="21">
        <v>20258377.329999998</v>
      </c>
      <c r="E48" s="21">
        <v>2254464.5683431029</v>
      </c>
      <c r="F48" s="21">
        <v>22512841.898343101</v>
      </c>
      <c r="G48" s="114">
        <v>1357.49</v>
      </c>
      <c r="H48" s="32">
        <v>13455440.880000001</v>
      </c>
      <c r="I48" s="32">
        <v>9057401.0183431003</v>
      </c>
      <c r="J48" s="115">
        <f t="shared" si="3"/>
        <v>0.40232153093962369</v>
      </c>
      <c r="K48" s="116">
        <v>0</v>
      </c>
      <c r="L48" s="116">
        <v>0</v>
      </c>
      <c r="M48" s="116">
        <v>84494.240308703243</v>
      </c>
      <c r="N48" s="116">
        <v>173858.95702665971</v>
      </c>
      <c r="O48" s="116">
        <v>16784.097893159054</v>
      </c>
      <c r="P48" s="117">
        <v>-536915.38500000001</v>
      </c>
      <c r="Q48" s="117">
        <v>-429732.43547558074</v>
      </c>
      <c r="R48" s="118">
        <v>-885813.02231922478</v>
      </c>
      <c r="S48" s="21">
        <v>7480077.4707768168</v>
      </c>
      <c r="T48" s="36">
        <v>5283165.6915568877</v>
      </c>
      <c r="U48" s="19">
        <v>12763243.162333705</v>
      </c>
      <c r="V48" s="19">
        <v>1478972.4445729773</v>
      </c>
      <c r="W48" s="38">
        <f t="shared" si="4"/>
        <v>14242215.606906682</v>
      </c>
      <c r="X48" s="119"/>
    </row>
    <row r="49" spans="1:24" s="120" customFormat="1" ht="16.5">
      <c r="A49" s="20">
        <v>140</v>
      </c>
      <c r="B49" s="18" t="s">
        <v>83</v>
      </c>
      <c r="C49" s="21">
        <v>20958</v>
      </c>
      <c r="D49" s="21">
        <v>28884235.490000002</v>
      </c>
      <c r="E49" s="21">
        <v>3659971.0022543888</v>
      </c>
      <c r="F49" s="21">
        <v>32544206.492254391</v>
      </c>
      <c r="G49" s="114">
        <v>1357.49</v>
      </c>
      <c r="H49" s="32">
        <v>28450275.420000002</v>
      </c>
      <c r="I49" s="32">
        <v>4093931.0722543895</v>
      </c>
      <c r="J49" s="115">
        <f t="shared" si="3"/>
        <v>0.12579600222327608</v>
      </c>
      <c r="K49" s="116">
        <v>328094.75148799992</v>
      </c>
      <c r="L49" s="116">
        <v>0</v>
      </c>
      <c r="M49" s="116">
        <v>292622.37644966767</v>
      </c>
      <c r="N49" s="116">
        <v>422382.26278532407</v>
      </c>
      <c r="O49" s="116">
        <v>0</v>
      </c>
      <c r="P49" s="117">
        <v>-1725410.9459000002</v>
      </c>
      <c r="Q49" s="117">
        <v>5523398.6296020951</v>
      </c>
      <c r="R49" s="118">
        <v>3251006.5970276291</v>
      </c>
      <c r="S49" s="21">
        <v>12186024.743707106</v>
      </c>
      <c r="T49" s="36">
        <v>7532261.211798111</v>
      </c>
      <c r="U49" s="19">
        <v>19718285.955505215</v>
      </c>
      <c r="V49" s="19">
        <v>3547566.4385813437</v>
      </c>
      <c r="W49" s="38">
        <f t="shared" si="4"/>
        <v>23265852.394086558</v>
      </c>
      <c r="X49" s="119"/>
    </row>
    <row r="50" spans="1:24" s="120" customFormat="1" ht="16.5">
      <c r="A50" s="20">
        <v>142</v>
      </c>
      <c r="B50" s="18" t="s">
        <v>84</v>
      </c>
      <c r="C50" s="21">
        <v>6559</v>
      </c>
      <c r="D50" s="21">
        <v>8759303.0899999999</v>
      </c>
      <c r="E50" s="21">
        <v>1248422.1102574968</v>
      </c>
      <c r="F50" s="21">
        <v>10007725.200257497</v>
      </c>
      <c r="G50" s="114">
        <v>1357.49</v>
      </c>
      <c r="H50" s="32">
        <v>8903776.9100000001</v>
      </c>
      <c r="I50" s="32">
        <v>1103948.2902574968</v>
      </c>
      <c r="J50" s="115">
        <f t="shared" si="3"/>
        <v>0.11030961264095185</v>
      </c>
      <c r="K50" s="116">
        <v>0</v>
      </c>
      <c r="L50" s="116">
        <v>0</v>
      </c>
      <c r="M50" s="116">
        <v>65889.498264678492</v>
      </c>
      <c r="N50" s="116">
        <v>93377.968251863233</v>
      </c>
      <c r="O50" s="116">
        <v>0</v>
      </c>
      <c r="P50" s="117">
        <v>-394488.005</v>
      </c>
      <c r="Q50" s="117">
        <v>-470179.65418347431</v>
      </c>
      <c r="R50" s="118">
        <v>-124468.92423307331</v>
      </c>
      <c r="S50" s="21">
        <v>274079.17335749092</v>
      </c>
      <c r="T50" s="36">
        <v>2434403.4918106389</v>
      </c>
      <c r="U50" s="19">
        <v>2708482.6651681298</v>
      </c>
      <c r="V50" s="19">
        <v>1146310.961099721</v>
      </c>
      <c r="W50" s="38">
        <f t="shared" si="4"/>
        <v>3854793.6262678509</v>
      </c>
      <c r="X50" s="119"/>
    </row>
    <row r="51" spans="1:24" s="120" customFormat="1" ht="16.5">
      <c r="A51" s="20">
        <v>143</v>
      </c>
      <c r="B51" s="18" t="s">
        <v>85</v>
      </c>
      <c r="C51" s="21">
        <v>6877</v>
      </c>
      <c r="D51" s="21">
        <v>8838430.8300000001</v>
      </c>
      <c r="E51" s="21">
        <v>1472761.6990430804</v>
      </c>
      <c r="F51" s="21">
        <v>10311192.52904308</v>
      </c>
      <c r="G51" s="114">
        <v>1357.49</v>
      </c>
      <c r="H51" s="32">
        <v>9335458.7300000004</v>
      </c>
      <c r="I51" s="32">
        <v>975733.79904307984</v>
      </c>
      <c r="J51" s="115">
        <f t="shared" si="3"/>
        <v>9.4628608310316539E-2</v>
      </c>
      <c r="K51" s="116">
        <v>34690.595541333329</v>
      </c>
      <c r="L51" s="116">
        <v>0</v>
      </c>
      <c r="M51" s="116">
        <v>73928.524450048368</v>
      </c>
      <c r="N51" s="116">
        <v>121474.26931773812</v>
      </c>
      <c r="O51" s="116">
        <v>0</v>
      </c>
      <c r="P51" s="117">
        <v>-498272.59499999997</v>
      </c>
      <c r="Q51" s="117">
        <v>212147.98602903739</v>
      </c>
      <c r="R51" s="118">
        <v>511004.9922880067</v>
      </c>
      <c r="S51" s="21">
        <v>1430707.5716692437</v>
      </c>
      <c r="T51" s="36">
        <v>2519104.8976838845</v>
      </c>
      <c r="U51" s="19">
        <v>3949812.4693531282</v>
      </c>
      <c r="V51" s="19">
        <v>1312895.1554152814</v>
      </c>
      <c r="W51" s="38">
        <f t="shared" si="4"/>
        <v>5262707.6247684099</v>
      </c>
      <c r="X51" s="119"/>
    </row>
    <row r="52" spans="1:24" s="120" customFormat="1" ht="16.5">
      <c r="A52" s="20">
        <v>145</v>
      </c>
      <c r="B52" s="18" t="s">
        <v>86</v>
      </c>
      <c r="C52" s="21">
        <v>12366</v>
      </c>
      <c r="D52" s="21">
        <v>22277976.07</v>
      </c>
      <c r="E52" s="21">
        <v>1417404.4435066914</v>
      </c>
      <c r="F52" s="21">
        <v>23695380.513506692</v>
      </c>
      <c r="G52" s="114">
        <v>1357.49</v>
      </c>
      <c r="H52" s="32">
        <v>16786721.34</v>
      </c>
      <c r="I52" s="32">
        <v>6908659.1735066921</v>
      </c>
      <c r="J52" s="115">
        <f t="shared" si="3"/>
        <v>0.29156143618662977</v>
      </c>
      <c r="K52" s="116">
        <v>0</v>
      </c>
      <c r="L52" s="116">
        <v>0</v>
      </c>
      <c r="M52" s="116">
        <v>101686.86274915223</v>
      </c>
      <c r="N52" s="116">
        <v>182248.46253351934</v>
      </c>
      <c r="O52" s="116">
        <v>60274.573285487088</v>
      </c>
      <c r="P52" s="117">
        <v>-673292.89500000002</v>
      </c>
      <c r="Q52" s="117">
        <v>1584963.4312574198</v>
      </c>
      <c r="R52" s="118">
        <v>22192.390149493018</v>
      </c>
      <c r="S52" s="21">
        <v>8186731.9984817635</v>
      </c>
      <c r="T52" s="36">
        <v>5767590.0018273341</v>
      </c>
      <c r="U52" s="19">
        <v>13954322.000309099</v>
      </c>
      <c r="V52" s="19">
        <v>2016388.4337186066</v>
      </c>
      <c r="W52" s="38">
        <f t="shared" si="4"/>
        <v>15970710.434027705</v>
      </c>
      <c r="X52" s="119"/>
    </row>
    <row r="53" spans="1:24" s="120" customFormat="1" ht="16.5">
      <c r="A53" s="20">
        <v>146</v>
      </c>
      <c r="B53" s="18" t="s">
        <v>87</v>
      </c>
      <c r="C53" s="21">
        <v>4643</v>
      </c>
      <c r="D53" s="21">
        <v>3997677.77</v>
      </c>
      <c r="E53" s="21">
        <v>2946261.2890146156</v>
      </c>
      <c r="F53" s="21">
        <v>6943939.0590146156</v>
      </c>
      <c r="G53" s="114">
        <v>1357.49</v>
      </c>
      <c r="H53" s="32">
        <v>6302826.0700000003</v>
      </c>
      <c r="I53" s="32">
        <v>641112.9890146153</v>
      </c>
      <c r="J53" s="115">
        <f t="shared" si="3"/>
        <v>9.2326989561108394E-2</v>
      </c>
      <c r="K53" s="116">
        <v>1328431.684992</v>
      </c>
      <c r="L53" s="116">
        <v>0</v>
      </c>
      <c r="M53" s="116">
        <v>57898.968879223241</v>
      </c>
      <c r="N53" s="116">
        <v>75514.977892262701</v>
      </c>
      <c r="O53" s="116">
        <v>0</v>
      </c>
      <c r="P53" s="117">
        <v>-263247.32999999996</v>
      </c>
      <c r="Q53" s="117">
        <v>1608837.3784470616</v>
      </c>
      <c r="R53" s="118">
        <v>817470.9367858331</v>
      </c>
      <c r="S53" s="21">
        <v>4266019.6060109958</v>
      </c>
      <c r="T53" s="36">
        <v>470652.98284680286</v>
      </c>
      <c r="U53" s="19">
        <v>4736672.5888577988</v>
      </c>
      <c r="V53" s="19">
        <v>1005696.8442927339</v>
      </c>
      <c r="W53" s="38">
        <f t="shared" si="4"/>
        <v>5742369.4331505327</v>
      </c>
      <c r="X53" s="119"/>
    </row>
    <row r="54" spans="1:24" s="120" customFormat="1" ht="16.5">
      <c r="A54" s="20">
        <v>148</v>
      </c>
      <c r="B54" s="18" t="s">
        <v>88</v>
      </c>
      <c r="C54" s="21">
        <v>7008</v>
      </c>
      <c r="D54" s="21">
        <v>8003718.5900000008</v>
      </c>
      <c r="E54" s="21">
        <v>6939538.7899143649</v>
      </c>
      <c r="F54" s="21">
        <v>14943257.379914366</v>
      </c>
      <c r="G54" s="114">
        <v>1357.49</v>
      </c>
      <c r="H54" s="32">
        <v>9513289.9199999999</v>
      </c>
      <c r="I54" s="32">
        <v>5429967.4599143658</v>
      </c>
      <c r="J54" s="115">
        <f t="shared" si="3"/>
        <v>0.3633724108381437</v>
      </c>
      <c r="K54" s="116">
        <v>2067244.0596480002</v>
      </c>
      <c r="L54" s="116">
        <v>424512.25</v>
      </c>
      <c r="M54" s="116">
        <v>87322.280486130956</v>
      </c>
      <c r="N54" s="116">
        <v>131643.30301647773</v>
      </c>
      <c r="O54" s="116">
        <v>26729.826810800423</v>
      </c>
      <c r="P54" s="117">
        <v>-345230.02499999997</v>
      </c>
      <c r="Q54" s="117">
        <v>-329589.26964456675</v>
      </c>
      <c r="R54" s="118">
        <v>1783305.7214017527</v>
      </c>
      <c r="S54" s="21">
        <v>9275905.606632961</v>
      </c>
      <c r="T54" s="36">
        <v>-35989.029961915985</v>
      </c>
      <c r="U54" s="19">
        <v>9239916.5766710453</v>
      </c>
      <c r="V54" s="19">
        <v>1141986.6262101373</v>
      </c>
      <c r="W54" s="38">
        <f t="shared" si="4"/>
        <v>10381903.202881183</v>
      </c>
      <c r="X54" s="119"/>
    </row>
    <row r="55" spans="1:24" s="120" customFormat="1" ht="16.5">
      <c r="A55" s="20">
        <v>149</v>
      </c>
      <c r="B55" s="18" t="s">
        <v>89</v>
      </c>
      <c r="C55" s="21">
        <v>5353</v>
      </c>
      <c r="D55" s="21">
        <v>7639298.5700000003</v>
      </c>
      <c r="E55" s="21">
        <v>2002167.7749154898</v>
      </c>
      <c r="F55" s="21">
        <v>9641466.3449154906</v>
      </c>
      <c r="G55" s="114">
        <v>1357.49</v>
      </c>
      <c r="H55" s="32">
        <v>7266643.9699999997</v>
      </c>
      <c r="I55" s="32">
        <v>2374822.3749154909</v>
      </c>
      <c r="J55" s="115">
        <f t="shared" si="3"/>
        <v>0.24631340192022488</v>
      </c>
      <c r="K55" s="116">
        <v>0</v>
      </c>
      <c r="L55" s="116">
        <v>0</v>
      </c>
      <c r="M55" s="116">
        <v>39408.988038271367</v>
      </c>
      <c r="N55" s="116">
        <v>65075.385287582365</v>
      </c>
      <c r="O55" s="116">
        <v>0</v>
      </c>
      <c r="P55" s="117">
        <v>-268778.82500000001</v>
      </c>
      <c r="Q55" s="117">
        <v>245242.1245304452</v>
      </c>
      <c r="R55" s="118">
        <v>238960.76536673616</v>
      </c>
      <c r="S55" s="21">
        <v>2694730.8131385259</v>
      </c>
      <c r="T55" s="36">
        <v>-65905.699598092557</v>
      </c>
      <c r="U55" s="19">
        <v>2628825.1135404333</v>
      </c>
      <c r="V55" s="19">
        <v>857990.56899643107</v>
      </c>
      <c r="W55" s="38">
        <f t="shared" si="4"/>
        <v>3486815.6825368647</v>
      </c>
      <c r="X55" s="119"/>
    </row>
    <row r="56" spans="1:24" s="120" customFormat="1" ht="16.5">
      <c r="A56" s="20">
        <v>151</v>
      </c>
      <c r="B56" s="18" t="s">
        <v>90</v>
      </c>
      <c r="C56" s="21">
        <v>1891</v>
      </c>
      <c r="D56" s="21">
        <v>2029084.3000000003</v>
      </c>
      <c r="E56" s="21">
        <v>739984.15439001075</v>
      </c>
      <c r="F56" s="21">
        <v>2769068.4543900108</v>
      </c>
      <c r="G56" s="114">
        <v>1357.49</v>
      </c>
      <c r="H56" s="32">
        <v>2567013.59</v>
      </c>
      <c r="I56" s="32">
        <v>202054.86439001095</v>
      </c>
      <c r="J56" s="115">
        <f t="shared" si="3"/>
        <v>7.2968533540468561E-2</v>
      </c>
      <c r="K56" s="116">
        <v>193408.09132800001</v>
      </c>
      <c r="L56" s="116">
        <v>0</v>
      </c>
      <c r="M56" s="116">
        <v>20926.787820690359</v>
      </c>
      <c r="N56" s="116">
        <v>29780.844978143301</v>
      </c>
      <c r="O56" s="116">
        <v>0</v>
      </c>
      <c r="P56" s="117">
        <v>-86443.255000000005</v>
      </c>
      <c r="Q56" s="117">
        <v>111084.82485202957</v>
      </c>
      <c r="R56" s="118">
        <v>-72973.60970174204</v>
      </c>
      <c r="S56" s="21">
        <v>397838.54866713216</v>
      </c>
      <c r="T56" s="36">
        <v>646253.34752329963</v>
      </c>
      <c r="U56" s="19">
        <v>1044091.8961904318</v>
      </c>
      <c r="V56" s="19">
        <v>476479.8248655186</v>
      </c>
      <c r="W56" s="38">
        <f t="shared" si="4"/>
        <v>1520571.7210559505</v>
      </c>
      <c r="X56" s="119"/>
    </row>
    <row r="57" spans="1:24" s="120" customFormat="1" ht="16.5">
      <c r="A57" s="20">
        <v>152</v>
      </c>
      <c r="B57" s="18" t="s">
        <v>91</v>
      </c>
      <c r="C57" s="21">
        <v>4480</v>
      </c>
      <c r="D57" s="21">
        <v>6970904.0100000007</v>
      </c>
      <c r="E57" s="21">
        <v>622436.7611307737</v>
      </c>
      <c r="F57" s="21">
        <v>7593340.7711307742</v>
      </c>
      <c r="G57" s="114">
        <v>1357.49</v>
      </c>
      <c r="H57" s="32">
        <v>6081555.2000000002</v>
      </c>
      <c r="I57" s="32">
        <v>1511785.571130774</v>
      </c>
      <c r="J57" s="115">
        <f t="shared" si="3"/>
        <v>0.1990936027628909</v>
      </c>
      <c r="K57" s="116">
        <v>0</v>
      </c>
      <c r="L57" s="116">
        <v>0</v>
      </c>
      <c r="M57" s="116">
        <v>45020.822140073513</v>
      </c>
      <c r="N57" s="116">
        <v>54757.21695933611</v>
      </c>
      <c r="O57" s="116">
        <v>0</v>
      </c>
      <c r="P57" s="117">
        <v>-258639.03999999998</v>
      </c>
      <c r="Q57" s="117">
        <v>112101.51861548294</v>
      </c>
      <c r="R57" s="118">
        <v>-298379.37544949498</v>
      </c>
      <c r="S57" s="21">
        <v>1166646.7133961716</v>
      </c>
      <c r="T57" s="36">
        <v>2310168.6661312296</v>
      </c>
      <c r="U57" s="19">
        <v>3476815.3795274012</v>
      </c>
      <c r="V57" s="19">
        <v>900584.18956868444</v>
      </c>
      <c r="W57" s="38">
        <f t="shared" si="4"/>
        <v>4377399.5690960856</v>
      </c>
      <c r="X57" s="119"/>
    </row>
    <row r="58" spans="1:24" s="120" customFormat="1" ht="16.5">
      <c r="A58" s="20">
        <v>153</v>
      </c>
      <c r="B58" s="18" t="s">
        <v>92</v>
      </c>
      <c r="C58" s="21">
        <v>25655</v>
      </c>
      <c r="D58" s="21">
        <v>29623307.340000004</v>
      </c>
      <c r="E58" s="21">
        <v>6061689.1831999123</v>
      </c>
      <c r="F58" s="21">
        <v>35684996.523199916</v>
      </c>
      <c r="G58" s="114">
        <v>1357.49</v>
      </c>
      <c r="H58" s="32">
        <v>34826405.950000003</v>
      </c>
      <c r="I58" s="32">
        <v>858590.57319991291</v>
      </c>
      <c r="J58" s="115">
        <f t="shared" si="3"/>
        <v>2.4060267811479727E-2</v>
      </c>
      <c r="K58" s="116">
        <v>0</v>
      </c>
      <c r="L58" s="116">
        <v>0</v>
      </c>
      <c r="M58" s="116">
        <v>329375.85314675409</v>
      </c>
      <c r="N58" s="116">
        <v>471053.13813847455</v>
      </c>
      <c r="O58" s="116">
        <v>0</v>
      </c>
      <c r="P58" s="117">
        <v>-2405355.8125</v>
      </c>
      <c r="Q58" s="117">
        <v>7462319.6899723699</v>
      </c>
      <c r="R58" s="118">
        <v>5945910.1393650733</v>
      </c>
      <c r="S58" s="21">
        <v>12661893.581322586</v>
      </c>
      <c r="T58" s="36">
        <v>8029663.7885033907</v>
      </c>
      <c r="U58" s="19">
        <v>20691557.369825978</v>
      </c>
      <c r="V58" s="19">
        <v>3752594.8290626793</v>
      </c>
      <c r="W58" s="38">
        <f t="shared" si="4"/>
        <v>24444152.198888656</v>
      </c>
      <c r="X58" s="119"/>
    </row>
    <row r="59" spans="1:24" s="120" customFormat="1" ht="16.5">
      <c r="A59" s="20">
        <v>165</v>
      </c>
      <c r="B59" s="18" t="s">
        <v>93</v>
      </c>
      <c r="C59" s="21">
        <v>16340</v>
      </c>
      <c r="D59" s="21">
        <v>25157943.580000002</v>
      </c>
      <c r="E59" s="21">
        <v>2657368.3192879232</v>
      </c>
      <c r="F59" s="21">
        <v>27815311.899287924</v>
      </c>
      <c r="G59" s="114">
        <v>1357.49</v>
      </c>
      <c r="H59" s="32">
        <v>22181386.600000001</v>
      </c>
      <c r="I59" s="32">
        <v>5633925.2992879227</v>
      </c>
      <c r="J59" s="115">
        <f t="shared" si="3"/>
        <v>0.20254762267944051</v>
      </c>
      <c r="K59" s="116">
        <v>0</v>
      </c>
      <c r="L59" s="116">
        <v>0</v>
      </c>
      <c r="M59" s="116">
        <v>148601.69847901419</v>
      </c>
      <c r="N59" s="116">
        <v>228172.98688482109</v>
      </c>
      <c r="O59" s="116">
        <v>0</v>
      </c>
      <c r="P59" s="117">
        <v>-1292332.9774999998</v>
      </c>
      <c r="Q59" s="117">
        <v>997757.58331705444</v>
      </c>
      <c r="R59" s="118">
        <v>235673.72782650596</v>
      </c>
      <c r="S59" s="21">
        <v>5951798.3182953186</v>
      </c>
      <c r="T59" s="36">
        <v>4972339.3960864134</v>
      </c>
      <c r="U59" s="19">
        <v>10924137.714381732</v>
      </c>
      <c r="V59" s="19">
        <v>2438656.0822566152</v>
      </c>
      <c r="W59" s="38">
        <f t="shared" si="4"/>
        <v>13362793.796638347</v>
      </c>
      <c r="X59" s="119"/>
    </row>
    <row r="60" spans="1:24" s="120" customFormat="1" ht="16.5">
      <c r="A60" s="20">
        <v>167</v>
      </c>
      <c r="B60" s="18" t="s">
        <v>94</v>
      </c>
      <c r="C60" s="21">
        <v>77261</v>
      </c>
      <c r="D60" s="21">
        <v>96768735.859999999</v>
      </c>
      <c r="E60" s="21">
        <v>17346285.326277401</v>
      </c>
      <c r="F60" s="21">
        <v>114115021.1862774</v>
      </c>
      <c r="G60" s="114">
        <v>1357.49</v>
      </c>
      <c r="H60" s="32">
        <v>104881034.89</v>
      </c>
      <c r="I60" s="32">
        <v>9233986.2962774038</v>
      </c>
      <c r="J60" s="115">
        <f t="shared" si="3"/>
        <v>8.091823670789286E-2</v>
      </c>
      <c r="K60" s="116">
        <v>0</v>
      </c>
      <c r="L60" s="116">
        <v>0</v>
      </c>
      <c r="M60" s="116">
        <v>1129413.7745904957</v>
      </c>
      <c r="N60" s="116">
        <v>1507364.2149743752</v>
      </c>
      <c r="O60" s="116">
        <v>238203.04821168003</v>
      </c>
      <c r="P60" s="117">
        <v>-7319766.9368000012</v>
      </c>
      <c r="Q60" s="117">
        <v>8126809.5509918388</v>
      </c>
      <c r="R60" s="118">
        <v>7711151.5837480389</v>
      </c>
      <c r="S60" s="21">
        <v>20627161.531993836</v>
      </c>
      <c r="T60" s="36">
        <v>24828964.821396858</v>
      </c>
      <c r="U60" s="19">
        <v>45456126.353390694</v>
      </c>
      <c r="V60" s="19">
        <v>12199652.05330129</v>
      </c>
      <c r="W60" s="38">
        <f t="shared" si="4"/>
        <v>57655778.406691983</v>
      </c>
      <c r="X60" s="119"/>
    </row>
    <row r="61" spans="1:24" s="120" customFormat="1" ht="16.5">
      <c r="A61" s="20">
        <v>169</v>
      </c>
      <c r="B61" s="18" t="s">
        <v>95</v>
      </c>
      <c r="C61" s="21">
        <v>5046</v>
      </c>
      <c r="D61" s="21">
        <v>7101007.5200000005</v>
      </c>
      <c r="E61" s="21">
        <v>723955.51710822852</v>
      </c>
      <c r="F61" s="21">
        <v>7824963.0371082295</v>
      </c>
      <c r="G61" s="114">
        <v>1357.49</v>
      </c>
      <c r="H61" s="32">
        <v>6849894.54</v>
      </c>
      <c r="I61" s="32">
        <v>975068.49710822944</v>
      </c>
      <c r="J61" s="115">
        <f t="shared" si="3"/>
        <v>0.12460998122089187</v>
      </c>
      <c r="K61" s="116">
        <v>0</v>
      </c>
      <c r="L61" s="116">
        <v>0</v>
      </c>
      <c r="M61" s="116">
        <v>52768.099636699553</v>
      </c>
      <c r="N61" s="116">
        <v>56742.357621506169</v>
      </c>
      <c r="O61" s="116">
        <v>0</v>
      </c>
      <c r="P61" s="117">
        <v>-274911.86000000004</v>
      </c>
      <c r="Q61" s="117">
        <v>187663.49633967626</v>
      </c>
      <c r="R61" s="118">
        <v>171890.24274198004</v>
      </c>
      <c r="S61" s="21">
        <v>1169220.8334480915</v>
      </c>
      <c r="T61" s="36">
        <v>1376857.7813320884</v>
      </c>
      <c r="U61" s="19">
        <v>2546078.6147801802</v>
      </c>
      <c r="V61" s="19">
        <v>867010.07077748189</v>
      </c>
      <c r="W61" s="38">
        <f t="shared" si="4"/>
        <v>3413088.685557662</v>
      </c>
      <c r="X61" s="119"/>
    </row>
    <row r="62" spans="1:24" s="120" customFormat="1" ht="16.5">
      <c r="A62" s="20">
        <v>171</v>
      </c>
      <c r="B62" s="18" t="s">
        <v>96</v>
      </c>
      <c r="C62" s="21">
        <v>4624</v>
      </c>
      <c r="D62" s="21">
        <v>5854509.4199999999</v>
      </c>
      <c r="E62" s="21">
        <v>1072392.4908241597</v>
      </c>
      <c r="F62" s="21">
        <v>6926901.9108241592</v>
      </c>
      <c r="G62" s="114">
        <v>1357.49</v>
      </c>
      <c r="H62" s="32">
        <v>6277033.7599999998</v>
      </c>
      <c r="I62" s="32">
        <v>649868.15082415938</v>
      </c>
      <c r="J62" s="115">
        <f t="shared" si="3"/>
        <v>9.3818009723605059E-2</v>
      </c>
      <c r="K62" s="116">
        <v>26806.400768</v>
      </c>
      <c r="L62" s="116">
        <v>0</v>
      </c>
      <c r="M62" s="116">
        <v>45048.070721683354</v>
      </c>
      <c r="N62" s="116">
        <v>86675.207613187638</v>
      </c>
      <c r="O62" s="116">
        <v>0</v>
      </c>
      <c r="P62" s="117">
        <v>-275232.32500000001</v>
      </c>
      <c r="Q62" s="117">
        <v>4692.4158618473566</v>
      </c>
      <c r="R62" s="118">
        <v>-175789.02529530803</v>
      </c>
      <c r="S62" s="21">
        <v>362068.89549356967</v>
      </c>
      <c r="T62" s="36">
        <v>1266318.9621396677</v>
      </c>
      <c r="U62" s="19">
        <v>1628387.8576332373</v>
      </c>
      <c r="V62" s="19">
        <v>901856.00179482601</v>
      </c>
      <c r="W62" s="38">
        <f t="shared" si="4"/>
        <v>2530243.859428063</v>
      </c>
      <c r="X62" s="119"/>
    </row>
    <row r="63" spans="1:24" s="120" customFormat="1" ht="16.5">
      <c r="A63" s="20">
        <v>172</v>
      </c>
      <c r="B63" s="18" t="s">
        <v>97</v>
      </c>
      <c r="C63" s="21">
        <v>4263</v>
      </c>
      <c r="D63" s="21">
        <v>4472572.96</v>
      </c>
      <c r="E63" s="21">
        <v>1315567.0384433847</v>
      </c>
      <c r="F63" s="21">
        <v>5788139.9984433847</v>
      </c>
      <c r="G63" s="114">
        <v>1357.49</v>
      </c>
      <c r="H63" s="32">
        <v>5786979.8700000001</v>
      </c>
      <c r="I63" s="32">
        <v>1160.1284433845431</v>
      </c>
      <c r="J63" s="115">
        <f t="shared" si="3"/>
        <v>2.0043199433609737E-4</v>
      </c>
      <c r="K63" s="116">
        <v>551548.40647200006</v>
      </c>
      <c r="L63" s="116">
        <v>0</v>
      </c>
      <c r="M63" s="116">
        <v>51028.957890690581</v>
      </c>
      <c r="N63" s="116">
        <v>62650.582220264303</v>
      </c>
      <c r="O63" s="116">
        <v>0</v>
      </c>
      <c r="P63" s="117">
        <v>-267973.09000000003</v>
      </c>
      <c r="Q63" s="117">
        <v>-579647.53119679133</v>
      </c>
      <c r="R63" s="118">
        <v>-551859.60109635885</v>
      </c>
      <c r="S63" s="21">
        <v>-733092.14726681076</v>
      </c>
      <c r="T63" s="36">
        <v>1452132.4278684261</v>
      </c>
      <c r="U63" s="19">
        <v>719040.28060161532</v>
      </c>
      <c r="V63" s="19">
        <v>904534.8226418345</v>
      </c>
      <c r="W63" s="38">
        <f t="shared" si="4"/>
        <v>1623575.1032434497</v>
      </c>
      <c r="X63" s="119"/>
    </row>
    <row r="64" spans="1:24" s="120" customFormat="1" ht="16.5">
      <c r="A64" s="20">
        <v>176</v>
      </c>
      <c r="B64" s="18" t="s">
        <v>98</v>
      </c>
      <c r="C64" s="21">
        <v>4444</v>
      </c>
      <c r="D64" s="21">
        <v>4334760.01</v>
      </c>
      <c r="E64" s="21">
        <v>1916743.8196929244</v>
      </c>
      <c r="F64" s="21">
        <v>6251503.8296929244</v>
      </c>
      <c r="G64" s="114">
        <v>1357.49</v>
      </c>
      <c r="H64" s="32">
        <v>6032685.5599999996</v>
      </c>
      <c r="I64" s="32">
        <v>218818.2696929248</v>
      </c>
      <c r="J64" s="115">
        <f t="shared" si="3"/>
        <v>3.5002501102790372E-2</v>
      </c>
      <c r="K64" s="116">
        <v>1238479.7307519999</v>
      </c>
      <c r="L64" s="116">
        <v>0</v>
      </c>
      <c r="M64" s="116">
        <v>54340.410088288154</v>
      </c>
      <c r="N64" s="116">
        <v>74903.777157382938</v>
      </c>
      <c r="O64" s="116">
        <v>0</v>
      </c>
      <c r="P64" s="117">
        <v>-302136.875</v>
      </c>
      <c r="Q64" s="117">
        <v>-94097.049595851277</v>
      </c>
      <c r="R64" s="118">
        <v>-167838.62152531795</v>
      </c>
      <c r="S64" s="21">
        <v>1022469.6415694266</v>
      </c>
      <c r="T64" s="36">
        <v>1832132.2578159489</v>
      </c>
      <c r="U64" s="19">
        <v>2854601.8993853754</v>
      </c>
      <c r="V64" s="19">
        <v>960697.45607522817</v>
      </c>
      <c r="W64" s="38">
        <f t="shared" si="4"/>
        <v>3815299.3554606037</v>
      </c>
      <c r="X64" s="119"/>
    </row>
    <row r="65" spans="1:24" s="120" customFormat="1" ht="16.5">
      <c r="A65" s="20">
        <v>177</v>
      </c>
      <c r="B65" s="18" t="s">
        <v>99</v>
      </c>
      <c r="C65" s="21">
        <v>1786</v>
      </c>
      <c r="D65" s="21">
        <v>2273323.3100000005</v>
      </c>
      <c r="E65" s="21">
        <v>357185.63049967017</v>
      </c>
      <c r="F65" s="21">
        <v>2630508.9404996708</v>
      </c>
      <c r="G65" s="114">
        <v>1357.49</v>
      </c>
      <c r="H65" s="32">
        <v>2424477.14</v>
      </c>
      <c r="I65" s="32">
        <v>206031.80049967067</v>
      </c>
      <c r="J65" s="115">
        <f t="shared" si="3"/>
        <v>7.8323930904615924E-2</v>
      </c>
      <c r="K65" s="116">
        <v>68348.915029333337</v>
      </c>
      <c r="L65" s="116">
        <v>0</v>
      </c>
      <c r="M65" s="116">
        <v>21305.600621040143</v>
      </c>
      <c r="N65" s="116">
        <v>32209.459365254414</v>
      </c>
      <c r="O65" s="116">
        <v>0</v>
      </c>
      <c r="P65" s="117">
        <v>-105666.42750000001</v>
      </c>
      <c r="Q65" s="117">
        <v>360363.22203512915</v>
      </c>
      <c r="R65" s="118">
        <v>365214.85850069619</v>
      </c>
      <c r="S65" s="21">
        <v>947807.42855112394</v>
      </c>
      <c r="T65" s="36">
        <v>-6140.9245481914013</v>
      </c>
      <c r="U65" s="19">
        <v>941666.50400293258</v>
      </c>
      <c r="V65" s="19">
        <v>358449.70504524995</v>
      </c>
      <c r="W65" s="38">
        <f t="shared" si="4"/>
        <v>1300116.2090481825</v>
      </c>
      <c r="X65" s="119"/>
    </row>
    <row r="66" spans="1:24" s="120" customFormat="1" ht="16.5">
      <c r="A66" s="20">
        <v>178</v>
      </c>
      <c r="B66" s="18" t="s">
        <v>100</v>
      </c>
      <c r="C66" s="21">
        <v>5887</v>
      </c>
      <c r="D66" s="21">
        <v>6641620.7300000004</v>
      </c>
      <c r="E66" s="21">
        <v>1564976.196023629</v>
      </c>
      <c r="F66" s="21">
        <v>8206596.9260236295</v>
      </c>
      <c r="G66" s="114">
        <v>1357.49</v>
      </c>
      <c r="H66" s="32">
        <v>7991543.6299999999</v>
      </c>
      <c r="I66" s="32">
        <v>215053.29602362961</v>
      </c>
      <c r="J66" s="115">
        <f t="shared" si="3"/>
        <v>2.6204929761041659E-2</v>
      </c>
      <c r="K66" s="116">
        <v>296090.47977599996</v>
      </c>
      <c r="L66" s="116">
        <v>0</v>
      </c>
      <c r="M66" s="116">
        <v>64180.241807048173</v>
      </c>
      <c r="N66" s="116">
        <v>122334.38095700025</v>
      </c>
      <c r="O66" s="116">
        <v>0</v>
      </c>
      <c r="P66" s="117">
        <v>-309502.11999999994</v>
      </c>
      <c r="Q66" s="117">
        <v>595143.12394122256</v>
      </c>
      <c r="R66" s="118">
        <v>205925.7367004157</v>
      </c>
      <c r="S66" s="21">
        <v>1189225.1392053161</v>
      </c>
      <c r="T66" s="36">
        <v>1619402.5690336991</v>
      </c>
      <c r="U66" s="19">
        <v>2808627.7082390152</v>
      </c>
      <c r="V66" s="19">
        <v>1301379.7723281845</v>
      </c>
      <c r="W66" s="38">
        <f t="shared" si="4"/>
        <v>4110007.4805671996</v>
      </c>
      <c r="X66" s="119"/>
    </row>
    <row r="67" spans="1:24" s="120" customFormat="1" ht="16.5">
      <c r="A67" s="20">
        <v>179</v>
      </c>
      <c r="B67" s="18" t="s">
        <v>101</v>
      </c>
      <c r="C67" s="21">
        <v>144473</v>
      </c>
      <c r="D67" s="21">
        <v>203101580.06</v>
      </c>
      <c r="E67" s="21">
        <v>29292316.455463894</v>
      </c>
      <c r="F67" s="21">
        <v>232393896.51546389</v>
      </c>
      <c r="G67" s="114">
        <v>1357.49</v>
      </c>
      <c r="H67" s="32">
        <v>196120652.77000001</v>
      </c>
      <c r="I67" s="32">
        <v>36273243.745463878</v>
      </c>
      <c r="J67" s="115">
        <f t="shared" si="3"/>
        <v>0.15608518248262254</v>
      </c>
      <c r="K67" s="116">
        <v>0</v>
      </c>
      <c r="L67" s="116">
        <v>0</v>
      </c>
      <c r="M67" s="116">
        <v>1984024.451126951</v>
      </c>
      <c r="N67" s="116">
        <v>2868099.7270016163</v>
      </c>
      <c r="O67" s="116">
        <v>1071709.7959302333</v>
      </c>
      <c r="P67" s="117">
        <v>-17385666.42145</v>
      </c>
      <c r="Q67" s="117">
        <v>-1451620.3096328974</v>
      </c>
      <c r="R67" s="118">
        <v>4887352.9933173824</v>
      </c>
      <c r="S67" s="21">
        <v>28247143.981757164</v>
      </c>
      <c r="T67" s="36">
        <v>40168856.004719913</v>
      </c>
      <c r="U67" s="19">
        <v>68415999.986477077</v>
      </c>
      <c r="V67" s="19">
        <v>20355226.032866288</v>
      </c>
      <c r="W67" s="38">
        <f t="shared" si="4"/>
        <v>88771226.019343361</v>
      </c>
      <c r="X67" s="119"/>
    </row>
    <row r="68" spans="1:24" s="120" customFormat="1" ht="16.5">
      <c r="A68" s="20">
        <v>181</v>
      </c>
      <c r="B68" s="18" t="s">
        <v>102</v>
      </c>
      <c r="C68" s="21">
        <v>1685</v>
      </c>
      <c r="D68" s="21">
        <v>2290928.15</v>
      </c>
      <c r="E68" s="21">
        <v>349792.86073979217</v>
      </c>
      <c r="F68" s="21">
        <v>2640721.0107397921</v>
      </c>
      <c r="G68" s="114">
        <v>1357.49</v>
      </c>
      <c r="H68" s="32">
        <v>2287370.65</v>
      </c>
      <c r="I68" s="32">
        <v>353350.36073979223</v>
      </c>
      <c r="J68" s="115">
        <f t="shared" si="3"/>
        <v>0.13380828921446794</v>
      </c>
      <c r="K68" s="116">
        <v>39571.115146666663</v>
      </c>
      <c r="L68" s="116">
        <v>0</v>
      </c>
      <c r="M68" s="116">
        <v>14107.828899312821</v>
      </c>
      <c r="N68" s="116">
        <v>23639.042007260145</v>
      </c>
      <c r="O68" s="116">
        <v>0</v>
      </c>
      <c r="P68" s="117">
        <v>-80592.150000000009</v>
      </c>
      <c r="Q68" s="117">
        <v>262367.68185422686</v>
      </c>
      <c r="R68" s="118">
        <v>189723.95328039327</v>
      </c>
      <c r="S68" s="21">
        <v>802167.83192765201</v>
      </c>
      <c r="T68" s="36">
        <v>913668.13009595545</v>
      </c>
      <c r="U68" s="19">
        <v>1715835.9620236075</v>
      </c>
      <c r="V68" s="19">
        <v>401516.19993409759</v>
      </c>
      <c r="W68" s="38">
        <f t="shared" si="4"/>
        <v>2117352.1619577049</v>
      </c>
      <c r="X68" s="119"/>
    </row>
    <row r="69" spans="1:24" s="120" customFormat="1" ht="16.5">
      <c r="A69" s="20">
        <v>182</v>
      </c>
      <c r="B69" s="18" t="s">
        <v>103</v>
      </c>
      <c r="C69" s="21">
        <v>19767</v>
      </c>
      <c r="D69" s="21">
        <v>23685305.739999998</v>
      </c>
      <c r="E69" s="21">
        <v>4007494.9578795368</v>
      </c>
      <c r="F69" s="21">
        <v>27692800.697879534</v>
      </c>
      <c r="G69" s="114">
        <v>1357.49</v>
      </c>
      <c r="H69" s="32">
        <v>26833504.830000002</v>
      </c>
      <c r="I69" s="32">
        <v>859295.86787953228</v>
      </c>
      <c r="J69" s="115">
        <f t="shared" si="3"/>
        <v>3.1029576143424505E-2</v>
      </c>
      <c r="K69" s="116">
        <v>290179.66542400001</v>
      </c>
      <c r="L69" s="116">
        <v>0</v>
      </c>
      <c r="M69" s="116">
        <v>252330.46420951805</v>
      </c>
      <c r="N69" s="116">
        <v>403196.86015089427</v>
      </c>
      <c r="O69" s="116">
        <v>0</v>
      </c>
      <c r="P69" s="117">
        <v>-1546985.98</v>
      </c>
      <c r="Q69" s="117">
        <v>1814311.0648485494</v>
      </c>
      <c r="R69" s="118">
        <v>2125241.3176482315</v>
      </c>
      <c r="S69" s="21">
        <v>4197569.2601607256</v>
      </c>
      <c r="T69" s="36">
        <v>-67559.321347897581</v>
      </c>
      <c r="U69" s="19">
        <v>4130009.9388128282</v>
      </c>
      <c r="V69" s="19">
        <v>3229426.1775445389</v>
      </c>
      <c r="W69" s="38">
        <f t="shared" si="4"/>
        <v>7359436.1163573675</v>
      </c>
      <c r="X69" s="119"/>
    </row>
    <row r="70" spans="1:24" s="120" customFormat="1" ht="16.5">
      <c r="A70" s="20">
        <v>186</v>
      </c>
      <c r="B70" s="18" t="s">
        <v>104</v>
      </c>
      <c r="C70" s="21">
        <v>45226</v>
      </c>
      <c r="D70" s="21">
        <v>70272764.330000013</v>
      </c>
      <c r="E70" s="21">
        <v>9255634.0618958138</v>
      </c>
      <c r="F70" s="21">
        <v>79528398.391895831</v>
      </c>
      <c r="G70" s="114">
        <v>1357.49</v>
      </c>
      <c r="H70" s="32">
        <v>61393842.740000002</v>
      </c>
      <c r="I70" s="32">
        <v>18134555.651895829</v>
      </c>
      <c r="J70" s="115">
        <f t="shared" si="3"/>
        <v>0.22802616447188243</v>
      </c>
      <c r="K70" s="116">
        <v>0</v>
      </c>
      <c r="L70" s="116">
        <v>0</v>
      </c>
      <c r="M70" s="116">
        <v>375667.1268208329</v>
      </c>
      <c r="N70" s="116">
        <v>846682.15834288043</v>
      </c>
      <c r="O70" s="116">
        <v>622583.44271531701</v>
      </c>
      <c r="P70" s="117">
        <v>-5564767.8785499996</v>
      </c>
      <c r="Q70" s="117">
        <v>-4199738.7063479153</v>
      </c>
      <c r="R70" s="118">
        <v>-1440158.6094251114</v>
      </c>
      <c r="S70" s="21">
        <v>8774823.1854518298</v>
      </c>
      <c r="T70" s="36">
        <v>3455554.2781235091</v>
      </c>
      <c r="U70" s="19">
        <v>12230377.463575339</v>
      </c>
      <c r="V70" s="19">
        <v>5349850.1179225799</v>
      </c>
      <c r="W70" s="38">
        <f t="shared" si="4"/>
        <v>17580227.581497919</v>
      </c>
      <c r="X70" s="119"/>
    </row>
    <row r="71" spans="1:24" s="120" customFormat="1" ht="16.5">
      <c r="A71" s="20">
        <v>202</v>
      </c>
      <c r="B71" s="18" t="s">
        <v>105</v>
      </c>
      <c r="C71" s="21">
        <v>35497</v>
      </c>
      <c r="D71" s="21">
        <v>61159112.710000008</v>
      </c>
      <c r="E71" s="21">
        <v>5643865.823931165</v>
      </c>
      <c r="F71" s="21">
        <v>66802978.533931173</v>
      </c>
      <c r="G71" s="114">
        <v>1357.49</v>
      </c>
      <c r="H71" s="32">
        <v>48186822.530000001</v>
      </c>
      <c r="I71" s="32">
        <v>18616156.003931172</v>
      </c>
      <c r="J71" s="115">
        <f t="shared" si="3"/>
        <v>0.27867254443565692</v>
      </c>
      <c r="K71" s="116">
        <v>0</v>
      </c>
      <c r="L71" s="116">
        <v>0</v>
      </c>
      <c r="M71" s="116">
        <v>292549.03510641307</v>
      </c>
      <c r="N71" s="116">
        <v>630605.69074966514</v>
      </c>
      <c r="O71" s="116">
        <v>707206.49150150688</v>
      </c>
      <c r="P71" s="117">
        <v>-2229563.395</v>
      </c>
      <c r="Q71" s="117">
        <v>2612465.7097066832</v>
      </c>
      <c r="R71" s="118">
        <v>1167330.9937184455</v>
      </c>
      <c r="S71" s="21">
        <v>21796750.529713884</v>
      </c>
      <c r="T71" s="36">
        <v>1552199.1448677343</v>
      </c>
      <c r="U71" s="19">
        <v>23348949.674581617</v>
      </c>
      <c r="V71" s="19">
        <v>3643336.7180488976</v>
      </c>
      <c r="W71" s="38">
        <f t="shared" si="4"/>
        <v>26992286.392630514</v>
      </c>
      <c r="X71" s="119"/>
    </row>
    <row r="72" spans="1:24" s="120" customFormat="1" ht="16.5">
      <c r="A72" s="20">
        <v>204</v>
      </c>
      <c r="B72" s="18" t="s">
        <v>106</v>
      </c>
      <c r="C72" s="21">
        <v>2778</v>
      </c>
      <c r="D72" s="21">
        <v>2945254.75</v>
      </c>
      <c r="E72" s="21">
        <v>867116.09648291219</v>
      </c>
      <c r="F72" s="21">
        <v>3812370.8464829121</v>
      </c>
      <c r="G72" s="114">
        <v>1357.49</v>
      </c>
      <c r="H72" s="32">
        <v>3771107.22</v>
      </c>
      <c r="I72" s="32">
        <v>41263.626482911874</v>
      </c>
      <c r="J72" s="115">
        <f t="shared" si="3"/>
        <v>1.0823612954909533E-2</v>
      </c>
      <c r="K72" s="116">
        <v>304677.86116800003</v>
      </c>
      <c r="L72" s="116">
        <v>0</v>
      </c>
      <c r="M72" s="116">
        <v>31296.145918489012</v>
      </c>
      <c r="N72" s="116">
        <v>33663.590434726655</v>
      </c>
      <c r="O72" s="116">
        <v>0</v>
      </c>
      <c r="P72" s="117">
        <v>-205040.09</v>
      </c>
      <c r="Q72" s="117">
        <v>-504282.67431420792</v>
      </c>
      <c r="R72" s="118">
        <v>-746803.71523126774</v>
      </c>
      <c r="S72" s="21">
        <v>-1045225.2555413481</v>
      </c>
      <c r="T72" s="36">
        <v>1010384.3188138746</v>
      </c>
      <c r="U72" s="19">
        <v>-34840.936727473512</v>
      </c>
      <c r="V72" s="19">
        <v>615735.06727982382</v>
      </c>
      <c r="W72" s="38">
        <f t="shared" si="4"/>
        <v>580894.13055235031</v>
      </c>
      <c r="X72" s="119"/>
    </row>
    <row r="73" spans="1:24" s="120" customFormat="1" ht="16.5">
      <c r="A73" s="20">
        <v>205</v>
      </c>
      <c r="B73" s="18" t="s">
        <v>107</v>
      </c>
      <c r="C73" s="21">
        <v>36493</v>
      </c>
      <c r="D73" s="21">
        <v>53438246.909999996</v>
      </c>
      <c r="E73" s="21">
        <v>6890006.1966356728</v>
      </c>
      <c r="F73" s="21">
        <v>60328253.106635667</v>
      </c>
      <c r="G73" s="114">
        <v>1357.49</v>
      </c>
      <c r="H73" s="32">
        <v>49538882.57</v>
      </c>
      <c r="I73" s="32">
        <v>10789370.536635667</v>
      </c>
      <c r="J73" s="115">
        <f t="shared" si="3"/>
        <v>0.17884440508437191</v>
      </c>
      <c r="K73" s="116">
        <v>406202.51253866666</v>
      </c>
      <c r="L73" s="116">
        <v>0</v>
      </c>
      <c r="M73" s="116">
        <v>488583.20193907322</v>
      </c>
      <c r="N73" s="116">
        <v>697613.91637985432</v>
      </c>
      <c r="O73" s="116">
        <v>0</v>
      </c>
      <c r="P73" s="117">
        <v>-2902157.5982500003</v>
      </c>
      <c r="Q73" s="117">
        <v>-8674216.2959946822</v>
      </c>
      <c r="R73" s="118">
        <v>-5512329.556767527</v>
      </c>
      <c r="S73" s="21">
        <v>-4706933.2835189477</v>
      </c>
      <c r="T73" s="36">
        <v>13002571.042373247</v>
      </c>
      <c r="U73" s="19">
        <v>8295637.7588542998</v>
      </c>
      <c r="V73" s="19">
        <v>5585993.7376114782</v>
      </c>
      <c r="W73" s="38">
        <f t="shared" si="4"/>
        <v>13881631.496465778</v>
      </c>
      <c r="X73" s="119"/>
    </row>
    <row r="74" spans="1:24" s="120" customFormat="1" ht="16.5">
      <c r="A74" s="20">
        <v>208</v>
      </c>
      <c r="B74" s="18" t="s">
        <v>108</v>
      </c>
      <c r="C74" s="21">
        <v>12412</v>
      </c>
      <c r="D74" s="21">
        <v>20958365.719999999</v>
      </c>
      <c r="E74" s="21">
        <v>2157833.0446245372</v>
      </c>
      <c r="F74" s="21">
        <v>23116198.764624536</v>
      </c>
      <c r="G74" s="114">
        <v>1357.49</v>
      </c>
      <c r="H74" s="32">
        <v>16849165.879999999</v>
      </c>
      <c r="I74" s="32">
        <v>6267032.8846245371</v>
      </c>
      <c r="J74" s="115">
        <f t="shared" si="3"/>
        <v>0.2711100102762215</v>
      </c>
      <c r="K74" s="116">
        <v>343048.61516800005</v>
      </c>
      <c r="L74" s="116">
        <v>0</v>
      </c>
      <c r="M74" s="116">
        <v>143890.61372849243</v>
      </c>
      <c r="N74" s="116">
        <v>235595.80823532562</v>
      </c>
      <c r="O74" s="116">
        <v>8356.1540458429627</v>
      </c>
      <c r="P74" s="117">
        <v>-608685.68500000006</v>
      </c>
      <c r="Q74" s="117">
        <v>1751944.0667926741</v>
      </c>
      <c r="R74" s="118">
        <v>822057.43355568813</v>
      </c>
      <c r="S74" s="21">
        <v>8963239.8911505602</v>
      </c>
      <c r="T74" s="36">
        <v>6023626.9437551321</v>
      </c>
      <c r="U74" s="19">
        <v>14986866.834905691</v>
      </c>
      <c r="V74" s="19">
        <v>2238688.9344827854</v>
      </c>
      <c r="W74" s="38">
        <f t="shared" si="4"/>
        <v>17225555.769388478</v>
      </c>
      <c r="X74" s="119"/>
    </row>
    <row r="75" spans="1:24" s="120" customFormat="1" ht="16.5">
      <c r="A75" s="20">
        <v>211</v>
      </c>
      <c r="B75" s="18" t="s">
        <v>109</v>
      </c>
      <c r="C75" s="21">
        <v>32622</v>
      </c>
      <c r="D75" s="21">
        <v>56918646.380000003</v>
      </c>
      <c r="E75" s="21">
        <v>4202979.9099061619</v>
      </c>
      <c r="F75" s="21">
        <v>61121626.289906166</v>
      </c>
      <c r="G75" s="114">
        <v>1357.49</v>
      </c>
      <c r="H75" s="32">
        <v>44284038.780000001</v>
      </c>
      <c r="I75" s="32">
        <v>16837587.509906165</v>
      </c>
      <c r="J75" s="115">
        <f t="shared" si="3"/>
        <v>0.2754767589141649</v>
      </c>
      <c r="K75" s="116">
        <v>0</v>
      </c>
      <c r="L75" s="116">
        <v>0</v>
      </c>
      <c r="M75" s="116">
        <v>258940.6041149112</v>
      </c>
      <c r="N75" s="116">
        <v>607836.20488884859</v>
      </c>
      <c r="O75" s="116">
        <v>321695.96464399173</v>
      </c>
      <c r="P75" s="117">
        <v>-2068164.145</v>
      </c>
      <c r="Q75" s="117">
        <v>4371318.0475047147</v>
      </c>
      <c r="R75" s="118">
        <v>2736570.1299669421</v>
      </c>
      <c r="S75" s="21">
        <v>23065784.316025574</v>
      </c>
      <c r="T75" s="36">
        <v>6482201.6828476815</v>
      </c>
      <c r="U75" s="19">
        <v>29547985.998873256</v>
      </c>
      <c r="V75" s="19">
        <v>4112905.6421127054</v>
      </c>
      <c r="W75" s="38">
        <f t="shared" si="4"/>
        <v>33660891.640985958</v>
      </c>
      <c r="X75" s="119"/>
    </row>
    <row r="76" spans="1:24" s="120" customFormat="1" ht="16.5">
      <c r="A76" s="20">
        <v>213</v>
      </c>
      <c r="B76" s="18" t="s">
        <v>110</v>
      </c>
      <c r="C76" s="21">
        <v>5230</v>
      </c>
      <c r="D76" s="21">
        <v>5781022.9299999997</v>
      </c>
      <c r="E76" s="21">
        <v>1397546.2392911445</v>
      </c>
      <c r="F76" s="21">
        <v>7178569.1692911442</v>
      </c>
      <c r="G76" s="114">
        <v>1357.49</v>
      </c>
      <c r="H76" s="32">
        <v>7099672.7000000002</v>
      </c>
      <c r="I76" s="32">
        <v>78896.469291144051</v>
      </c>
      <c r="J76" s="115">
        <f t="shared" ref="J76:J139" si="5">I76/F76</f>
        <v>1.0990556395089354E-2</v>
      </c>
      <c r="K76" s="116">
        <v>491050.01368000003</v>
      </c>
      <c r="L76" s="116">
        <v>0</v>
      </c>
      <c r="M76" s="116">
        <v>56945.974262851261</v>
      </c>
      <c r="N76" s="116">
        <v>80561.956712940853</v>
      </c>
      <c r="O76" s="116">
        <v>0</v>
      </c>
      <c r="P76" s="117">
        <v>-365041.29500000004</v>
      </c>
      <c r="Q76" s="117">
        <v>-161005.98566674531</v>
      </c>
      <c r="R76" s="118">
        <v>50452.539394573781</v>
      </c>
      <c r="S76" s="21">
        <v>231859.67267476453</v>
      </c>
      <c r="T76" s="36">
        <v>731863.84048402414</v>
      </c>
      <c r="U76" s="19">
        <v>963723.51315878867</v>
      </c>
      <c r="V76" s="19">
        <v>1072407.1625629449</v>
      </c>
      <c r="W76" s="38">
        <f t="shared" ref="W76:W139" si="6">U76+V76</f>
        <v>2036130.6757217336</v>
      </c>
      <c r="X76" s="119"/>
    </row>
    <row r="77" spans="1:24" s="120" customFormat="1" ht="16.5">
      <c r="A77" s="20">
        <v>214</v>
      </c>
      <c r="B77" s="18" t="s">
        <v>111</v>
      </c>
      <c r="C77" s="21">
        <v>12662</v>
      </c>
      <c r="D77" s="21">
        <v>16888125.149999999</v>
      </c>
      <c r="E77" s="21">
        <v>2808261.6960735493</v>
      </c>
      <c r="F77" s="21">
        <v>19696386.846073549</v>
      </c>
      <c r="G77" s="114">
        <v>1357.49</v>
      </c>
      <c r="H77" s="32">
        <v>17188538.379999999</v>
      </c>
      <c r="I77" s="32">
        <v>2507848.4660735503</v>
      </c>
      <c r="J77" s="115">
        <f t="shared" si="5"/>
        <v>0.12732530517765936</v>
      </c>
      <c r="K77" s="116">
        <v>232802.45150933333</v>
      </c>
      <c r="L77" s="116">
        <v>0</v>
      </c>
      <c r="M77" s="116">
        <v>178193.75488976049</v>
      </c>
      <c r="N77" s="116">
        <v>231081.01495188786</v>
      </c>
      <c r="O77" s="116">
        <v>0</v>
      </c>
      <c r="P77" s="117">
        <v>-697734.60250000004</v>
      </c>
      <c r="Q77" s="117">
        <v>126260.99377675727</v>
      </c>
      <c r="R77" s="118">
        <v>762813.71757161361</v>
      </c>
      <c r="S77" s="21">
        <v>3341265.7962729027</v>
      </c>
      <c r="T77" s="36">
        <v>5115903.3661311679</v>
      </c>
      <c r="U77" s="19">
        <v>8457169.1624040715</v>
      </c>
      <c r="V77" s="19">
        <v>2529402.5122205433</v>
      </c>
      <c r="W77" s="38">
        <f t="shared" si="6"/>
        <v>10986571.674624614</v>
      </c>
      <c r="X77" s="119"/>
    </row>
    <row r="78" spans="1:24" s="120" customFormat="1" ht="16.5">
      <c r="A78" s="20">
        <v>216</v>
      </c>
      <c r="B78" s="18" t="s">
        <v>112</v>
      </c>
      <c r="C78" s="21">
        <v>1311</v>
      </c>
      <c r="D78" s="21">
        <v>1516185.87</v>
      </c>
      <c r="E78" s="21">
        <v>531945.59463855682</v>
      </c>
      <c r="F78" s="21">
        <v>2048131.4646385568</v>
      </c>
      <c r="G78" s="114">
        <v>1357.49</v>
      </c>
      <c r="H78" s="32">
        <v>1779669.39</v>
      </c>
      <c r="I78" s="32">
        <v>268462.07463855692</v>
      </c>
      <c r="J78" s="115">
        <f t="shared" si="5"/>
        <v>0.13107658335102707</v>
      </c>
      <c r="K78" s="116">
        <v>366611.10249600001</v>
      </c>
      <c r="L78" s="116">
        <v>0</v>
      </c>
      <c r="M78" s="116">
        <v>14744.950552466586</v>
      </c>
      <c r="N78" s="116">
        <v>16323.763320259233</v>
      </c>
      <c r="O78" s="116">
        <v>0</v>
      </c>
      <c r="P78" s="117">
        <v>-60623.75</v>
      </c>
      <c r="Q78" s="117">
        <v>125303.22712297506</v>
      </c>
      <c r="R78" s="118">
        <v>2844.5966655486054</v>
      </c>
      <c r="S78" s="21">
        <v>733665.96479580645</v>
      </c>
      <c r="T78" s="36">
        <v>377324.21843343659</v>
      </c>
      <c r="U78" s="19">
        <v>1110990.1832292429</v>
      </c>
      <c r="V78" s="19">
        <v>293811.48631185625</v>
      </c>
      <c r="W78" s="38">
        <f t="shared" si="6"/>
        <v>1404801.6695410991</v>
      </c>
      <c r="X78" s="119"/>
    </row>
    <row r="79" spans="1:24" s="120" customFormat="1" ht="16.5">
      <c r="A79" s="20">
        <v>217</v>
      </c>
      <c r="B79" s="18" t="s">
        <v>113</v>
      </c>
      <c r="C79" s="21">
        <v>5390</v>
      </c>
      <c r="D79" s="21">
        <v>8894869.9299999997</v>
      </c>
      <c r="E79" s="21">
        <v>938775.61419202038</v>
      </c>
      <c r="F79" s="21">
        <v>9833645.5441920199</v>
      </c>
      <c r="G79" s="114">
        <v>1357.49</v>
      </c>
      <c r="H79" s="32">
        <v>7316871.0999999996</v>
      </c>
      <c r="I79" s="32">
        <v>2516774.4441920202</v>
      </c>
      <c r="J79" s="115">
        <f t="shared" si="5"/>
        <v>0.25593503781295901</v>
      </c>
      <c r="K79" s="116">
        <v>63207.940693333323</v>
      </c>
      <c r="L79" s="116">
        <v>0</v>
      </c>
      <c r="M79" s="116">
        <v>62854.115720945694</v>
      </c>
      <c r="N79" s="116">
        <v>69724.161121238576</v>
      </c>
      <c r="O79" s="116">
        <v>0</v>
      </c>
      <c r="P79" s="117">
        <v>-285948.52999999997</v>
      </c>
      <c r="Q79" s="117">
        <v>-571863.76021341304</v>
      </c>
      <c r="R79" s="118">
        <v>-779422.33457635751</v>
      </c>
      <c r="S79" s="21">
        <v>1075326.0369377674</v>
      </c>
      <c r="T79" s="36">
        <v>2662759.4525632937</v>
      </c>
      <c r="U79" s="19">
        <v>3738085.4895010609</v>
      </c>
      <c r="V79" s="19">
        <v>1003028.1216882284</v>
      </c>
      <c r="W79" s="38">
        <f t="shared" si="6"/>
        <v>4741113.611189289</v>
      </c>
      <c r="X79" s="119"/>
    </row>
    <row r="80" spans="1:24" s="120" customFormat="1" ht="16.5">
      <c r="A80" s="20">
        <v>218</v>
      </c>
      <c r="B80" s="18" t="s">
        <v>114</v>
      </c>
      <c r="C80" s="21">
        <v>1192</v>
      </c>
      <c r="D80" s="21">
        <v>1210353.1200000001</v>
      </c>
      <c r="E80" s="21">
        <v>248646.60185053322</v>
      </c>
      <c r="F80" s="21">
        <v>1458999.7218505333</v>
      </c>
      <c r="G80" s="114">
        <v>1357.49</v>
      </c>
      <c r="H80" s="32">
        <v>1618128.08</v>
      </c>
      <c r="I80" s="32">
        <v>-159128.3581494668</v>
      </c>
      <c r="J80" s="115">
        <f t="shared" si="5"/>
        <v>-0.10906675016197752</v>
      </c>
      <c r="K80" s="116">
        <v>44176.867754666666</v>
      </c>
      <c r="L80" s="116">
        <v>0</v>
      </c>
      <c r="M80" s="116">
        <v>11798.74421923065</v>
      </c>
      <c r="N80" s="116">
        <v>17185.501631479441</v>
      </c>
      <c r="O80" s="116">
        <v>0</v>
      </c>
      <c r="P80" s="117">
        <v>-52868.364999999998</v>
      </c>
      <c r="Q80" s="117">
        <v>434228.63700267102</v>
      </c>
      <c r="R80" s="118">
        <v>249029.33100337881</v>
      </c>
      <c r="S80" s="21">
        <v>544422.35846195987</v>
      </c>
      <c r="T80" s="36">
        <v>618068.81438821275</v>
      </c>
      <c r="U80" s="19">
        <v>1162491.1728501725</v>
      </c>
      <c r="V80" s="19">
        <v>312491.15763026476</v>
      </c>
      <c r="W80" s="38">
        <f t="shared" si="6"/>
        <v>1474982.3304804373</v>
      </c>
      <c r="X80" s="119"/>
    </row>
    <row r="81" spans="1:24" s="120" customFormat="1" ht="16.5">
      <c r="A81" s="20">
        <v>224</v>
      </c>
      <c r="B81" s="18" t="s">
        <v>115</v>
      </c>
      <c r="C81" s="21">
        <v>8717</v>
      </c>
      <c r="D81" s="21">
        <v>12291947.98</v>
      </c>
      <c r="E81" s="21">
        <v>2175219.7651524777</v>
      </c>
      <c r="F81" s="21">
        <v>14467167.745152477</v>
      </c>
      <c r="G81" s="114">
        <v>1357.49</v>
      </c>
      <c r="H81" s="32">
        <v>11833240.33</v>
      </c>
      <c r="I81" s="32">
        <v>2633927.4151524771</v>
      </c>
      <c r="J81" s="115">
        <f t="shared" si="5"/>
        <v>0.18206240928083722</v>
      </c>
      <c r="K81" s="116">
        <v>0</v>
      </c>
      <c r="L81" s="116">
        <v>0</v>
      </c>
      <c r="M81" s="116">
        <v>85528.506745102204</v>
      </c>
      <c r="N81" s="116">
        <v>120648.49020488495</v>
      </c>
      <c r="O81" s="116">
        <v>0</v>
      </c>
      <c r="P81" s="117">
        <v>-747724.53220000002</v>
      </c>
      <c r="Q81" s="117">
        <v>-1674304.7387449942</v>
      </c>
      <c r="R81" s="118">
        <v>-1250089.4821567261</v>
      </c>
      <c r="S81" s="21">
        <v>-832014.34099925635</v>
      </c>
      <c r="T81" s="36">
        <v>3713512.3146772701</v>
      </c>
      <c r="U81" s="19">
        <v>2881497.9736780138</v>
      </c>
      <c r="V81" s="19">
        <v>1472580.7313353666</v>
      </c>
      <c r="W81" s="38">
        <f t="shared" si="6"/>
        <v>4354078.7050133804</v>
      </c>
      <c r="X81" s="119"/>
    </row>
    <row r="82" spans="1:24" s="120" customFormat="1" ht="16.5">
      <c r="A82" s="20">
        <v>226</v>
      </c>
      <c r="B82" s="18" t="s">
        <v>116</v>
      </c>
      <c r="C82" s="21">
        <v>3774</v>
      </c>
      <c r="D82" s="21">
        <v>4503410.5</v>
      </c>
      <c r="E82" s="21">
        <v>1108409.2544142611</v>
      </c>
      <c r="F82" s="21">
        <v>5611819.7544142613</v>
      </c>
      <c r="G82" s="114">
        <v>1357.49</v>
      </c>
      <c r="H82" s="32">
        <v>5123167.26</v>
      </c>
      <c r="I82" s="32">
        <v>488652.49441426154</v>
      </c>
      <c r="J82" s="115">
        <f t="shared" si="5"/>
        <v>8.7075586137613764E-2</v>
      </c>
      <c r="K82" s="116">
        <v>460935.85963199998</v>
      </c>
      <c r="L82" s="116">
        <v>0</v>
      </c>
      <c r="M82" s="116">
        <v>48805.578228917788</v>
      </c>
      <c r="N82" s="116">
        <v>59099.520184206114</v>
      </c>
      <c r="O82" s="116">
        <v>0</v>
      </c>
      <c r="P82" s="117">
        <v>-199497.46500000003</v>
      </c>
      <c r="Q82" s="117">
        <v>666337.46231528232</v>
      </c>
      <c r="R82" s="118">
        <v>456923.58366554562</v>
      </c>
      <c r="S82" s="21">
        <v>1981257.0334402132</v>
      </c>
      <c r="T82" s="36">
        <v>1485981.3940890478</v>
      </c>
      <c r="U82" s="19">
        <v>3467238.427529261</v>
      </c>
      <c r="V82" s="19">
        <v>786965.57572940295</v>
      </c>
      <c r="W82" s="38">
        <f t="shared" si="6"/>
        <v>4254204.0032586642</v>
      </c>
      <c r="X82" s="119"/>
    </row>
    <row r="83" spans="1:24" s="120" customFormat="1" ht="16.5">
      <c r="A83" s="20">
        <v>230</v>
      </c>
      <c r="B83" s="18" t="s">
        <v>117</v>
      </c>
      <c r="C83" s="21">
        <v>2290</v>
      </c>
      <c r="D83" s="21">
        <v>2668834.4</v>
      </c>
      <c r="E83" s="21">
        <v>750094.02587987122</v>
      </c>
      <c r="F83" s="21">
        <v>3418928.425879871</v>
      </c>
      <c r="G83" s="114">
        <v>1357.49</v>
      </c>
      <c r="H83" s="32">
        <v>3108652.1</v>
      </c>
      <c r="I83" s="32">
        <v>310276.32587987091</v>
      </c>
      <c r="J83" s="115">
        <f t="shared" si="5"/>
        <v>9.07525069934801E-2</v>
      </c>
      <c r="K83" s="116">
        <v>227670.24280000001</v>
      </c>
      <c r="L83" s="116">
        <v>0</v>
      </c>
      <c r="M83" s="116">
        <v>23945.662043474797</v>
      </c>
      <c r="N83" s="116">
        <v>41261.567466239496</v>
      </c>
      <c r="O83" s="116">
        <v>0</v>
      </c>
      <c r="P83" s="117">
        <v>-93781.500000000015</v>
      </c>
      <c r="Q83" s="117">
        <v>-401491.69798963703</v>
      </c>
      <c r="R83" s="118">
        <v>-309518.0160542081</v>
      </c>
      <c r="S83" s="21">
        <v>-201637.41585425998</v>
      </c>
      <c r="T83" s="36">
        <v>1271594.5330828938</v>
      </c>
      <c r="U83" s="19">
        <v>1069957.1172286337</v>
      </c>
      <c r="V83" s="19">
        <v>554738.85138191597</v>
      </c>
      <c r="W83" s="38">
        <f t="shared" si="6"/>
        <v>1624695.9686105498</v>
      </c>
      <c r="X83" s="119"/>
    </row>
    <row r="84" spans="1:24" s="120" customFormat="1" ht="16.5">
      <c r="A84" s="20">
        <v>231</v>
      </c>
      <c r="B84" s="18" t="s">
        <v>118</v>
      </c>
      <c r="C84" s="21">
        <v>1289</v>
      </c>
      <c r="D84" s="21">
        <v>1453266.72</v>
      </c>
      <c r="E84" s="21">
        <v>522081.25535872928</v>
      </c>
      <c r="F84" s="21">
        <v>1975347.9753587293</v>
      </c>
      <c r="G84" s="114">
        <v>1357.49</v>
      </c>
      <c r="H84" s="32">
        <v>1749804.61</v>
      </c>
      <c r="I84" s="32">
        <v>225543.36535872915</v>
      </c>
      <c r="J84" s="115">
        <f t="shared" si="5"/>
        <v>0.11417905511952636</v>
      </c>
      <c r="K84" s="116">
        <v>64873.108234666674</v>
      </c>
      <c r="L84" s="116">
        <v>0</v>
      </c>
      <c r="M84" s="116">
        <v>17997.962754291209</v>
      </c>
      <c r="N84" s="116">
        <v>14501.126452540193</v>
      </c>
      <c r="O84" s="116">
        <v>9285.5664223229069</v>
      </c>
      <c r="P84" s="117">
        <v>-56082.74</v>
      </c>
      <c r="Q84" s="117">
        <v>-768192.36176672636</v>
      </c>
      <c r="R84" s="118">
        <v>-471071.54462176515</v>
      </c>
      <c r="S84" s="21">
        <v>-963145.51716594119</v>
      </c>
      <c r="T84" s="36">
        <v>-38084.865968359751</v>
      </c>
      <c r="U84" s="19">
        <v>-1001230.3831343009</v>
      </c>
      <c r="V84" s="19">
        <v>219781.96030786086</v>
      </c>
      <c r="W84" s="38">
        <f t="shared" si="6"/>
        <v>-781448.42282644007</v>
      </c>
      <c r="X84" s="119"/>
    </row>
    <row r="85" spans="1:24" s="120" customFormat="1" ht="16.5">
      <c r="A85" s="20">
        <v>232</v>
      </c>
      <c r="B85" s="18" t="s">
        <v>119</v>
      </c>
      <c r="C85" s="21">
        <v>12890</v>
      </c>
      <c r="D85" s="21">
        <v>18127843.420000002</v>
      </c>
      <c r="E85" s="21">
        <v>2628339.4447193337</v>
      </c>
      <c r="F85" s="21">
        <v>20756182.864719335</v>
      </c>
      <c r="G85" s="114">
        <v>1357.49</v>
      </c>
      <c r="H85" s="32">
        <v>17498046.100000001</v>
      </c>
      <c r="I85" s="32">
        <v>3258136.7647193335</v>
      </c>
      <c r="J85" s="115">
        <f t="shared" si="5"/>
        <v>0.15697186645321984</v>
      </c>
      <c r="K85" s="116">
        <v>7523.8414399999992</v>
      </c>
      <c r="L85" s="116">
        <v>0</v>
      </c>
      <c r="M85" s="116">
        <v>172281.94377999485</v>
      </c>
      <c r="N85" s="116">
        <v>227211.05381067374</v>
      </c>
      <c r="O85" s="116">
        <v>0</v>
      </c>
      <c r="P85" s="117">
        <v>-903096.7649999999</v>
      </c>
      <c r="Q85" s="117">
        <v>357686.00280510844</v>
      </c>
      <c r="R85" s="118">
        <v>-52954.66327059859</v>
      </c>
      <c r="S85" s="21">
        <v>3066788.1782845119</v>
      </c>
      <c r="T85" s="36">
        <v>5231603.0868854951</v>
      </c>
      <c r="U85" s="19">
        <v>8298391.265170007</v>
      </c>
      <c r="V85" s="19">
        <v>2696191.9795894427</v>
      </c>
      <c r="W85" s="38">
        <f t="shared" si="6"/>
        <v>10994583.24475945</v>
      </c>
      <c r="X85" s="119"/>
    </row>
    <row r="86" spans="1:24" s="120" customFormat="1" ht="16.5">
      <c r="A86" s="20">
        <v>233</v>
      </c>
      <c r="B86" s="18" t="s">
        <v>120</v>
      </c>
      <c r="C86" s="21">
        <v>15312</v>
      </c>
      <c r="D86" s="21">
        <v>22029932.810000002</v>
      </c>
      <c r="E86" s="21">
        <v>2835499.8877925738</v>
      </c>
      <c r="F86" s="21">
        <v>24865432.697792575</v>
      </c>
      <c r="G86" s="114">
        <v>1357.49</v>
      </c>
      <c r="H86" s="32">
        <v>20785886.879999999</v>
      </c>
      <c r="I86" s="32">
        <v>4079545.8177925758</v>
      </c>
      <c r="J86" s="115">
        <f t="shared" si="5"/>
        <v>0.16406494378659001</v>
      </c>
      <c r="K86" s="116">
        <v>0</v>
      </c>
      <c r="L86" s="116">
        <v>0</v>
      </c>
      <c r="M86" s="116">
        <v>197210.45151041058</v>
      </c>
      <c r="N86" s="116">
        <v>193128.25819772371</v>
      </c>
      <c r="O86" s="116">
        <v>0</v>
      </c>
      <c r="P86" s="117">
        <v>-882013.9</v>
      </c>
      <c r="Q86" s="117">
        <v>2261003.4328935547</v>
      </c>
      <c r="R86" s="118">
        <v>631798.2322818815</v>
      </c>
      <c r="S86" s="21">
        <v>6480672.2926761471</v>
      </c>
      <c r="T86" s="36">
        <v>7293376.4252851941</v>
      </c>
      <c r="U86" s="19">
        <v>13774048.717961341</v>
      </c>
      <c r="V86" s="19">
        <v>3196348.8109353697</v>
      </c>
      <c r="W86" s="38">
        <f t="shared" si="6"/>
        <v>16970397.528896712</v>
      </c>
      <c r="X86" s="119"/>
    </row>
    <row r="87" spans="1:24" s="120" customFormat="1" ht="16.5">
      <c r="A87" s="20">
        <v>235</v>
      </c>
      <c r="B87" s="18" t="s">
        <v>121</v>
      </c>
      <c r="C87" s="21">
        <v>10396</v>
      </c>
      <c r="D87" s="21">
        <v>18003394.940000001</v>
      </c>
      <c r="E87" s="21">
        <v>3434119.9458170775</v>
      </c>
      <c r="F87" s="21">
        <v>21437514.885817081</v>
      </c>
      <c r="G87" s="114">
        <v>1357.49</v>
      </c>
      <c r="H87" s="32">
        <v>14112466.040000001</v>
      </c>
      <c r="I87" s="32">
        <v>7325048.8458170798</v>
      </c>
      <c r="J87" s="115">
        <f t="shared" si="5"/>
        <v>0.3416930033556867</v>
      </c>
      <c r="K87" s="116">
        <v>0</v>
      </c>
      <c r="L87" s="116">
        <v>0</v>
      </c>
      <c r="M87" s="116">
        <v>72478.750978340831</v>
      </c>
      <c r="N87" s="116">
        <v>203160.27017573413</v>
      </c>
      <c r="O87" s="116">
        <v>274582.47671625222</v>
      </c>
      <c r="P87" s="117">
        <v>-705107.96000000008</v>
      </c>
      <c r="Q87" s="117">
        <v>8038902.0818206035</v>
      </c>
      <c r="R87" s="118">
        <v>1937661.5093347558</v>
      </c>
      <c r="S87" s="21">
        <v>17146725.974842768</v>
      </c>
      <c r="T87" s="36">
        <v>-1606602.9446579283</v>
      </c>
      <c r="U87" s="19">
        <v>15540123.030184839</v>
      </c>
      <c r="V87" s="19">
        <v>588276.64523378655</v>
      </c>
      <c r="W87" s="38">
        <f t="shared" si="6"/>
        <v>16128399.675418625</v>
      </c>
      <c r="X87" s="119"/>
    </row>
    <row r="88" spans="1:24" s="120" customFormat="1" ht="16.5">
      <c r="A88" s="20">
        <v>236</v>
      </c>
      <c r="B88" s="18" t="s">
        <v>122</v>
      </c>
      <c r="C88" s="21">
        <v>4196</v>
      </c>
      <c r="D88" s="21">
        <v>7058103.4800000004</v>
      </c>
      <c r="E88" s="21">
        <v>687782.87310558406</v>
      </c>
      <c r="F88" s="21">
        <v>7745886.3531055842</v>
      </c>
      <c r="G88" s="114">
        <v>1357.49</v>
      </c>
      <c r="H88" s="32">
        <v>5696028.04</v>
      </c>
      <c r="I88" s="32">
        <v>2049858.3131055841</v>
      </c>
      <c r="J88" s="115">
        <f t="shared" si="5"/>
        <v>0.26463831505657548</v>
      </c>
      <c r="K88" s="116">
        <v>95334.552234666669</v>
      </c>
      <c r="L88" s="116">
        <v>0</v>
      </c>
      <c r="M88" s="116">
        <v>46202.337075662821</v>
      </c>
      <c r="N88" s="116">
        <v>79207.264935941959</v>
      </c>
      <c r="O88" s="116">
        <v>0</v>
      </c>
      <c r="P88" s="117">
        <v>-188236.815</v>
      </c>
      <c r="Q88" s="117">
        <v>-174884.60934423775</v>
      </c>
      <c r="R88" s="118">
        <v>-470301.46489532274</v>
      </c>
      <c r="S88" s="21">
        <v>1437179.5781122951</v>
      </c>
      <c r="T88" s="36">
        <v>2278327.0347519075</v>
      </c>
      <c r="U88" s="19">
        <v>3715506.6128642028</v>
      </c>
      <c r="V88" s="19">
        <v>820116.49427114998</v>
      </c>
      <c r="W88" s="38">
        <f t="shared" si="6"/>
        <v>4535623.1071353527</v>
      </c>
      <c r="X88" s="119"/>
    </row>
    <row r="89" spans="1:24" s="120" customFormat="1" ht="16.5">
      <c r="A89" s="20">
        <v>239</v>
      </c>
      <c r="B89" s="18" t="s">
        <v>123</v>
      </c>
      <c r="C89" s="21">
        <v>2095</v>
      </c>
      <c r="D89" s="21">
        <v>2087788</v>
      </c>
      <c r="E89" s="21">
        <v>587120.61776224372</v>
      </c>
      <c r="F89" s="21">
        <v>2674908.6177622438</v>
      </c>
      <c r="G89" s="114">
        <v>1357.49</v>
      </c>
      <c r="H89" s="32">
        <v>2843941.55</v>
      </c>
      <c r="I89" s="32">
        <v>-169032.93223775597</v>
      </c>
      <c r="J89" s="115">
        <f t="shared" si="5"/>
        <v>-6.31920399505701E-2</v>
      </c>
      <c r="K89" s="116">
        <v>596529.76367999997</v>
      </c>
      <c r="L89" s="116">
        <v>0</v>
      </c>
      <c r="M89" s="116">
        <v>35696.099998461672</v>
      </c>
      <c r="N89" s="116">
        <v>41234.950526483648</v>
      </c>
      <c r="O89" s="116">
        <v>0</v>
      </c>
      <c r="P89" s="117">
        <v>-123877.99500000001</v>
      </c>
      <c r="Q89" s="117">
        <v>66499.639230492525</v>
      </c>
      <c r="R89" s="118">
        <v>-373186.06952866755</v>
      </c>
      <c r="S89" s="21">
        <v>73863.456669014238</v>
      </c>
      <c r="T89" s="36">
        <v>394933.15602197195</v>
      </c>
      <c r="U89" s="19">
        <v>468796.61269098619</v>
      </c>
      <c r="V89" s="19">
        <v>443295.45461656433</v>
      </c>
      <c r="W89" s="38">
        <f t="shared" si="6"/>
        <v>912092.06730755046</v>
      </c>
      <c r="X89" s="119"/>
    </row>
    <row r="90" spans="1:24" s="120" customFormat="1" ht="16.5">
      <c r="A90" s="20">
        <v>240</v>
      </c>
      <c r="B90" s="18" t="s">
        <v>124</v>
      </c>
      <c r="C90" s="21">
        <v>19982</v>
      </c>
      <c r="D90" s="21">
        <v>26654980.84</v>
      </c>
      <c r="E90" s="21">
        <v>3978951.7787776049</v>
      </c>
      <c r="F90" s="21">
        <v>30633932.618777603</v>
      </c>
      <c r="G90" s="114">
        <v>1357.49</v>
      </c>
      <c r="H90" s="32">
        <v>27125365.18</v>
      </c>
      <c r="I90" s="32">
        <v>3508567.4387776032</v>
      </c>
      <c r="J90" s="115">
        <f t="shared" si="5"/>
        <v>0.11453206098086688</v>
      </c>
      <c r="K90" s="116">
        <v>144215.15610666663</v>
      </c>
      <c r="L90" s="116">
        <v>0</v>
      </c>
      <c r="M90" s="116">
        <v>314434.24613558251</v>
      </c>
      <c r="N90" s="116">
        <v>382394.94453559892</v>
      </c>
      <c r="O90" s="116">
        <v>0</v>
      </c>
      <c r="P90" s="117">
        <v>-1985136.0349999999</v>
      </c>
      <c r="Q90" s="117">
        <v>-7270141.3799906326</v>
      </c>
      <c r="R90" s="118">
        <v>-4508571.2695623096</v>
      </c>
      <c r="S90" s="21">
        <v>-9414236.8989974894</v>
      </c>
      <c r="T90" s="36">
        <v>4052554.5785498349</v>
      </c>
      <c r="U90" s="19">
        <v>-5361682.3204476545</v>
      </c>
      <c r="V90" s="19">
        <v>3134323.3183999844</v>
      </c>
      <c r="W90" s="38">
        <f t="shared" si="6"/>
        <v>-2227359.0020476701</v>
      </c>
      <c r="X90" s="119"/>
    </row>
    <row r="91" spans="1:24" s="120" customFormat="1" ht="16.5">
      <c r="A91" s="20">
        <v>241</v>
      </c>
      <c r="B91" s="18" t="s">
        <v>125</v>
      </c>
      <c r="C91" s="21">
        <v>7904</v>
      </c>
      <c r="D91" s="21">
        <v>12340672.17</v>
      </c>
      <c r="E91" s="21">
        <v>1158410.094736323</v>
      </c>
      <c r="F91" s="21">
        <v>13499082.264736323</v>
      </c>
      <c r="G91" s="114">
        <v>1357.49</v>
      </c>
      <c r="H91" s="32">
        <v>10729600.960000001</v>
      </c>
      <c r="I91" s="32">
        <v>2769481.3047363218</v>
      </c>
      <c r="J91" s="115">
        <f t="shared" si="5"/>
        <v>0.20516071021887486</v>
      </c>
      <c r="K91" s="116">
        <v>44323.73504</v>
      </c>
      <c r="L91" s="116">
        <v>0</v>
      </c>
      <c r="M91" s="116">
        <v>86933.285985366616</v>
      </c>
      <c r="N91" s="116">
        <v>141124.16074397735</v>
      </c>
      <c r="O91" s="116">
        <v>0</v>
      </c>
      <c r="P91" s="117">
        <v>-405382.81999999995</v>
      </c>
      <c r="Q91" s="117">
        <v>-1000612.1863359695</v>
      </c>
      <c r="R91" s="118">
        <v>-710737.15939233941</v>
      </c>
      <c r="S91" s="21">
        <v>925130.32077735709</v>
      </c>
      <c r="T91" s="36">
        <v>1325216.053814458</v>
      </c>
      <c r="U91" s="19">
        <v>2250346.3745918153</v>
      </c>
      <c r="V91" s="19">
        <v>1134011.1714597424</v>
      </c>
      <c r="W91" s="38">
        <f t="shared" si="6"/>
        <v>3384357.5460515576</v>
      </c>
      <c r="X91" s="119"/>
    </row>
    <row r="92" spans="1:24" s="120" customFormat="1" ht="16.5">
      <c r="A92" s="20">
        <v>244</v>
      </c>
      <c r="B92" s="18" t="s">
        <v>126</v>
      </c>
      <c r="C92" s="21">
        <v>19116</v>
      </c>
      <c r="D92" s="21">
        <v>41557364.380000003</v>
      </c>
      <c r="E92" s="21">
        <v>1660006.0025805384</v>
      </c>
      <c r="F92" s="21">
        <v>43217370.382580541</v>
      </c>
      <c r="G92" s="114">
        <v>1357.49</v>
      </c>
      <c r="H92" s="32">
        <v>25949778.84</v>
      </c>
      <c r="I92" s="32">
        <v>17267591.542580541</v>
      </c>
      <c r="J92" s="115">
        <f t="shared" si="5"/>
        <v>0.39955211040652588</v>
      </c>
      <c r="K92" s="116">
        <v>0</v>
      </c>
      <c r="L92" s="116">
        <v>0</v>
      </c>
      <c r="M92" s="116">
        <v>197539.4278530647</v>
      </c>
      <c r="N92" s="116">
        <v>340749.01458063861</v>
      </c>
      <c r="O92" s="116">
        <v>415162.29200978915</v>
      </c>
      <c r="P92" s="117">
        <v>-958399.37</v>
      </c>
      <c r="Q92" s="117">
        <v>-451085.92769278958</v>
      </c>
      <c r="R92" s="118">
        <v>-1312281.9088570974</v>
      </c>
      <c r="S92" s="21">
        <v>15499275.070474148</v>
      </c>
      <c r="T92" s="36">
        <v>4252506.8867617212</v>
      </c>
      <c r="U92" s="19">
        <v>19751781.957235869</v>
      </c>
      <c r="V92" s="19">
        <v>2046205.7801575302</v>
      </c>
      <c r="W92" s="38">
        <f t="shared" si="6"/>
        <v>21797987.737393398</v>
      </c>
      <c r="X92" s="119"/>
    </row>
    <row r="93" spans="1:24" s="120" customFormat="1" ht="16.5">
      <c r="A93" s="20">
        <v>245</v>
      </c>
      <c r="B93" s="18" t="s">
        <v>127</v>
      </c>
      <c r="C93" s="21">
        <v>37232</v>
      </c>
      <c r="D93" s="21">
        <v>57149650.110000007</v>
      </c>
      <c r="E93" s="21">
        <v>12677867.322797863</v>
      </c>
      <c r="F93" s="21">
        <v>69827517.432797864</v>
      </c>
      <c r="G93" s="114">
        <v>1357.49</v>
      </c>
      <c r="H93" s="32">
        <v>50542067.68</v>
      </c>
      <c r="I93" s="32">
        <v>19285449.752797864</v>
      </c>
      <c r="J93" s="115">
        <f t="shared" si="5"/>
        <v>0.2761869598379782</v>
      </c>
      <c r="K93" s="116">
        <v>0</v>
      </c>
      <c r="L93" s="116">
        <v>0</v>
      </c>
      <c r="M93" s="116">
        <v>334234.33756844612</v>
      </c>
      <c r="N93" s="116">
        <v>732888.94456479826</v>
      </c>
      <c r="O93" s="116">
        <v>332165.48263137182</v>
      </c>
      <c r="P93" s="117">
        <v>-5211410.0036999993</v>
      </c>
      <c r="Q93" s="117">
        <v>-1720497.251842746</v>
      </c>
      <c r="R93" s="118">
        <v>25258.537976205946</v>
      </c>
      <c r="S93" s="21">
        <v>13778089.799995938</v>
      </c>
      <c r="T93" s="36">
        <v>1956784.9399937501</v>
      </c>
      <c r="U93" s="19">
        <v>15734874.739989689</v>
      </c>
      <c r="V93" s="19">
        <v>4675190.8782400796</v>
      </c>
      <c r="W93" s="38">
        <f t="shared" si="6"/>
        <v>20410065.618229769</v>
      </c>
      <c r="X93" s="119"/>
    </row>
    <row r="94" spans="1:24" s="120" customFormat="1" ht="16.5">
      <c r="A94" s="20">
        <v>249</v>
      </c>
      <c r="B94" s="18" t="s">
        <v>128</v>
      </c>
      <c r="C94" s="21">
        <v>9443</v>
      </c>
      <c r="D94" s="21">
        <v>11650501.380000001</v>
      </c>
      <c r="E94" s="21">
        <v>2125266.1764022443</v>
      </c>
      <c r="F94" s="21">
        <v>13775767.556402246</v>
      </c>
      <c r="G94" s="114">
        <v>1357.49</v>
      </c>
      <c r="H94" s="32">
        <v>12818778.07</v>
      </c>
      <c r="I94" s="32">
        <v>956989.48640224524</v>
      </c>
      <c r="J94" s="115">
        <f t="shared" si="5"/>
        <v>6.9469050089879553E-2</v>
      </c>
      <c r="K94" s="116">
        <v>444669.96347200003</v>
      </c>
      <c r="L94" s="116">
        <v>0</v>
      </c>
      <c r="M94" s="116">
        <v>118130.30403558518</v>
      </c>
      <c r="N94" s="116">
        <v>177534.19790206361</v>
      </c>
      <c r="O94" s="116">
        <v>0</v>
      </c>
      <c r="P94" s="117">
        <v>-715542.63500000001</v>
      </c>
      <c r="Q94" s="117">
        <v>526304.52412093838</v>
      </c>
      <c r="R94" s="118">
        <v>987547.10459601216</v>
      </c>
      <c r="S94" s="21">
        <v>2495632.9455288444</v>
      </c>
      <c r="T94" s="36">
        <v>2859791.0480351103</v>
      </c>
      <c r="U94" s="19">
        <v>5355423.9935639547</v>
      </c>
      <c r="V94" s="19">
        <v>1633162.6152271177</v>
      </c>
      <c r="W94" s="38">
        <f t="shared" si="6"/>
        <v>6988586.6087910719</v>
      </c>
      <c r="X94" s="119"/>
    </row>
    <row r="95" spans="1:24" s="120" customFormat="1" ht="16.5">
      <c r="A95" s="20">
        <v>250</v>
      </c>
      <c r="B95" s="18" t="s">
        <v>129</v>
      </c>
      <c r="C95" s="21">
        <v>1808</v>
      </c>
      <c r="D95" s="21">
        <v>2011656.78</v>
      </c>
      <c r="E95" s="21">
        <v>483241.3226295255</v>
      </c>
      <c r="F95" s="21">
        <v>2494898.1026295256</v>
      </c>
      <c r="G95" s="114">
        <v>1357.49</v>
      </c>
      <c r="H95" s="32">
        <v>2454341.92</v>
      </c>
      <c r="I95" s="32">
        <v>40556.182629525661</v>
      </c>
      <c r="J95" s="115">
        <f t="shared" si="5"/>
        <v>1.6255646908697803E-2</v>
      </c>
      <c r="K95" s="116">
        <v>201016.81011199998</v>
      </c>
      <c r="L95" s="116">
        <v>0</v>
      </c>
      <c r="M95" s="116">
        <v>19877.209265671103</v>
      </c>
      <c r="N95" s="116">
        <v>33165.784694923525</v>
      </c>
      <c r="O95" s="116">
        <v>0</v>
      </c>
      <c r="P95" s="117">
        <v>-84826.815000000002</v>
      </c>
      <c r="Q95" s="117">
        <v>234900.40402432714</v>
      </c>
      <c r="R95" s="118">
        <v>96719.9979143323</v>
      </c>
      <c r="S95" s="21">
        <v>541409.57364077971</v>
      </c>
      <c r="T95" s="36">
        <v>695085.07506310323</v>
      </c>
      <c r="U95" s="19">
        <v>1236494.6487038829</v>
      </c>
      <c r="V95" s="19">
        <v>431444.35131757776</v>
      </c>
      <c r="W95" s="38">
        <f t="shared" si="6"/>
        <v>1667939.0000214607</v>
      </c>
      <c r="X95" s="119"/>
    </row>
    <row r="96" spans="1:24" s="120" customFormat="1" ht="16.5">
      <c r="A96" s="20">
        <v>256</v>
      </c>
      <c r="B96" s="18" t="s">
        <v>130</v>
      </c>
      <c r="C96" s="21">
        <v>1581</v>
      </c>
      <c r="D96" s="21">
        <v>2603202.9900000007</v>
      </c>
      <c r="E96" s="21">
        <v>529993.39295130898</v>
      </c>
      <c r="F96" s="21">
        <v>3133196.3829513099</v>
      </c>
      <c r="G96" s="114">
        <v>1357.49</v>
      </c>
      <c r="H96" s="32">
        <v>2146191.69</v>
      </c>
      <c r="I96" s="32">
        <v>987004.69295130996</v>
      </c>
      <c r="J96" s="115">
        <f t="shared" si="5"/>
        <v>0.31501526630182125</v>
      </c>
      <c r="K96" s="116">
        <v>485622.51489599992</v>
      </c>
      <c r="L96" s="116">
        <v>0</v>
      </c>
      <c r="M96" s="116">
        <v>17967.954841472259</v>
      </c>
      <c r="N96" s="116">
        <v>18224.002675254738</v>
      </c>
      <c r="O96" s="116">
        <v>0</v>
      </c>
      <c r="P96" s="117">
        <v>-61797.345000000001</v>
      </c>
      <c r="Q96" s="117">
        <v>-39902.216606268856</v>
      </c>
      <c r="R96" s="118">
        <v>-236418.03507668569</v>
      </c>
      <c r="S96" s="21">
        <v>1170701.5686810822</v>
      </c>
      <c r="T96" s="36">
        <v>711089.46360920009</v>
      </c>
      <c r="U96" s="19">
        <v>1881791.0322902822</v>
      </c>
      <c r="V96" s="19">
        <v>320957.19256124331</v>
      </c>
      <c r="W96" s="38">
        <f t="shared" si="6"/>
        <v>2202748.2248515254</v>
      </c>
      <c r="X96" s="119"/>
    </row>
    <row r="97" spans="1:24" s="120" customFormat="1" ht="16.5">
      <c r="A97" s="20">
        <v>257</v>
      </c>
      <c r="B97" s="18" t="s">
        <v>131</v>
      </c>
      <c r="C97" s="21">
        <v>40433</v>
      </c>
      <c r="D97" s="21">
        <v>71280519.849999994</v>
      </c>
      <c r="E97" s="21">
        <v>12919949.152742865</v>
      </c>
      <c r="F97" s="21">
        <v>84200469.002742857</v>
      </c>
      <c r="G97" s="114">
        <v>1357.49</v>
      </c>
      <c r="H97" s="32">
        <v>54887393.170000002</v>
      </c>
      <c r="I97" s="32">
        <v>29313075.832742855</v>
      </c>
      <c r="J97" s="115">
        <f t="shared" si="5"/>
        <v>0.34813435340589338</v>
      </c>
      <c r="K97" s="116">
        <v>0</v>
      </c>
      <c r="L97" s="116">
        <v>0</v>
      </c>
      <c r="M97" s="116">
        <v>299218.11596998025</v>
      </c>
      <c r="N97" s="116">
        <v>637060.8387965149</v>
      </c>
      <c r="O97" s="116">
        <v>398116.5847452177</v>
      </c>
      <c r="P97" s="117">
        <v>-3500386.7064999999</v>
      </c>
      <c r="Q97" s="117">
        <v>4828326.396470353</v>
      </c>
      <c r="R97" s="118">
        <v>3559200.5384789906</v>
      </c>
      <c r="S97" s="21">
        <v>35534611.60070391</v>
      </c>
      <c r="T97" s="36">
        <v>-638698.6141656473</v>
      </c>
      <c r="U97" s="19">
        <v>34895912.986538261</v>
      </c>
      <c r="V97" s="19">
        <v>4365729.6578093395</v>
      </c>
      <c r="W97" s="38">
        <f t="shared" si="6"/>
        <v>39261642.644347601</v>
      </c>
      <c r="X97" s="119"/>
    </row>
    <row r="98" spans="1:24" s="120" customFormat="1" ht="16.5">
      <c r="A98" s="20">
        <v>260</v>
      </c>
      <c r="B98" s="18" t="s">
        <v>132</v>
      </c>
      <c r="C98" s="21">
        <v>9877</v>
      </c>
      <c r="D98" s="21">
        <v>10714125.149999999</v>
      </c>
      <c r="E98" s="21">
        <v>3160289.9901561132</v>
      </c>
      <c r="F98" s="21">
        <v>13874415.140156113</v>
      </c>
      <c r="G98" s="114">
        <v>1357.49</v>
      </c>
      <c r="H98" s="32">
        <v>13407928.73</v>
      </c>
      <c r="I98" s="32">
        <v>466486.41015611216</v>
      </c>
      <c r="J98" s="115">
        <f t="shared" si="5"/>
        <v>3.3622059412506761E-2</v>
      </c>
      <c r="K98" s="116">
        <v>1095321.056256</v>
      </c>
      <c r="L98" s="116">
        <v>0</v>
      </c>
      <c r="M98" s="116">
        <v>126184.14859819986</v>
      </c>
      <c r="N98" s="116">
        <v>173380.55468344668</v>
      </c>
      <c r="O98" s="116">
        <v>0</v>
      </c>
      <c r="P98" s="117">
        <v>-600938.38</v>
      </c>
      <c r="Q98" s="117">
        <v>4288630.8812484732</v>
      </c>
      <c r="R98" s="118">
        <v>2817110.8710943582</v>
      </c>
      <c r="S98" s="21">
        <v>8366175.5420365902</v>
      </c>
      <c r="T98" s="36">
        <v>5037756.5376145076</v>
      </c>
      <c r="U98" s="19">
        <v>13403932.079651099</v>
      </c>
      <c r="V98" s="19">
        <v>2031567.3930610367</v>
      </c>
      <c r="W98" s="38">
        <f t="shared" si="6"/>
        <v>15435499.472712135</v>
      </c>
      <c r="X98" s="119"/>
    </row>
    <row r="99" spans="1:24" s="120" customFormat="1" ht="16.5">
      <c r="A99" s="20">
        <v>261</v>
      </c>
      <c r="B99" s="18" t="s">
        <v>133</v>
      </c>
      <c r="C99" s="21">
        <v>6523</v>
      </c>
      <c r="D99" s="21">
        <v>9059582.7800000012</v>
      </c>
      <c r="E99" s="21">
        <v>6385777.0327126281</v>
      </c>
      <c r="F99" s="21">
        <v>15445359.812712628</v>
      </c>
      <c r="G99" s="114">
        <v>1357.49</v>
      </c>
      <c r="H99" s="32">
        <v>8854907.2699999996</v>
      </c>
      <c r="I99" s="32">
        <v>6590452.5427126288</v>
      </c>
      <c r="J99" s="115">
        <f t="shared" si="5"/>
        <v>0.42669465927807121</v>
      </c>
      <c r="K99" s="116">
        <v>1942337.219856</v>
      </c>
      <c r="L99" s="116">
        <v>0</v>
      </c>
      <c r="M99" s="116">
        <v>95578.996293054399</v>
      </c>
      <c r="N99" s="116">
        <v>104085.86930506185</v>
      </c>
      <c r="O99" s="116">
        <v>29407.14392873309</v>
      </c>
      <c r="P99" s="117">
        <v>-300276.73500000004</v>
      </c>
      <c r="Q99" s="117">
        <v>-391404.62765453779</v>
      </c>
      <c r="R99" s="118">
        <v>1302529.457537344</v>
      </c>
      <c r="S99" s="21">
        <v>9372709.8669782858</v>
      </c>
      <c r="T99" s="36">
        <v>-145529.33118621551</v>
      </c>
      <c r="U99" s="19">
        <v>9227180.5357920695</v>
      </c>
      <c r="V99" s="19">
        <v>1231818.1386757225</v>
      </c>
      <c r="W99" s="38">
        <f t="shared" si="6"/>
        <v>10458998.674467793</v>
      </c>
      <c r="X99" s="119"/>
    </row>
    <row r="100" spans="1:24" s="120" customFormat="1" ht="16.5">
      <c r="A100" s="20">
        <v>263</v>
      </c>
      <c r="B100" s="18" t="s">
        <v>134</v>
      </c>
      <c r="C100" s="21">
        <v>7759</v>
      </c>
      <c r="D100" s="21">
        <v>10573572.629999999</v>
      </c>
      <c r="E100" s="21">
        <v>1954839.0417141367</v>
      </c>
      <c r="F100" s="21">
        <v>12528411.671714136</v>
      </c>
      <c r="G100" s="114">
        <v>1357.49</v>
      </c>
      <c r="H100" s="32">
        <v>10532764.91</v>
      </c>
      <c r="I100" s="32">
        <v>1995646.7617141362</v>
      </c>
      <c r="J100" s="115">
        <f t="shared" si="5"/>
        <v>0.15928968603576321</v>
      </c>
      <c r="K100" s="116">
        <v>395081.07964799996</v>
      </c>
      <c r="L100" s="116">
        <v>0</v>
      </c>
      <c r="M100" s="116">
        <v>84452.443758554204</v>
      </c>
      <c r="N100" s="116">
        <v>130109.17360865988</v>
      </c>
      <c r="O100" s="116">
        <v>0</v>
      </c>
      <c r="P100" s="117">
        <v>-504715.60499999998</v>
      </c>
      <c r="Q100" s="117">
        <v>1152212.158487858</v>
      </c>
      <c r="R100" s="118">
        <v>669973.4952983309</v>
      </c>
      <c r="S100" s="21">
        <v>3922759.5075155389</v>
      </c>
      <c r="T100" s="36">
        <v>4278648.5870025391</v>
      </c>
      <c r="U100" s="19">
        <v>8201408.0945180785</v>
      </c>
      <c r="V100" s="19">
        <v>1651508.4017070001</v>
      </c>
      <c r="W100" s="38">
        <f t="shared" si="6"/>
        <v>9852916.4962250777</v>
      </c>
      <c r="X100" s="119"/>
    </row>
    <row r="101" spans="1:24" s="120" customFormat="1" ht="16.5">
      <c r="A101" s="20">
        <v>265</v>
      </c>
      <c r="B101" s="18" t="s">
        <v>135</v>
      </c>
      <c r="C101" s="21">
        <v>1088</v>
      </c>
      <c r="D101" s="21">
        <v>1456864.6600000001</v>
      </c>
      <c r="E101" s="21">
        <v>546273.50687338854</v>
      </c>
      <c r="F101" s="21">
        <v>2003138.1668733887</v>
      </c>
      <c r="G101" s="114">
        <v>1357.49</v>
      </c>
      <c r="H101" s="32">
        <v>1476949.12</v>
      </c>
      <c r="I101" s="32">
        <v>526189.04687338858</v>
      </c>
      <c r="J101" s="115">
        <f t="shared" si="5"/>
        <v>0.26268235290763503</v>
      </c>
      <c r="K101" s="116">
        <v>341057.81452799996</v>
      </c>
      <c r="L101" s="116">
        <v>0</v>
      </c>
      <c r="M101" s="116">
        <v>9598.4361307614399</v>
      </c>
      <c r="N101" s="116">
        <v>18440.813876800104</v>
      </c>
      <c r="O101" s="116">
        <v>0</v>
      </c>
      <c r="P101" s="117">
        <v>-64732.729999999996</v>
      </c>
      <c r="Q101" s="117">
        <v>340895.71897904784</v>
      </c>
      <c r="R101" s="118">
        <v>147400.05252188485</v>
      </c>
      <c r="S101" s="21">
        <v>1318849.1529098828</v>
      </c>
      <c r="T101" s="36">
        <v>161075.8039908561</v>
      </c>
      <c r="U101" s="19">
        <v>1479924.9569007389</v>
      </c>
      <c r="V101" s="19">
        <v>242489.78091108031</v>
      </c>
      <c r="W101" s="38">
        <f t="shared" si="6"/>
        <v>1722414.7378118192</v>
      </c>
      <c r="X101" s="119"/>
    </row>
    <row r="102" spans="1:24" s="120" customFormat="1" ht="16.5">
      <c r="A102" s="20">
        <v>271</v>
      </c>
      <c r="B102" s="18" t="s">
        <v>136</v>
      </c>
      <c r="C102" s="21">
        <v>6951</v>
      </c>
      <c r="D102" s="21">
        <v>8675467.7100000009</v>
      </c>
      <c r="E102" s="21">
        <v>1368272.1875128099</v>
      </c>
      <c r="F102" s="21">
        <v>10043739.89751281</v>
      </c>
      <c r="G102" s="114">
        <v>1357.49</v>
      </c>
      <c r="H102" s="32">
        <v>9435912.9900000002</v>
      </c>
      <c r="I102" s="32">
        <v>607826.90751281008</v>
      </c>
      <c r="J102" s="115">
        <f t="shared" si="5"/>
        <v>6.0517985702052059E-2</v>
      </c>
      <c r="K102" s="116">
        <v>0</v>
      </c>
      <c r="L102" s="116">
        <v>0</v>
      </c>
      <c r="M102" s="116">
        <v>78630.299774049228</v>
      </c>
      <c r="N102" s="116">
        <v>115307.35271414195</v>
      </c>
      <c r="O102" s="116">
        <v>0</v>
      </c>
      <c r="P102" s="117">
        <v>-480073.89999999997</v>
      </c>
      <c r="Q102" s="117">
        <v>234415.18435002558</v>
      </c>
      <c r="R102" s="118">
        <v>170333.65025739381</v>
      </c>
      <c r="S102" s="21">
        <v>726439.49460842065</v>
      </c>
      <c r="T102" s="36">
        <v>3115413.5811733869</v>
      </c>
      <c r="U102" s="19">
        <v>3841853.0757818073</v>
      </c>
      <c r="V102" s="19">
        <v>1351382.8080192653</v>
      </c>
      <c r="W102" s="38">
        <f t="shared" si="6"/>
        <v>5193235.8838010728</v>
      </c>
      <c r="X102" s="119"/>
    </row>
    <row r="103" spans="1:24" s="120" customFormat="1" ht="16.5">
      <c r="A103" s="20">
        <v>272</v>
      </c>
      <c r="B103" s="18" t="s">
        <v>137</v>
      </c>
      <c r="C103" s="21">
        <v>47909</v>
      </c>
      <c r="D103" s="21">
        <v>82250574.620000005</v>
      </c>
      <c r="E103" s="21">
        <v>10186355.417337369</v>
      </c>
      <c r="F103" s="21">
        <v>92436930.037337378</v>
      </c>
      <c r="G103" s="114">
        <v>1357.49</v>
      </c>
      <c r="H103" s="32">
        <v>65035988.410000004</v>
      </c>
      <c r="I103" s="32">
        <v>27400941.627337374</v>
      </c>
      <c r="J103" s="115">
        <f t="shared" si="5"/>
        <v>0.29642851202727644</v>
      </c>
      <c r="K103" s="116">
        <v>0</v>
      </c>
      <c r="L103" s="116">
        <v>0</v>
      </c>
      <c r="M103" s="116">
        <v>646727.02444789431</v>
      </c>
      <c r="N103" s="116">
        <v>964608.79171429214</v>
      </c>
      <c r="O103" s="116">
        <v>84318.31192748496</v>
      </c>
      <c r="P103" s="117">
        <v>-3071561.9885</v>
      </c>
      <c r="Q103" s="117">
        <v>-5453441.9219217822</v>
      </c>
      <c r="R103" s="118">
        <v>-2165021.1520381705</v>
      </c>
      <c r="S103" s="21">
        <v>18406570.692967091</v>
      </c>
      <c r="T103" s="36">
        <v>8737375.4186264742</v>
      </c>
      <c r="U103" s="19">
        <v>27143946.111593567</v>
      </c>
      <c r="V103" s="19">
        <v>7195581.0776806483</v>
      </c>
      <c r="W103" s="38">
        <f t="shared" si="6"/>
        <v>34339527.189274214</v>
      </c>
      <c r="X103" s="119"/>
    </row>
    <row r="104" spans="1:24" s="120" customFormat="1" ht="16.5">
      <c r="A104" s="20">
        <v>273</v>
      </c>
      <c r="B104" s="18" t="s">
        <v>138</v>
      </c>
      <c r="C104" s="21">
        <v>3989</v>
      </c>
      <c r="D104" s="21">
        <v>5872131.7799999993</v>
      </c>
      <c r="E104" s="21">
        <v>2444387.6639823755</v>
      </c>
      <c r="F104" s="21">
        <v>8316519.4439823749</v>
      </c>
      <c r="G104" s="114">
        <v>1357.49</v>
      </c>
      <c r="H104" s="32">
        <v>5415027.6100000003</v>
      </c>
      <c r="I104" s="32">
        <v>2901491.8339823745</v>
      </c>
      <c r="J104" s="115">
        <f t="shared" si="5"/>
        <v>0.3488829495951965</v>
      </c>
      <c r="K104" s="116">
        <v>1324765.6004319999</v>
      </c>
      <c r="L104" s="116">
        <v>0</v>
      </c>
      <c r="M104" s="116">
        <v>45524.144953110757</v>
      </c>
      <c r="N104" s="116">
        <v>59377.992053475071</v>
      </c>
      <c r="O104" s="116">
        <v>53155.345797608461</v>
      </c>
      <c r="P104" s="117">
        <v>-171499.66500000001</v>
      </c>
      <c r="Q104" s="117">
        <v>-268030.49669088877</v>
      </c>
      <c r="R104" s="118">
        <v>1323572.7433761363</v>
      </c>
      <c r="S104" s="21">
        <v>5268357.4989038166</v>
      </c>
      <c r="T104" s="36">
        <v>363822.01638160803</v>
      </c>
      <c r="U104" s="19">
        <v>5632179.5152854249</v>
      </c>
      <c r="V104" s="19">
        <v>750666.74848554737</v>
      </c>
      <c r="W104" s="38">
        <f t="shared" si="6"/>
        <v>6382846.2637709724</v>
      </c>
      <c r="X104" s="119"/>
    </row>
    <row r="105" spans="1:24" s="120" customFormat="1" ht="16.5">
      <c r="A105" s="20">
        <v>275</v>
      </c>
      <c r="B105" s="18" t="s">
        <v>139</v>
      </c>
      <c r="C105" s="21">
        <v>2586</v>
      </c>
      <c r="D105" s="21">
        <v>3200485.4599999995</v>
      </c>
      <c r="E105" s="21">
        <v>665587.94131127896</v>
      </c>
      <c r="F105" s="21">
        <v>3866073.4013112783</v>
      </c>
      <c r="G105" s="114">
        <v>1357.49</v>
      </c>
      <c r="H105" s="32">
        <v>3510469.14</v>
      </c>
      <c r="I105" s="32">
        <v>355604.26131127821</v>
      </c>
      <c r="J105" s="115">
        <f t="shared" si="5"/>
        <v>9.1980731972307064E-2</v>
      </c>
      <c r="K105" s="116">
        <v>155593.27567999999</v>
      </c>
      <c r="L105" s="116">
        <v>0</v>
      </c>
      <c r="M105" s="116">
        <v>28209.954093576875</v>
      </c>
      <c r="N105" s="116">
        <v>34354.18509185603</v>
      </c>
      <c r="O105" s="116">
        <v>0</v>
      </c>
      <c r="P105" s="117">
        <v>-153119.57999999999</v>
      </c>
      <c r="Q105" s="117">
        <v>595373.6805941792</v>
      </c>
      <c r="R105" s="118">
        <v>559061.58779389714</v>
      </c>
      <c r="S105" s="21">
        <v>1575077.3645647871</v>
      </c>
      <c r="T105" s="36">
        <v>1084185.0271255947</v>
      </c>
      <c r="U105" s="19">
        <v>2659262.3916903818</v>
      </c>
      <c r="V105" s="19">
        <v>533664.68344334664</v>
      </c>
      <c r="W105" s="38">
        <f t="shared" si="6"/>
        <v>3192927.0751337283</v>
      </c>
      <c r="X105" s="119"/>
    </row>
    <row r="106" spans="1:24" s="120" customFormat="1" ht="16.5">
      <c r="A106" s="20">
        <v>276</v>
      </c>
      <c r="B106" s="18" t="s">
        <v>140</v>
      </c>
      <c r="C106" s="21">
        <v>15035</v>
      </c>
      <c r="D106" s="21">
        <v>29099410.120000001</v>
      </c>
      <c r="E106" s="21">
        <v>2208241.1690138439</v>
      </c>
      <c r="F106" s="21">
        <v>31307651.289013844</v>
      </c>
      <c r="G106" s="114">
        <v>1357.49</v>
      </c>
      <c r="H106" s="32">
        <v>20409862.149999999</v>
      </c>
      <c r="I106" s="32">
        <v>10897789.139013845</v>
      </c>
      <c r="J106" s="115">
        <f t="shared" si="5"/>
        <v>0.34808708703223562</v>
      </c>
      <c r="K106" s="116">
        <v>0</v>
      </c>
      <c r="L106" s="116">
        <v>0</v>
      </c>
      <c r="M106" s="116">
        <v>110560.11683986273</v>
      </c>
      <c r="N106" s="116">
        <v>284209.34932471573</v>
      </c>
      <c r="O106" s="116">
        <v>62767.223240713371</v>
      </c>
      <c r="P106" s="117">
        <v>-938844.66500000004</v>
      </c>
      <c r="Q106" s="117">
        <v>2198641.1221422497</v>
      </c>
      <c r="R106" s="118">
        <v>729778.7348113755</v>
      </c>
      <c r="S106" s="21">
        <v>13344901.020372763</v>
      </c>
      <c r="T106" s="36">
        <v>5531496.8556397632</v>
      </c>
      <c r="U106" s="19">
        <v>18876397.876012526</v>
      </c>
      <c r="V106" s="19">
        <v>1985658.8470668362</v>
      </c>
      <c r="W106" s="38">
        <f t="shared" si="6"/>
        <v>20862056.723079361</v>
      </c>
      <c r="X106" s="119"/>
    </row>
    <row r="107" spans="1:24" s="120" customFormat="1" ht="16.5">
      <c r="A107" s="20">
        <v>280</v>
      </c>
      <c r="B107" s="18" t="s">
        <v>141</v>
      </c>
      <c r="C107" s="21">
        <v>2050</v>
      </c>
      <c r="D107" s="21">
        <v>2757524.23</v>
      </c>
      <c r="E107" s="21">
        <v>1222250.1554579984</v>
      </c>
      <c r="F107" s="21">
        <v>3979774.3854579981</v>
      </c>
      <c r="G107" s="114">
        <v>1357.49</v>
      </c>
      <c r="H107" s="32">
        <v>2782854.5</v>
      </c>
      <c r="I107" s="32">
        <v>1196919.8854579981</v>
      </c>
      <c r="J107" s="115">
        <f t="shared" si="5"/>
        <v>0.30075068823788487</v>
      </c>
      <c r="K107" s="116">
        <v>244659.23439999999</v>
      </c>
      <c r="L107" s="116">
        <v>0</v>
      </c>
      <c r="M107" s="116">
        <v>19420.632595787785</v>
      </c>
      <c r="N107" s="116">
        <v>26955.628106161814</v>
      </c>
      <c r="O107" s="116">
        <v>0</v>
      </c>
      <c r="P107" s="117">
        <v>-88782.68</v>
      </c>
      <c r="Q107" s="117">
        <v>-113659.99689489689</v>
      </c>
      <c r="R107" s="118">
        <v>186605.95704321098</v>
      </c>
      <c r="S107" s="21">
        <v>1472118.6607082619</v>
      </c>
      <c r="T107" s="36">
        <v>879915.82424411341</v>
      </c>
      <c r="U107" s="19">
        <v>2352034.4849523753</v>
      </c>
      <c r="V107" s="19">
        <v>506538.17748261482</v>
      </c>
      <c r="W107" s="38">
        <f t="shared" si="6"/>
        <v>2858572.6624349901</v>
      </c>
      <c r="X107" s="119"/>
    </row>
    <row r="108" spans="1:24" s="120" customFormat="1" ht="16.5">
      <c r="A108" s="20">
        <v>284</v>
      </c>
      <c r="B108" s="18" t="s">
        <v>142</v>
      </c>
      <c r="C108" s="21">
        <v>2271</v>
      </c>
      <c r="D108" s="21">
        <v>2954649.1900000004</v>
      </c>
      <c r="E108" s="21">
        <v>483877.57234502153</v>
      </c>
      <c r="F108" s="21">
        <v>3438526.7623450221</v>
      </c>
      <c r="G108" s="114">
        <v>1357.49</v>
      </c>
      <c r="H108" s="32">
        <v>3082859.79</v>
      </c>
      <c r="I108" s="32">
        <v>355666.97234502202</v>
      </c>
      <c r="J108" s="115">
        <f t="shared" si="5"/>
        <v>0.10343585986879528</v>
      </c>
      <c r="K108" s="116">
        <v>990.13177599999995</v>
      </c>
      <c r="L108" s="116">
        <v>0</v>
      </c>
      <c r="M108" s="116">
        <v>29321.893095060699</v>
      </c>
      <c r="N108" s="116">
        <v>39828.122460892824</v>
      </c>
      <c r="O108" s="116">
        <v>0</v>
      </c>
      <c r="P108" s="117">
        <v>-110622</v>
      </c>
      <c r="Q108" s="117">
        <v>1055346.3034045529</v>
      </c>
      <c r="R108" s="118">
        <v>853011.55306537787</v>
      </c>
      <c r="S108" s="21">
        <v>2223542.9761469061</v>
      </c>
      <c r="T108" s="36">
        <v>971338.38039449917</v>
      </c>
      <c r="U108" s="19">
        <v>3194881.3565414054</v>
      </c>
      <c r="V108" s="19">
        <v>461860.70718351577</v>
      </c>
      <c r="W108" s="38">
        <f t="shared" si="6"/>
        <v>3656742.0637249211</v>
      </c>
      <c r="X108" s="119"/>
    </row>
    <row r="109" spans="1:24" s="120" customFormat="1" ht="16.5">
      <c r="A109" s="20">
        <v>285</v>
      </c>
      <c r="B109" s="18" t="s">
        <v>143</v>
      </c>
      <c r="C109" s="21">
        <v>51241</v>
      </c>
      <c r="D109" s="21">
        <v>62848203.470000006</v>
      </c>
      <c r="E109" s="21">
        <v>14558289.424362665</v>
      </c>
      <c r="F109" s="21">
        <v>77406492.894362673</v>
      </c>
      <c r="G109" s="114">
        <v>1357.49</v>
      </c>
      <c r="H109" s="32">
        <v>69559145.090000004</v>
      </c>
      <c r="I109" s="32">
        <v>7847347.8043626696</v>
      </c>
      <c r="J109" s="115">
        <f t="shared" si="5"/>
        <v>0.10137841815249291</v>
      </c>
      <c r="K109" s="116">
        <v>0</v>
      </c>
      <c r="L109" s="116">
        <v>0</v>
      </c>
      <c r="M109" s="116">
        <v>738629.14641174336</v>
      </c>
      <c r="N109" s="116">
        <v>1004851.119303679</v>
      </c>
      <c r="O109" s="116">
        <v>0</v>
      </c>
      <c r="P109" s="117">
        <v>-5832246.1299000001</v>
      </c>
      <c r="Q109" s="117">
        <v>931007.5410607052</v>
      </c>
      <c r="R109" s="118">
        <v>3945298.2948206807</v>
      </c>
      <c r="S109" s="21">
        <v>8634887.7760594785</v>
      </c>
      <c r="T109" s="36">
        <v>11048007.734815372</v>
      </c>
      <c r="U109" s="19">
        <v>19682895.510874853</v>
      </c>
      <c r="V109" s="19">
        <v>7552425.6732155401</v>
      </c>
      <c r="W109" s="38">
        <f t="shared" si="6"/>
        <v>27235321.184090391</v>
      </c>
      <c r="X109" s="119"/>
    </row>
    <row r="110" spans="1:24" s="120" customFormat="1" ht="16.5">
      <c r="A110" s="20">
        <v>286</v>
      </c>
      <c r="B110" s="18" t="s">
        <v>144</v>
      </c>
      <c r="C110" s="21">
        <v>80454</v>
      </c>
      <c r="D110" s="21">
        <v>99615274.160000011</v>
      </c>
      <c r="E110" s="21">
        <v>15672312.430314125</v>
      </c>
      <c r="F110" s="21">
        <v>115287586.59031413</v>
      </c>
      <c r="G110" s="114">
        <v>1357.49</v>
      </c>
      <c r="H110" s="32">
        <v>109215500.45999999</v>
      </c>
      <c r="I110" s="32">
        <v>6072086.1303141415</v>
      </c>
      <c r="J110" s="115">
        <f t="shared" si="5"/>
        <v>5.2669036709840251E-2</v>
      </c>
      <c r="K110" s="116">
        <v>0</v>
      </c>
      <c r="L110" s="116">
        <v>0</v>
      </c>
      <c r="M110" s="116">
        <v>991392.07758646156</v>
      </c>
      <c r="N110" s="116">
        <v>1611620.6405131465</v>
      </c>
      <c r="O110" s="116">
        <v>0</v>
      </c>
      <c r="P110" s="117">
        <v>-6202438.4722999996</v>
      </c>
      <c r="Q110" s="117">
        <v>-3126300.4579730504</v>
      </c>
      <c r="R110" s="118">
        <v>380486.66664846765</v>
      </c>
      <c r="S110" s="21">
        <v>-273153.41521083191</v>
      </c>
      <c r="T110" s="36">
        <v>13327099.781027677</v>
      </c>
      <c r="U110" s="19">
        <v>13053946.365816845</v>
      </c>
      <c r="V110" s="19">
        <v>12668352.130795924</v>
      </c>
      <c r="W110" s="38">
        <f t="shared" si="6"/>
        <v>25722298.496612769</v>
      </c>
      <c r="X110" s="119"/>
    </row>
    <row r="111" spans="1:24" s="120" customFormat="1" ht="16.5">
      <c r="A111" s="20">
        <v>287</v>
      </c>
      <c r="B111" s="18" t="s">
        <v>145</v>
      </c>
      <c r="C111" s="21">
        <v>6380</v>
      </c>
      <c r="D111" s="21">
        <v>7273462.9000000004</v>
      </c>
      <c r="E111" s="21">
        <v>2464554.5605779905</v>
      </c>
      <c r="F111" s="21">
        <v>9738017.4605779909</v>
      </c>
      <c r="G111" s="114">
        <v>1357.49</v>
      </c>
      <c r="H111" s="32">
        <v>8660786.1999999993</v>
      </c>
      <c r="I111" s="32">
        <v>1077231.2605779916</v>
      </c>
      <c r="J111" s="115">
        <f t="shared" si="5"/>
        <v>0.11062120857134441</v>
      </c>
      <c r="K111" s="116">
        <v>367653.7098666667</v>
      </c>
      <c r="L111" s="116">
        <v>0</v>
      </c>
      <c r="M111" s="116">
        <v>76410.088155561927</v>
      </c>
      <c r="N111" s="116">
        <v>96838.852772940212</v>
      </c>
      <c r="O111" s="116">
        <v>0</v>
      </c>
      <c r="P111" s="117">
        <v>-265658.06000000006</v>
      </c>
      <c r="Q111" s="117">
        <v>1073269.7562788855</v>
      </c>
      <c r="R111" s="118">
        <v>717008.02769912384</v>
      </c>
      <c r="S111" s="21">
        <v>3142753.6353511699</v>
      </c>
      <c r="T111" s="36">
        <v>2093963.4735050593</v>
      </c>
      <c r="U111" s="19">
        <v>5236717.1088562291</v>
      </c>
      <c r="V111" s="19">
        <v>1353305.5601924181</v>
      </c>
      <c r="W111" s="38">
        <f t="shared" si="6"/>
        <v>6590022.6690486474</v>
      </c>
      <c r="X111" s="119"/>
    </row>
    <row r="112" spans="1:24" s="120" customFormat="1" ht="16.5">
      <c r="A112" s="20">
        <v>288</v>
      </c>
      <c r="B112" s="18" t="s">
        <v>146</v>
      </c>
      <c r="C112" s="21">
        <v>6442</v>
      </c>
      <c r="D112" s="21">
        <v>10283488.199999999</v>
      </c>
      <c r="E112" s="21">
        <v>2753685.2564114532</v>
      </c>
      <c r="F112" s="21">
        <v>13037173.456411453</v>
      </c>
      <c r="G112" s="114">
        <v>1357.49</v>
      </c>
      <c r="H112" s="32">
        <v>8744950.5800000001</v>
      </c>
      <c r="I112" s="32">
        <v>4292222.8764114529</v>
      </c>
      <c r="J112" s="115">
        <f t="shared" si="5"/>
        <v>0.3292295596712041</v>
      </c>
      <c r="K112" s="116">
        <v>0</v>
      </c>
      <c r="L112" s="116">
        <v>0</v>
      </c>
      <c r="M112" s="116">
        <v>69210.599590692713</v>
      </c>
      <c r="N112" s="116">
        <v>106389.26404738368</v>
      </c>
      <c r="O112" s="116">
        <v>0</v>
      </c>
      <c r="P112" s="117">
        <v>-239651.685</v>
      </c>
      <c r="Q112" s="117">
        <v>-814309.59776317223</v>
      </c>
      <c r="R112" s="118">
        <v>-842181.69835989841</v>
      </c>
      <c r="S112" s="21">
        <v>2571679.7589264582</v>
      </c>
      <c r="T112" s="36">
        <v>1884504.2669077581</v>
      </c>
      <c r="U112" s="19">
        <v>4456184.0258342158</v>
      </c>
      <c r="V112" s="19">
        <v>1240307.1289880052</v>
      </c>
      <c r="W112" s="38">
        <f t="shared" si="6"/>
        <v>5696491.154822221</v>
      </c>
      <c r="X112" s="119"/>
    </row>
    <row r="113" spans="1:24" s="120" customFormat="1" ht="16.5">
      <c r="A113" s="20">
        <v>290</v>
      </c>
      <c r="B113" s="18" t="s">
        <v>147</v>
      </c>
      <c r="C113" s="21">
        <v>7928</v>
      </c>
      <c r="D113" s="21">
        <v>8393955.7299999986</v>
      </c>
      <c r="E113" s="21">
        <v>4651064.2149116918</v>
      </c>
      <c r="F113" s="21">
        <v>13045019.94491169</v>
      </c>
      <c r="G113" s="114">
        <v>1357.49</v>
      </c>
      <c r="H113" s="32">
        <v>10762180.720000001</v>
      </c>
      <c r="I113" s="32">
        <v>2282839.2249116898</v>
      </c>
      <c r="J113" s="115">
        <f t="shared" si="5"/>
        <v>0.17499699000476643</v>
      </c>
      <c r="K113" s="116">
        <v>1051142.5056639998</v>
      </c>
      <c r="L113" s="116">
        <v>0</v>
      </c>
      <c r="M113" s="116">
        <v>97883.180151266206</v>
      </c>
      <c r="N113" s="116">
        <v>147810.36784308395</v>
      </c>
      <c r="O113" s="116">
        <v>0</v>
      </c>
      <c r="P113" s="117">
        <v>-430926.85</v>
      </c>
      <c r="Q113" s="117">
        <v>-464708.15251307294</v>
      </c>
      <c r="R113" s="118">
        <v>287056.14183100866</v>
      </c>
      <c r="S113" s="21">
        <v>2971096.4178879759</v>
      </c>
      <c r="T113" s="36">
        <v>2391188.9874292002</v>
      </c>
      <c r="U113" s="19">
        <v>5362285.4053171761</v>
      </c>
      <c r="V113" s="19">
        <v>1615371.9588127958</v>
      </c>
      <c r="W113" s="38">
        <f t="shared" si="6"/>
        <v>6977657.3641299717</v>
      </c>
      <c r="X113" s="119"/>
    </row>
    <row r="114" spans="1:24" s="120" customFormat="1" ht="16.5">
      <c r="A114" s="20">
        <v>291</v>
      </c>
      <c r="B114" s="18" t="s">
        <v>148</v>
      </c>
      <c r="C114" s="21">
        <v>2158</v>
      </c>
      <c r="D114" s="21">
        <v>1828299.8</v>
      </c>
      <c r="E114" s="21">
        <v>790454.79271941772</v>
      </c>
      <c r="F114" s="21">
        <v>2618754.592719418</v>
      </c>
      <c r="G114" s="114">
        <v>1357.49</v>
      </c>
      <c r="H114" s="32">
        <v>2929463.42</v>
      </c>
      <c r="I114" s="32">
        <v>-310708.82728058193</v>
      </c>
      <c r="J114" s="115">
        <f t="shared" si="5"/>
        <v>-0.11864755412531024</v>
      </c>
      <c r="K114" s="116">
        <v>273386.12641599996</v>
      </c>
      <c r="L114" s="116">
        <v>0</v>
      </c>
      <c r="M114" s="116">
        <v>23119.871545727943</v>
      </c>
      <c r="N114" s="116">
        <v>43478.459183165745</v>
      </c>
      <c r="O114" s="116">
        <v>0</v>
      </c>
      <c r="P114" s="117">
        <v>-117549.3425</v>
      </c>
      <c r="Q114" s="117">
        <v>950904.73402385158</v>
      </c>
      <c r="R114" s="118">
        <v>896243.77007172839</v>
      </c>
      <c r="S114" s="21">
        <v>1758874.7914598917</v>
      </c>
      <c r="T114" s="36">
        <v>16486.582582292525</v>
      </c>
      <c r="U114" s="19">
        <v>1775361.3740421843</v>
      </c>
      <c r="V114" s="19">
        <v>426520.64976935624</v>
      </c>
      <c r="W114" s="38">
        <f t="shared" si="6"/>
        <v>2201882.0238115406</v>
      </c>
      <c r="X114" s="119"/>
    </row>
    <row r="115" spans="1:24" s="120" customFormat="1" ht="16.5">
      <c r="A115" s="20">
        <v>297</v>
      </c>
      <c r="B115" s="18" t="s">
        <v>149</v>
      </c>
      <c r="C115" s="21">
        <v>121543</v>
      </c>
      <c r="D115" s="21">
        <v>163548980.03</v>
      </c>
      <c r="E115" s="21">
        <v>22337705.131896209</v>
      </c>
      <c r="F115" s="21">
        <v>185886685.1618962</v>
      </c>
      <c r="G115" s="114">
        <v>1357.49</v>
      </c>
      <c r="H115" s="32">
        <v>164993407.06999999</v>
      </c>
      <c r="I115" s="32">
        <v>20893278.091896206</v>
      </c>
      <c r="J115" s="115">
        <f t="shared" si="5"/>
        <v>0.11239792712264146</v>
      </c>
      <c r="K115" s="116">
        <v>0</v>
      </c>
      <c r="L115" s="116">
        <v>0</v>
      </c>
      <c r="M115" s="116">
        <v>1618280.0030151876</v>
      </c>
      <c r="N115" s="116">
        <v>2357151.1227374398</v>
      </c>
      <c r="O115" s="116">
        <v>975455.21226113336</v>
      </c>
      <c r="P115" s="117">
        <v>-13411947.239900002</v>
      </c>
      <c r="Q115" s="117">
        <v>-14117505.026139481</v>
      </c>
      <c r="R115" s="118">
        <v>-6481568.6417166879</v>
      </c>
      <c r="S115" s="21">
        <v>-8166856.4778461978</v>
      </c>
      <c r="T115" s="36">
        <v>25985031.67949415</v>
      </c>
      <c r="U115" s="19">
        <v>17818175.201647952</v>
      </c>
      <c r="V115" s="19">
        <v>18544441.768252805</v>
      </c>
      <c r="W115" s="38">
        <f t="shared" si="6"/>
        <v>36362616.969900757</v>
      </c>
      <c r="X115" s="119"/>
    </row>
    <row r="116" spans="1:24" s="120" customFormat="1" ht="16.5">
      <c r="A116" s="20">
        <v>300</v>
      </c>
      <c r="B116" s="18" t="s">
        <v>150</v>
      </c>
      <c r="C116" s="21">
        <v>3528</v>
      </c>
      <c r="D116" s="21">
        <v>4789698.57</v>
      </c>
      <c r="E116" s="21">
        <v>650950.08396406367</v>
      </c>
      <c r="F116" s="21">
        <v>5440648.6539640641</v>
      </c>
      <c r="G116" s="114">
        <v>1357.49</v>
      </c>
      <c r="H116" s="32">
        <v>4789224.72</v>
      </c>
      <c r="I116" s="32">
        <v>651423.93396406434</v>
      </c>
      <c r="J116" s="115">
        <f t="shared" si="5"/>
        <v>0.11973277000517869</v>
      </c>
      <c r="K116" s="116">
        <v>87345.076223999989</v>
      </c>
      <c r="L116" s="116">
        <v>0</v>
      </c>
      <c r="M116" s="116">
        <v>45686.246895727389</v>
      </c>
      <c r="N116" s="116">
        <v>61476.737540519302</v>
      </c>
      <c r="O116" s="116">
        <v>0</v>
      </c>
      <c r="P116" s="117">
        <v>-159755.73000000001</v>
      </c>
      <c r="Q116" s="117">
        <v>1455854.0474903292</v>
      </c>
      <c r="R116" s="117">
        <v>816011.03948278818</v>
      </c>
      <c r="S116" s="21">
        <v>2958041.3515974288</v>
      </c>
      <c r="T116" s="36">
        <v>1800603.3388121307</v>
      </c>
      <c r="U116" s="19">
        <v>4758644.6904095598</v>
      </c>
      <c r="V116" s="19">
        <v>724719.67863877001</v>
      </c>
      <c r="W116" s="38">
        <f t="shared" si="6"/>
        <v>5483364.36904833</v>
      </c>
      <c r="X116" s="119"/>
    </row>
    <row r="117" spans="1:24" s="120" customFormat="1" ht="16.5">
      <c r="A117" s="20">
        <v>301</v>
      </c>
      <c r="B117" s="18" t="s">
        <v>151</v>
      </c>
      <c r="C117" s="21">
        <v>20197</v>
      </c>
      <c r="D117" s="21">
        <v>27762619.629999999</v>
      </c>
      <c r="E117" s="21">
        <v>3354520.2922980632</v>
      </c>
      <c r="F117" s="21">
        <v>31117139.922298063</v>
      </c>
      <c r="G117" s="114">
        <v>1357.49</v>
      </c>
      <c r="H117" s="32">
        <v>27417225.530000001</v>
      </c>
      <c r="I117" s="32">
        <v>3699914.3922980614</v>
      </c>
      <c r="J117" s="115">
        <f t="shared" si="5"/>
        <v>0.11890277838956401</v>
      </c>
      <c r="K117" s="116">
        <v>0</v>
      </c>
      <c r="L117" s="116">
        <v>0</v>
      </c>
      <c r="M117" s="116">
        <v>232993.5176332898</v>
      </c>
      <c r="N117" s="116">
        <v>355857.17009708204</v>
      </c>
      <c r="O117" s="116">
        <v>0</v>
      </c>
      <c r="P117" s="117">
        <v>-1160050.69</v>
      </c>
      <c r="Q117" s="117">
        <v>717073.25065928139</v>
      </c>
      <c r="R117" s="118">
        <v>-633320.12612438854</v>
      </c>
      <c r="S117" s="21">
        <v>3212467.5145633263</v>
      </c>
      <c r="T117" s="36">
        <v>11011585.940417103</v>
      </c>
      <c r="U117" s="19">
        <v>14224053.454980429</v>
      </c>
      <c r="V117" s="19">
        <v>4127779.3451967547</v>
      </c>
      <c r="W117" s="38">
        <f t="shared" si="6"/>
        <v>18351832.800177183</v>
      </c>
      <c r="X117" s="119"/>
    </row>
    <row r="118" spans="1:24" s="120" customFormat="1" ht="16.5">
      <c r="A118" s="20">
        <v>304</v>
      </c>
      <c r="B118" s="18" t="s">
        <v>152</v>
      </c>
      <c r="C118" s="21">
        <v>971</v>
      </c>
      <c r="D118" s="21">
        <v>801778.13</v>
      </c>
      <c r="E118" s="21">
        <v>626606.70345602091</v>
      </c>
      <c r="F118" s="21">
        <v>1428384.8334560208</v>
      </c>
      <c r="G118" s="114">
        <v>1357.49</v>
      </c>
      <c r="H118" s="32">
        <v>1318122.79</v>
      </c>
      <c r="I118" s="32">
        <v>110262.04345602077</v>
      </c>
      <c r="J118" s="115">
        <f t="shared" si="5"/>
        <v>7.7193513171963879E-2</v>
      </c>
      <c r="K118" s="116">
        <v>115865.64698399999</v>
      </c>
      <c r="L118" s="116">
        <v>0</v>
      </c>
      <c r="M118" s="116">
        <v>9645.785765039187</v>
      </c>
      <c r="N118" s="116">
        <v>11661.945514635041</v>
      </c>
      <c r="O118" s="116">
        <v>15501.093343455581</v>
      </c>
      <c r="P118" s="117">
        <v>-51420.12</v>
      </c>
      <c r="Q118" s="117">
        <v>-335143.88026683748</v>
      </c>
      <c r="R118" s="117">
        <v>-69377.10175927107</v>
      </c>
      <c r="S118" s="21">
        <v>-193004.58696295798</v>
      </c>
      <c r="T118" s="36">
        <v>-65927.916057864466</v>
      </c>
      <c r="U118" s="19">
        <v>-258932.50302082245</v>
      </c>
      <c r="V118" s="19">
        <v>176238.82522930554</v>
      </c>
      <c r="W118" s="38">
        <f t="shared" si="6"/>
        <v>-82693.677791516908</v>
      </c>
      <c r="X118" s="119"/>
    </row>
    <row r="119" spans="1:24" s="120" customFormat="1" ht="16.5">
      <c r="A119" s="20">
        <v>305</v>
      </c>
      <c r="B119" s="18" t="s">
        <v>153</v>
      </c>
      <c r="C119" s="21">
        <v>15165</v>
      </c>
      <c r="D119" s="21">
        <v>20967173.48</v>
      </c>
      <c r="E119" s="21">
        <v>5692221.3808946768</v>
      </c>
      <c r="F119" s="21">
        <v>26659394.860894676</v>
      </c>
      <c r="G119" s="114">
        <v>1357.49</v>
      </c>
      <c r="H119" s="32">
        <v>20586335.850000001</v>
      </c>
      <c r="I119" s="32">
        <v>6073059.0108946748</v>
      </c>
      <c r="J119" s="115">
        <f t="shared" si="5"/>
        <v>0.22780183280915123</v>
      </c>
      <c r="K119" s="116">
        <v>835787.47224000003</v>
      </c>
      <c r="L119" s="116">
        <v>0</v>
      </c>
      <c r="M119" s="116">
        <v>200611.92976566925</v>
      </c>
      <c r="N119" s="116">
        <v>256510.44655862308</v>
      </c>
      <c r="O119" s="116">
        <v>0</v>
      </c>
      <c r="P119" s="117">
        <v>-867259.375</v>
      </c>
      <c r="Q119" s="117">
        <v>1997457.3543863457</v>
      </c>
      <c r="R119" s="118">
        <v>2425928.9941001441</v>
      </c>
      <c r="S119" s="21">
        <v>10922095.832945457</v>
      </c>
      <c r="T119" s="36">
        <v>4267574.7514824336</v>
      </c>
      <c r="U119" s="19">
        <v>15189670.584427889</v>
      </c>
      <c r="V119" s="19">
        <v>2682599.9875350748</v>
      </c>
      <c r="W119" s="38">
        <f t="shared" si="6"/>
        <v>17872270.571962964</v>
      </c>
      <c r="X119" s="119"/>
    </row>
    <row r="120" spans="1:24" s="120" customFormat="1" ht="16.5">
      <c r="A120" s="20">
        <v>309</v>
      </c>
      <c r="B120" s="18" t="s">
        <v>154</v>
      </c>
      <c r="C120" s="21">
        <v>6506</v>
      </c>
      <c r="D120" s="21">
        <v>8282330.2000000002</v>
      </c>
      <c r="E120" s="21">
        <v>1615395.8371918849</v>
      </c>
      <c r="F120" s="21">
        <v>9897726.0371918846</v>
      </c>
      <c r="G120" s="114">
        <v>1357.49</v>
      </c>
      <c r="H120" s="32">
        <v>8831829.9399999995</v>
      </c>
      <c r="I120" s="32">
        <v>1065896.0971918851</v>
      </c>
      <c r="J120" s="115">
        <f t="shared" si="5"/>
        <v>0.10769100833733461</v>
      </c>
      <c r="K120" s="116">
        <v>149912.81344</v>
      </c>
      <c r="L120" s="116">
        <v>0</v>
      </c>
      <c r="M120" s="116">
        <v>91708.656615241154</v>
      </c>
      <c r="N120" s="116">
        <v>110647.57880051585</v>
      </c>
      <c r="O120" s="116">
        <v>0</v>
      </c>
      <c r="P120" s="117">
        <v>-634210.02500000002</v>
      </c>
      <c r="Q120" s="117">
        <v>-401495.22926220956</v>
      </c>
      <c r="R120" s="118">
        <v>-433381.87784330669</v>
      </c>
      <c r="S120" s="21">
        <v>-50921.986057874281</v>
      </c>
      <c r="T120" s="36">
        <v>3787625.171099782</v>
      </c>
      <c r="U120" s="19">
        <v>3736703.1850419077</v>
      </c>
      <c r="V120" s="19">
        <v>1217821.7129611028</v>
      </c>
      <c r="W120" s="38">
        <f t="shared" si="6"/>
        <v>4954524.8980030101</v>
      </c>
      <c r="X120" s="119"/>
    </row>
    <row r="121" spans="1:24" s="120" customFormat="1" ht="16.5">
      <c r="A121" s="20">
        <v>312</v>
      </c>
      <c r="B121" s="18" t="s">
        <v>155</v>
      </c>
      <c r="C121" s="21">
        <v>1232</v>
      </c>
      <c r="D121" s="21">
        <v>1718303.5400000003</v>
      </c>
      <c r="E121" s="21">
        <v>485485.82007080963</v>
      </c>
      <c r="F121" s="21">
        <v>2203789.3600708097</v>
      </c>
      <c r="G121" s="114">
        <v>1357.49</v>
      </c>
      <c r="H121" s="32">
        <v>1672427.68</v>
      </c>
      <c r="I121" s="32">
        <v>531361.68007080979</v>
      </c>
      <c r="J121" s="115">
        <f t="shared" si="5"/>
        <v>0.24111273504548394</v>
      </c>
      <c r="K121" s="116">
        <v>152472.76351999998</v>
      </c>
      <c r="L121" s="116">
        <v>0</v>
      </c>
      <c r="M121" s="116">
        <v>16135.01818696748</v>
      </c>
      <c r="N121" s="116">
        <v>24260.365095171775</v>
      </c>
      <c r="O121" s="116">
        <v>0</v>
      </c>
      <c r="P121" s="117">
        <v>-62924.605000000003</v>
      </c>
      <c r="Q121" s="117">
        <v>98108.208258273487</v>
      </c>
      <c r="R121" s="118">
        <v>-12640.698763405486</v>
      </c>
      <c r="S121" s="21">
        <v>746772.73136781703</v>
      </c>
      <c r="T121" s="36">
        <v>65333.05549811283</v>
      </c>
      <c r="U121" s="19">
        <v>812105.78686592984</v>
      </c>
      <c r="V121" s="19">
        <v>274771.75104361918</v>
      </c>
      <c r="W121" s="38">
        <f t="shared" si="6"/>
        <v>1086877.537909549</v>
      </c>
      <c r="X121" s="119"/>
    </row>
    <row r="122" spans="1:24" s="120" customFormat="1" ht="16.5">
      <c r="A122" s="20">
        <v>316</v>
      </c>
      <c r="B122" s="18" t="s">
        <v>156</v>
      </c>
      <c r="C122" s="21">
        <v>4245</v>
      </c>
      <c r="D122" s="21">
        <v>5255115.53</v>
      </c>
      <c r="E122" s="21">
        <v>908782.04488814995</v>
      </c>
      <c r="F122" s="21">
        <v>6163897.5748881502</v>
      </c>
      <c r="G122" s="114">
        <v>1357.49</v>
      </c>
      <c r="H122" s="32">
        <v>5762545.0499999998</v>
      </c>
      <c r="I122" s="32">
        <v>401352.52488815039</v>
      </c>
      <c r="J122" s="115">
        <f t="shared" si="5"/>
        <v>6.5113431884927672E-2</v>
      </c>
      <c r="K122" s="116">
        <v>0</v>
      </c>
      <c r="L122" s="116">
        <v>0</v>
      </c>
      <c r="M122" s="116">
        <v>45557.500080643018</v>
      </c>
      <c r="N122" s="116">
        <v>69062.417692310075</v>
      </c>
      <c r="O122" s="116">
        <v>0</v>
      </c>
      <c r="P122" s="117">
        <v>-423777.73249999998</v>
      </c>
      <c r="Q122" s="117">
        <v>-345227.75280109228</v>
      </c>
      <c r="R122" s="118">
        <v>-308798.81497438921</v>
      </c>
      <c r="S122" s="21">
        <v>-561831.85761437798</v>
      </c>
      <c r="T122" s="36">
        <v>1837615.2202056232</v>
      </c>
      <c r="U122" s="19">
        <v>1275783.3625912452</v>
      </c>
      <c r="V122" s="19">
        <v>805374.54313310259</v>
      </c>
      <c r="W122" s="38">
        <f t="shared" si="6"/>
        <v>2081157.9057243478</v>
      </c>
      <c r="X122" s="119"/>
    </row>
    <row r="123" spans="1:24" s="120" customFormat="1" ht="16.5">
      <c r="A123" s="20">
        <v>317</v>
      </c>
      <c r="B123" s="18" t="s">
        <v>157</v>
      </c>
      <c r="C123" s="21">
        <v>2533</v>
      </c>
      <c r="D123" s="21">
        <v>4242532.42</v>
      </c>
      <c r="E123" s="21">
        <v>798447.04912295262</v>
      </c>
      <c r="F123" s="21">
        <v>5040979.4691229528</v>
      </c>
      <c r="G123" s="114">
        <v>1357.49</v>
      </c>
      <c r="H123" s="32">
        <v>3438522.17</v>
      </c>
      <c r="I123" s="32">
        <v>1602457.2991229529</v>
      </c>
      <c r="J123" s="115">
        <f t="shared" si="5"/>
        <v>0.31788609910798821</v>
      </c>
      <c r="K123" s="116">
        <v>282699.63938399998</v>
      </c>
      <c r="L123" s="116">
        <v>0</v>
      </c>
      <c r="M123" s="116">
        <v>35138.894766806057</v>
      </c>
      <c r="N123" s="116">
        <v>44494.108591019445</v>
      </c>
      <c r="O123" s="116">
        <v>0</v>
      </c>
      <c r="P123" s="117">
        <v>-139291.61499999999</v>
      </c>
      <c r="Q123" s="117">
        <v>986384.70593636518</v>
      </c>
      <c r="R123" s="118">
        <v>529237.9696661788</v>
      </c>
      <c r="S123" s="21">
        <v>3341121.0024673222</v>
      </c>
      <c r="T123" s="36">
        <v>1427493.0236484918</v>
      </c>
      <c r="U123" s="19">
        <v>4768614.0261158142</v>
      </c>
      <c r="V123" s="19">
        <v>555714.46242159419</v>
      </c>
      <c r="W123" s="38">
        <f t="shared" si="6"/>
        <v>5324328.4885374084</v>
      </c>
      <c r="X123" s="119"/>
    </row>
    <row r="124" spans="1:24" s="120" customFormat="1" ht="16.5">
      <c r="A124" s="20">
        <v>320</v>
      </c>
      <c r="B124" s="18" t="s">
        <v>158</v>
      </c>
      <c r="C124" s="21">
        <v>7105</v>
      </c>
      <c r="D124" s="21">
        <v>6703981.9100000001</v>
      </c>
      <c r="E124" s="21">
        <v>3623444.8490428459</v>
      </c>
      <c r="F124" s="21">
        <v>10327426.759042846</v>
      </c>
      <c r="G124" s="114">
        <v>1357.49</v>
      </c>
      <c r="H124" s="32">
        <v>9644966.4499999993</v>
      </c>
      <c r="I124" s="32">
        <v>682460.30904284678</v>
      </c>
      <c r="J124" s="115">
        <f t="shared" si="5"/>
        <v>6.6082318951840982E-2</v>
      </c>
      <c r="K124" s="116">
        <v>954628.48207999987</v>
      </c>
      <c r="L124" s="116">
        <v>0</v>
      </c>
      <c r="M124" s="116">
        <v>88361.616079256361</v>
      </c>
      <c r="N124" s="116">
        <v>108929.12260213037</v>
      </c>
      <c r="O124" s="116">
        <v>0</v>
      </c>
      <c r="P124" s="117">
        <v>-423933.19200000004</v>
      </c>
      <c r="Q124" s="117">
        <v>850384.64555176522</v>
      </c>
      <c r="R124" s="118">
        <v>1141663.6105878628</v>
      </c>
      <c r="S124" s="21">
        <v>3402494.5939438613</v>
      </c>
      <c r="T124" s="36">
        <v>2321880.5370432977</v>
      </c>
      <c r="U124" s="19">
        <v>5724375.130987159</v>
      </c>
      <c r="V124" s="19">
        <v>1291193.9256177901</v>
      </c>
      <c r="W124" s="38">
        <f t="shared" si="6"/>
        <v>7015569.0566049488</v>
      </c>
      <c r="X124" s="119"/>
    </row>
    <row r="125" spans="1:24" s="120" customFormat="1" ht="16.5">
      <c r="A125" s="20">
        <v>322</v>
      </c>
      <c r="B125" s="18" t="s">
        <v>159</v>
      </c>
      <c r="C125" s="21">
        <v>6614</v>
      </c>
      <c r="D125" s="21">
        <v>7670057.9400000004</v>
      </c>
      <c r="E125" s="21">
        <v>5425714.889323242</v>
      </c>
      <c r="F125" s="21">
        <v>13095772.829323243</v>
      </c>
      <c r="G125" s="114">
        <v>1357.49</v>
      </c>
      <c r="H125" s="32">
        <v>8978438.8599999994</v>
      </c>
      <c r="I125" s="32">
        <v>4117333.9693232439</v>
      </c>
      <c r="J125" s="115">
        <f t="shared" si="5"/>
        <v>0.31440175566454276</v>
      </c>
      <c r="K125" s="116">
        <v>781158.11063999997</v>
      </c>
      <c r="L125" s="116">
        <v>0</v>
      </c>
      <c r="M125" s="116">
        <v>72875.790758569434</v>
      </c>
      <c r="N125" s="116">
        <v>117345.49371185749</v>
      </c>
      <c r="O125" s="116">
        <v>0</v>
      </c>
      <c r="P125" s="117">
        <v>-366689.33250000002</v>
      </c>
      <c r="Q125" s="117">
        <v>1334230.2620859423</v>
      </c>
      <c r="R125" s="118">
        <v>1290740.3265106499</v>
      </c>
      <c r="S125" s="21">
        <v>7346994.6205302626</v>
      </c>
      <c r="T125" s="36">
        <v>2021303.496589913</v>
      </c>
      <c r="U125" s="19">
        <v>9368298.1171201766</v>
      </c>
      <c r="V125" s="19">
        <v>1208245.3920031702</v>
      </c>
      <c r="W125" s="38">
        <f t="shared" si="6"/>
        <v>10576543.509123348</v>
      </c>
      <c r="X125" s="119"/>
    </row>
    <row r="126" spans="1:24" s="120" customFormat="1" ht="16.5">
      <c r="A126" s="20">
        <v>398</v>
      </c>
      <c r="B126" s="18" t="s">
        <v>160</v>
      </c>
      <c r="C126" s="21">
        <v>120027</v>
      </c>
      <c r="D126" s="21">
        <v>162218054.32000002</v>
      </c>
      <c r="E126" s="21">
        <v>31468108.317945607</v>
      </c>
      <c r="F126" s="21">
        <v>193686162.63794562</v>
      </c>
      <c r="G126" s="114">
        <v>1357.49</v>
      </c>
      <c r="H126" s="32">
        <v>162935452.22999999</v>
      </c>
      <c r="I126" s="32">
        <v>30750710.407945633</v>
      </c>
      <c r="J126" s="115">
        <f t="shared" si="5"/>
        <v>0.15876565465044312</v>
      </c>
      <c r="K126" s="116">
        <v>0</v>
      </c>
      <c r="L126" s="116">
        <v>0</v>
      </c>
      <c r="M126" s="116">
        <v>1634291.1507591913</v>
      </c>
      <c r="N126" s="116">
        <v>2411758.134351938</v>
      </c>
      <c r="O126" s="116">
        <v>25402.8049698299</v>
      </c>
      <c r="P126" s="117">
        <v>-15317783.1918</v>
      </c>
      <c r="Q126" s="117">
        <v>13510392.830545874</v>
      </c>
      <c r="R126" s="118">
        <v>19204866.668158781</v>
      </c>
      <c r="S126" s="21">
        <v>52219638.804931253</v>
      </c>
      <c r="T126" s="36">
        <v>24827978.72926186</v>
      </c>
      <c r="U126" s="19">
        <v>77047617.534193113</v>
      </c>
      <c r="V126" s="19">
        <v>17868794.195308182</v>
      </c>
      <c r="W126" s="38">
        <f t="shared" si="6"/>
        <v>94916411.729501292</v>
      </c>
      <c r="X126" s="119"/>
    </row>
    <row r="127" spans="1:24" s="120" customFormat="1" ht="16.5">
      <c r="A127" s="20">
        <v>399</v>
      </c>
      <c r="B127" s="18" t="s">
        <v>161</v>
      </c>
      <c r="C127" s="21">
        <v>7916</v>
      </c>
      <c r="D127" s="21">
        <v>14076687.51</v>
      </c>
      <c r="E127" s="21">
        <v>1059776.3693380221</v>
      </c>
      <c r="F127" s="21">
        <v>15136463.879338022</v>
      </c>
      <c r="G127" s="114">
        <v>1357.49</v>
      </c>
      <c r="H127" s="32">
        <v>10745890.84</v>
      </c>
      <c r="I127" s="32">
        <v>4390573.0393380225</v>
      </c>
      <c r="J127" s="115">
        <f t="shared" si="5"/>
        <v>0.29006596747681335</v>
      </c>
      <c r="K127" s="116">
        <v>0</v>
      </c>
      <c r="L127" s="116">
        <v>0</v>
      </c>
      <c r="M127" s="116">
        <v>54241.678032585973</v>
      </c>
      <c r="N127" s="116">
        <v>148961.91724057312</v>
      </c>
      <c r="O127" s="116">
        <v>0</v>
      </c>
      <c r="P127" s="117">
        <v>-377400.32499999995</v>
      </c>
      <c r="Q127" s="117">
        <v>-375042.4107776052</v>
      </c>
      <c r="R127" s="117">
        <v>-999965.2917481811</v>
      </c>
      <c r="S127" s="21">
        <v>2841368.6070853956</v>
      </c>
      <c r="T127" s="36">
        <v>3232965.0376413055</v>
      </c>
      <c r="U127" s="19">
        <v>6074333.6447267011</v>
      </c>
      <c r="V127" s="19">
        <v>1284621.9839557132</v>
      </c>
      <c r="W127" s="38">
        <f t="shared" si="6"/>
        <v>7358955.6286824141</v>
      </c>
      <c r="X127" s="119"/>
    </row>
    <row r="128" spans="1:24" s="120" customFormat="1" ht="16.5">
      <c r="A128" s="20">
        <v>400</v>
      </c>
      <c r="B128" s="18" t="s">
        <v>162</v>
      </c>
      <c r="C128" s="21">
        <v>8456</v>
      </c>
      <c r="D128" s="21">
        <v>12697142.59</v>
      </c>
      <c r="E128" s="21">
        <v>2378021.1635862356</v>
      </c>
      <c r="F128" s="21">
        <v>15075163.753586236</v>
      </c>
      <c r="G128" s="114">
        <v>1357.49</v>
      </c>
      <c r="H128" s="32">
        <v>11478935.439999999</v>
      </c>
      <c r="I128" s="32">
        <v>3596228.3135862369</v>
      </c>
      <c r="J128" s="115">
        <f t="shared" si="5"/>
        <v>0.23855318405617509</v>
      </c>
      <c r="K128" s="116">
        <v>0</v>
      </c>
      <c r="L128" s="116">
        <v>0</v>
      </c>
      <c r="M128" s="116">
        <v>104354.89555889413</v>
      </c>
      <c r="N128" s="116">
        <v>106031.15733716211</v>
      </c>
      <c r="O128" s="116">
        <v>0</v>
      </c>
      <c r="P128" s="117">
        <v>-442868.94500000001</v>
      </c>
      <c r="Q128" s="117">
        <v>1094780.8976453673</v>
      </c>
      <c r="R128" s="118">
        <v>954612.05077918351</v>
      </c>
      <c r="S128" s="21">
        <v>5413138.3699068436</v>
      </c>
      <c r="T128" s="36">
        <v>3028803.9447599011</v>
      </c>
      <c r="U128" s="19">
        <v>8441942.3146667443</v>
      </c>
      <c r="V128" s="19">
        <v>1588205.7798204119</v>
      </c>
      <c r="W128" s="38">
        <f t="shared" si="6"/>
        <v>10030148.094487157</v>
      </c>
      <c r="X128" s="119"/>
    </row>
    <row r="129" spans="1:24" s="120" customFormat="1" ht="16.5">
      <c r="A129" s="20">
        <v>402</v>
      </c>
      <c r="B129" s="18" t="s">
        <v>163</v>
      </c>
      <c r="C129" s="21">
        <v>9247</v>
      </c>
      <c r="D129" s="21">
        <v>13001806.49</v>
      </c>
      <c r="E129" s="21">
        <v>2022798.7391143343</v>
      </c>
      <c r="F129" s="21">
        <v>15024605.229114335</v>
      </c>
      <c r="G129" s="114">
        <v>1357.49</v>
      </c>
      <c r="H129" s="32">
        <v>12552710.029999999</v>
      </c>
      <c r="I129" s="32">
        <v>2471895.1991143357</v>
      </c>
      <c r="J129" s="115">
        <f t="shared" si="5"/>
        <v>0.16452313797399176</v>
      </c>
      <c r="K129" s="116">
        <v>237515.48295999999</v>
      </c>
      <c r="L129" s="116">
        <v>0</v>
      </c>
      <c r="M129" s="116">
        <v>95938.289572449197</v>
      </c>
      <c r="N129" s="116">
        <v>174478.2937197063</v>
      </c>
      <c r="O129" s="116">
        <v>0</v>
      </c>
      <c r="P129" s="117">
        <v>-596291.55499999993</v>
      </c>
      <c r="Q129" s="117">
        <v>-765750.7235946334</v>
      </c>
      <c r="R129" s="118">
        <v>-942873.22810209764</v>
      </c>
      <c r="S129" s="21">
        <v>674911.75866976054</v>
      </c>
      <c r="T129" s="36">
        <v>4994527.1962674838</v>
      </c>
      <c r="U129" s="19">
        <v>5669438.9549372438</v>
      </c>
      <c r="V129" s="19">
        <v>1799466.3023328693</v>
      </c>
      <c r="W129" s="38">
        <f t="shared" si="6"/>
        <v>7468905.2572701126</v>
      </c>
      <c r="X129" s="119"/>
    </row>
    <row r="130" spans="1:24" s="120" customFormat="1" ht="16.5">
      <c r="A130" s="20">
        <v>403</v>
      </c>
      <c r="B130" s="18" t="s">
        <v>164</v>
      </c>
      <c r="C130" s="21">
        <v>2866</v>
      </c>
      <c r="D130" s="21">
        <v>3806415.5799999996</v>
      </c>
      <c r="E130" s="21">
        <v>721525.50120949745</v>
      </c>
      <c r="F130" s="21">
        <v>4527941.0812094975</v>
      </c>
      <c r="G130" s="114">
        <v>1357.49</v>
      </c>
      <c r="H130" s="32">
        <v>3890566.34</v>
      </c>
      <c r="I130" s="32">
        <v>637374.74120949768</v>
      </c>
      <c r="J130" s="115">
        <f t="shared" si="5"/>
        <v>0.14076480452772211</v>
      </c>
      <c r="K130" s="116">
        <v>172983.21549866663</v>
      </c>
      <c r="L130" s="116">
        <v>0</v>
      </c>
      <c r="M130" s="116">
        <v>32839.920600808691</v>
      </c>
      <c r="N130" s="116">
        <v>52983.624195625329</v>
      </c>
      <c r="O130" s="116">
        <v>0</v>
      </c>
      <c r="P130" s="117">
        <v>-144566.12</v>
      </c>
      <c r="Q130" s="117">
        <v>622590.73780885374</v>
      </c>
      <c r="R130" s="118">
        <v>196166.60831395956</v>
      </c>
      <c r="S130" s="21">
        <v>1570372.7276274115</v>
      </c>
      <c r="T130" s="36">
        <v>1528868.3646706999</v>
      </c>
      <c r="U130" s="19">
        <v>3099241.0922981114</v>
      </c>
      <c r="V130" s="19">
        <v>644203.45232175919</v>
      </c>
      <c r="W130" s="38">
        <f t="shared" si="6"/>
        <v>3743444.5446198704</v>
      </c>
      <c r="X130" s="119"/>
    </row>
    <row r="131" spans="1:24" s="120" customFormat="1" ht="16.5">
      <c r="A131" s="20">
        <v>405</v>
      </c>
      <c r="B131" s="18" t="s">
        <v>165</v>
      </c>
      <c r="C131" s="21">
        <v>72634</v>
      </c>
      <c r="D131" s="21">
        <v>93015402.640000001</v>
      </c>
      <c r="E131" s="21">
        <v>17711572.198484413</v>
      </c>
      <c r="F131" s="21">
        <v>110726974.83848441</v>
      </c>
      <c r="G131" s="114">
        <v>1357.49</v>
      </c>
      <c r="H131" s="32">
        <v>98599928.659999996</v>
      </c>
      <c r="I131" s="32">
        <v>12127046.17848441</v>
      </c>
      <c r="J131" s="115">
        <f t="shared" si="5"/>
        <v>0.10952205816309829</v>
      </c>
      <c r="K131" s="116">
        <v>0</v>
      </c>
      <c r="L131" s="116">
        <v>0</v>
      </c>
      <c r="M131" s="116">
        <v>1004067.4485087096</v>
      </c>
      <c r="N131" s="116">
        <v>1554100.4334767652</v>
      </c>
      <c r="O131" s="116">
        <v>0</v>
      </c>
      <c r="P131" s="117">
        <v>-6643666.5707500009</v>
      </c>
      <c r="Q131" s="117">
        <v>-1307633.1986752984</v>
      </c>
      <c r="R131" s="118">
        <v>3526667.3874740954</v>
      </c>
      <c r="S131" s="21">
        <v>10260581.678518683</v>
      </c>
      <c r="T131" s="36">
        <v>9174633.7750417963</v>
      </c>
      <c r="U131" s="19">
        <v>19435215.453560479</v>
      </c>
      <c r="V131" s="19">
        <v>11137732.77541782</v>
      </c>
      <c r="W131" s="38">
        <f t="shared" si="6"/>
        <v>30572948.228978299</v>
      </c>
      <c r="X131" s="119"/>
    </row>
    <row r="132" spans="1:24" s="120" customFormat="1" ht="16.5">
      <c r="A132" s="20">
        <v>407</v>
      </c>
      <c r="B132" s="18" t="s">
        <v>166</v>
      </c>
      <c r="C132" s="21">
        <v>2580</v>
      </c>
      <c r="D132" s="21">
        <v>3611290.7</v>
      </c>
      <c r="E132" s="21">
        <v>1102613.6301812797</v>
      </c>
      <c r="F132" s="21">
        <v>4713904.3301812802</v>
      </c>
      <c r="G132" s="114">
        <v>1357.49</v>
      </c>
      <c r="H132" s="32">
        <v>3502324.2</v>
      </c>
      <c r="I132" s="32">
        <v>1211580.13018128</v>
      </c>
      <c r="J132" s="115">
        <f t="shared" si="5"/>
        <v>0.25702263883974219</v>
      </c>
      <c r="K132" s="116">
        <v>31085.876479999999</v>
      </c>
      <c r="L132" s="116">
        <v>0</v>
      </c>
      <c r="M132" s="116">
        <v>25844.489782517117</v>
      </c>
      <c r="N132" s="116">
        <v>45436.382083423734</v>
      </c>
      <c r="O132" s="116">
        <v>0</v>
      </c>
      <c r="P132" s="117">
        <v>-178100.94499999998</v>
      </c>
      <c r="Q132" s="117">
        <v>192284.82127251051</v>
      </c>
      <c r="R132" s="118">
        <v>86023.996000081897</v>
      </c>
      <c r="S132" s="21">
        <v>1414154.7507998133</v>
      </c>
      <c r="T132" s="36">
        <v>1212048.6006724322</v>
      </c>
      <c r="U132" s="19">
        <v>2626203.3514722455</v>
      </c>
      <c r="V132" s="19">
        <v>554656.93731180194</v>
      </c>
      <c r="W132" s="38">
        <f t="shared" si="6"/>
        <v>3180860.2887840476</v>
      </c>
      <c r="X132" s="119"/>
    </row>
    <row r="133" spans="1:24" s="120" customFormat="1" ht="16.5">
      <c r="A133" s="20">
        <v>408</v>
      </c>
      <c r="B133" s="18" t="s">
        <v>167</v>
      </c>
      <c r="C133" s="21">
        <v>14203</v>
      </c>
      <c r="D133" s="21">
        <v>23429776.950000003</v>
      </c>
      <c r="E133" s="21">
        <v>2061592.4026690458</v>
      </c>
      <c r="F133" s="21">
        <v>25491369.352669049</v>
      </c>
      <c r="G133" s="114">
        <v>1357.49</v>
      </c>
      <c r="H133" s="32">
        <v>19280430.469999999</v>
      </c>
      <c r="I133" s="32">
        <v>6210938.8826690502</v>
      </c>
      <c r="J133" s="115">
        <f t="shared" si="5"/>
        <v>0.24364869524040456</v>
      </c>
      <c r="K133" s="116">
        <v>0</v>
      </c>
      <c r="L133" s="116">
        <v>0</v>
      </c>
      <c r="M133" s="116">
        <v>143106.04550479501</v>
      </c>
      <c r="N133" s="116">
        <v>245622.24233959982</v>
      </c>
      <c r="O133" s="116">
        <v>0</v>
      </c>
      <c r="P133" s="117">
        <v>-928023.32000000007</v>
      </c>
      <c r="Q133" s="117">
        <v>441994.01981019601</v>
      </c>
      <c r="R133" s="118">
        <v>-382837.57119115582</v>
      </c>
      <c r="S133" s="21">
        <v>5730800.2991324859</v>
      </c>
      <c r="T133" s="36">
        <v>6530724.1029191697</v>
      </c>
      <c r="U133" s="19">
        <v>12261524.402051656</v>
      </c>
      <c r="V133" s="19">
        <v>2463486.2577952957</v>
      </c>
      <c r="W133" s="38">
        <f t="shared" si="6"/>
        <v>14725010.65984695</v>
      </c>
      <c r="X133" s="119"/>
    </row>
    <row r="134" spans="1:24" s="120" customFormat="1" ht="16.5">
      <c r="A134" s="20">
        <v>410</v>
      </c>
      <c r="B134" s="18" t="s">
        <v>168</v>
      </c>
      <c r="C134" s="21">
        <v>18788</v>
      </c>
      <c r="D134" s="21">
        <v>38045802.349999994</v>
      </c>
      <c r="E134" s="21">
        <v>2403029.5458167875</v>
      </c>
      <c r="F134" s="21">
        <v>40448831.895816781</v>
      </c>
      <c r="G134" s="114">
        <v>1357.49</v>
      </c>
      <c r="H134" s="32">
        <v>25504522.120000001</v>
      </c>
      <c r="I134" s="32">
        <v>14944309.77581678</v>
      </c>
      <c r="J134" s="115">
        <f t="shared" si="5"/>
        <v>0.36946208519218871</v>
      </c>
      <c r="K134" s="116">
        <v>0</v>
      </c>
      <c r="L134" s="116">
        <v>0</v>
      </c>
      <c r="M134" s="116">
        <v>167896.65363624858</v>
      </c>
      <c r="N134" s="116">
        <v>309328.6305334284</v>
      </c>
      <c r="O134" s="116">
        <v>0</v>
      </c>
      <c r="P134" s="117">
        <v>-1215075.1200000001</v>
      </c>
      <c r="Q134" s="117">
        <v>-1203641.066939669</v>
      </c>
      <c r="R134" s="118">
        <v>-1353185.0091590269</v>
      </c>
      <c r="S134" s="21">
        <v>11649633.863887761</v>
      </c>
      <c r="T134" s="36">
        <v>8068693.6845830688</v>
      </c>
      <c r="U134" s="19">
        <v>19718327.548470829</v>
      </c>
      <c r="V134" s="19">
        <v>2608019.079664832</v>
      </c>
      <c r="W134" s="38">
        <f t="shared" si="6"/>
        <v>22326346.628135659</v>
      </c>
      <c r="X134" s="119"/>
    </row>
    <row r="135" spans="1:24" s="120" customFormat="1" ht="16.5">
      <c r="A135" s="20">
        <v>416</v>
      </c>
      <c r="B135" s="18" t="s">
        <v>169</v>
      </c>
      <c r="C135" s="21">
        <v>2917</v>
      </c>
      <c r="D135" s="21">
        <v>4570292.8199999994</v>
      </c>
      <c r="E135" s="21">
        <v>511550.89056687767</v>
      </c>
      <c r="F135" s="21">
        <v>5081843.7105668774</v>
      </c>
      <c r="G135" s="114">
        <v>1357.49</v>
      </c>
      <c r="H135" s="32">
        <v>3959798.33</v>
      </c>
      <c r="I135" s="32">
        <v>1122045.3805668773</v>
      </c>
      <c r="J135" s="115">
        <f t="shared" si="5"/>
        <v>0.22079494066961647</v>
      </c>
      <c r="K135" s="116">
        <v>0</v>
      </c>
      <c r="L135" s="116">
        <v>0</v>
      </c>
      <c r="M135" s="116">
        <v>15960.512634903173</v>
      </c>
      <c r="N135" s="116">
        <v>49953.850887875968</v>
      </c>
      <c r="O135" s="116">
        <v>0</v>
      </c>
      <c r="P135" s="117">
        <v>-185273.04499999998</v>
      </c>
      <c r="Q135" s="117">
        <v>-324747.00977366214</v>
      </c>
      <c r="R135" s="118">
        <v>-256093.19672164335</v>
      </c>
      <c r="S135" s="21">
        <v>421846.49259435106</v>
      </c>
      <c r="T135" s="36">
        <v>1319512.494813001</v>
      </c>
      <c r="U135" s="19">
        <v>1741358.9874073521</v>
      </c>
      <c r="V135" s="19">
        <v>498246.43531018455</v>
      </c>
      <c r="W135" s="38">
        <f t="shared" si="6"/>
        <v>2239605.4227175368</v>
      </c>
      <c r="X135" s="119"/>
    </row>
    <row r="136" spans="1:24" s="120" customFormat="1" ht="16.5">
      <c r="A136" s="20">
        <v>418</v>
      </c>
      <c r="B136" s="18" t="s">
        <v>170</v>
      </c>
      <c r="C136" s="21">
        <v>24164</v>
      </c>
      <c r="D136" s="21">
        <v>49472212.849999994</v>
      </c>
      <c r="E136" s="21">
        <v>2745003.4235067801</v>
      </c>
      <c r="F136" s="21">
        <v>52217216.273506775</v>
      </c>
      <c r="G136" s="114">
        <v>1357.49</v>
      </c>
      <c r="H136" s="32">
        <v>32802388.359999999</v>
      </c>
      <c r="I136" s="32">
        <v>19414827.913506776</v>
      </c>
      <c r="J136" s="115">
        <f t="shared" si="5"/>
        <v>0.37180894155319411</v>
      </c>
      <c r="K136" s="116">
        <v>0</v>
      </c>
      <c r="L136" s="116">
        <v>0</v>
      </c>
      <c r="M136" s="116">
        <v>222258.07617874211</v>
      </c>
      <c r="N136" s="116">
        <v>461752.54650785349</v>
      </c>
      <c r="O136" s="116">
        <v>328045.23733398376</v>
      </c>
      <c r="P136" s="117">
        <v>-1644348.585</v>
      </c>
      <c r="Q136" s="117">
        <v>882473.44264661067</v>
      </c>
      <c r="R136" s="118">
        <v>790131.25242133194</v>
      </c>
      <c r="S136" s="21">
        <v>20455139.883595295</v>
      </c>
      <c r="T136" s="36">
        <v>2739864.8692038036</v>
      </c>
      <c r="U136" s="19">
        <v>23195004.752799097</v>
      </c>
      <c r="V136" s="19">
        <v>2735992.9866689038</v>
      </c>
      <c r="W136" s="38">
        <f t="shared" si="6"/>
        <v>25930997.739468001</v>
      </c>
      <c r="X136" s="119"/>
    </row>
    <row r="137" spans="1:24" s="120" customFormat="1" ht="16.5">
      <c r="A137" s="20">
        <v>420</v>
      </c>
      <c r="B137" s="18" t="s">
        <v>171</v>
      </c>
      <c r="C137" s="21">
        <v>9280</v>
      </c>
      <c r="D137" s="21">
        <v>11772626.59</v>
      </c>
      <c r="E137" s="21">
        <v>1968297.3812097108</v>
      </c>
      <c r="F137" s="21">
        <v>13740923.97120971</v>
      </c>
      <c r="G137" s="114">
        <v>1357.49</v>
      </c>
      <c r="H137" s="32">
        <v>12597507.199999999</v>
      </c>
      <c r="I137" s="32">
        <v>1143416.7712097112</v>
      </c>
      <c r="J137" s="115">
        <f t="shared" si="5"/>
        <v>8.3212509843255331E-2</v>
      </c>
      <c r="K137" s="116">
        <v>0</v>
      </c>
      <c r="L137" s="116">
        <v>0</v>
      </c>
      <c r="M137" s="116">
        <v>91026.27770332864</v>
      </c>
      <c r="N137" s="116">
        <v>157070.83291385532</v>
      </c>
      <c r="O137" s="116">
        <v>0</v>
      </c>
      <c r="P137" s="117">
        <v>-631563.21250000002</v>
      </c>
      <c r="Q137" s="117">
        <v>1143544.3510032834</v>
      </c>
      <c r="R137" s="118">
        <v>677049.17605923256</v>
      </c>
      <c r="S137" s="21">
        <v>2580544.1963894111</v>
      </c>
      <c r="T137" s="36">
        <v>2296851.3169308016</v>
      </c>
      <c r="U137" s="19">
        <v>4877395.5133202132</v>
      </c>
      <c r="V137" s="19">
        <v>1669466.8908684221</v>
      </c>
      <c r="W137" s="38">
        <f t="shared" si="6"/>
        <v>6546862.4041886348</v>
      </c>
      <c r="X137" s="119"/>
    </row>
    <row r="138" spans="1:24" s="120" customFormat="1" ht="16.5">
      <c r="A138" s="20">
        <v>421</v>
      </c>
      <c r="B138" s="18" t="s">
        <v>172</v>
      </c>
      <c r="C138" s="21">
        <v>719</v>
      </c>
      <c r="D138" s="21">
        <v>1017795.91</v>
      </c>
      <c r="E138" s="21">
        <v>425799.93198537111</v>
      </c>
      <c r="F138" s="21">
        <v>1443595.8419853712</v>
      </c>
      <c r="G138" s="114">
        <v>1357.49</v>
      </c>
      <c r="H138" s="32">
        <v>976035.31</v>
      </c>
      <c r="I138" s="32">
        <v>467560.53198537114</v>
      </c>
      <c r="J138" s="115">
        <f t="shared" si="5"/>
        <v>0.32388603401789878</v>
      </c>
      <c r="K138" s="116">
        <v>208072.11174399997</v>
      </c>
      <c r="L138" s="116">
        <v>0</v>
      </c>
      <c r="M138" s="116">
        <v>9087.5421031135902</v>
      </c>
      <c r="N138" s="116">
        <v>12864.24991772463</v>
      </c>
      <c r="O138" s="116">
        <v>0</v>
      </c>
      <c r="P138" s="117">
        <v>-36657.915000000001</v>
      </c>
      <c r="Q138" s="117">
        <v>210444.82792210605</v>
      </c>
      <c r="R138" s="118">
        <v>49813.144757970273</v>
      </c>
      <c r="S138" s="21">
        <v>921184.4934302856</v>
      </c>
      <c r="T138" s="36">
        <v>96349.120959146443</v>
      </c>
      <c r="U138" s="19">
        <v>1017533.614389432</v>
      </c>
      <c r="V138" s="19">
        <v>161286.57976789499</v>
      </c>
      <c r="W138" s="38">
        <f t="shared" si="6"/>
        <v>1178820.1941573271</v>
      </c>
      <c r="X138" s="119"/>
    </row>
    <row r="139" spans="1:24" s="120" customFormat="1" ht="16.5">
      <c r="A139" s="20">
        <v>422</v>
      </c>
      <c r="B139" s="18" t="s">
        <v>173</v>
      </c>
      <c r="C139" s="21">
        <v>10543</v>
      </c>
      <c r="D139" s="21">
        <v>10052138.459999999</v>
      </c>
      <c r="E139" s="21">
        <v>4760220.7186582508</v>
      </c>
      <c r="F139" s="21">
        <v>14812359.178658251</v>
      </c>
      <c r="G139" s="114">
        <v>1357.49</v>
      </c>
      <c r="H139" s="32">
        <v>14312017.07</v>
      </c>
      <c r="I139" s="32">
        <v>500342.10865825042</v>
      </c>
      <c r="J139" s="115">
        <f t="shared" si="5"/>
        <v>3.3778691336296164E-2</v>
      </c>
      <c r="K139" s="116">
        <v>1164489.95364</v>
      </c>
      <c r="L139" s="116">
        <v>0</v>
      </c>
      <c r="M139" s="116">
        <v>137696.33926123648</v>
      </c>
      <c r="N139" s="116">
        <v>166725.37988880082</v>
      </c>
      <c r="O139" s="116">
        <v>0</v>
      </c>
      <c r="P139" s="117">
        <v>-711040.95500000007</v>
      </c>
      <c r="Q139" s="117">
        <v>2035914.6490245794</v>
      </c>
      <c r="R139" s="118">
        <v>1686417.9384784063</v>
      </c>
      <c r="S139" s="21">
        <v>4980545.413951274</v>
      </c>
      <c r="T139" s="36">
        <v>2618860.9841747824</v>
      </c>
      <c r="U139" s="19">
        <v>7599406.3981260564</v>
      </c>
      <c r="V139" s="19">
        <v>2003108.89349322</v>
      </c>
      <c r="W139" s="38">
        <f t="shared" si="6"/>
        <v>9602515.2916192766</v>
      </c>
      <c r="X139" s="119"/>
    </row>
    <row r="140" spans="1:24" s="120" customFormat="1" ht="16.5">
      <c r="A140" s="20">
        <v>423</v>
      </c>
      <c r="B140" s="18" t="s">
        <v>174</v>
      </c>
      <c r="C140" s="21">
        <v>20291</v>
      </c>
      <c r="D140" s="21">
        <v>36248309.109999999</v>
      </c>
      <c r="E140" s="21">
        <v>2591379.3331464631</v>
      </c>
      <c r="F140" s="21">
        <v>38839688.44314646</v>
      </c>
      <c r="G140" s="114">
        <v>1357.49</v>
      </c>
      <c r="H140" s="32">
        <v>27544829.59</v>
      </c>
      <c r="I140" s="32">
        <v>11294858.85314646</v>
      </c>
      <c r="J140" s="115">
        <f t="shared" ref="J140:J203" si="7">I140/F140</f>
        <v>0.29080714356604265</v>
      </c>
      <c r="K140" s="116">
        <v>0</v>
      </c>
      <c r="L140" s="116">
        <v>0</v>
      </c>
      <c r="M140" s="116">
        <v>183614.45037801104</v>
      </c>
      <c r="N140" s="116">
        <v>433412.89836659405</v>
      </c>
      <c r="O140" s="116">
        <v>155694.15262418217</v>
      </c>
      <c r="P140" s="117">
        <v>-1043532.365</v>
      </c>
      <c r="Q140" s="117">
        <v>682033.04186193272</v>
      </c>
      <c r="R140" s="118">
        <v>-286975.05515880603</v>
      </c>
      <c r="S140" s="21">
        <v>11419105.976218374</v>
      </c>
      <c r="T140" s="36">
        <v>3026390.0524336211</v>
      </c>
      <c r="U140" s="19">
        <v>14445496.028651996</v>
      </c>
      <c r="V140" s="19">
        <v>2386291.8111758181</v>
      </c>
      <c r="W140" s="38">
        <f t="shared" ref="W140:W203" si="8">U140+V140</f>
        <v>16831787.839827813</v>
      </c>
      <c r="X140" s="119"/>
    </row>
    <row r="141" spans="1:24" s="120" customFormat="1" ht="16.5">
      <c r="A141" s="20">
        <v>425</v>
      </c>
      <c r="B141" s="18" t="s">
        <v>175</v>
      </c>
      <c r="C141" s="21">
        <v>10218</v>
      </c>
      <c r="D141" s="21">
        <v>29138523.860000003</v>
      </c>
      <c r="E141" s="21">
        <v>1126782.3500396705</v>
      </c>
      <c r="F141" s="21">
        <v>30265306.210039675</v>
      </c>
      <c r="G141" s="114">
        <v>1357.49</v>
      </c>
      <c r="H141" s="32">
        <v>13870832.82</v>
      </c>
      <c r="I141" s="32">
        <v>16394473.390039675</v>
      </c>
      <c r="J141" s="115">
        <f t="shared" si="7"/>
        <v>0.54169197153542303</v>
      </c>
      <c r="K141" s="116">
        <v>0</v>
      </c>
      <c r="L141" s="116">
        <v>0</v>
      </c>
      <c r="M141" s="116">
        <v>83807.724123260705</v>
      </c>
      <c r="N141" s="116">
        <v>155130.13209722243</v>
      </c>
      <c r="O141" s="116">
        <v>19110.627430070163</v>
      </c>
      <c r="P141" s="117">
        <v>-458537.39</v>
      </c>
      <c r="Q141" s="117">
        <v>-1776669.9584317359</v>
      </c>
      <c r="R141" s="117">
        <v>-2308219.9726729626</v>
      </c>
      <c r="S141" s="21">
        <v>12109094.552585531</v>
      </c>
      <c r="T141" s="36">
        <v>5629293.5152267311</v>
      </c>
      <c r="U141" s="19">
        <v>17738388.067812264</v>
      </c>
      <c r="V141" s="19">
        <v>1156201.829026341</v>
      </c>
      <c r="W141" s="38">
        <f t="shared" si="8"/>
        <v>18894589.896838605</v>
      </c>
      <c r="X141" s="119"/>
    </row>
    <row r="142" spans="1:24" s="120" customFormat="1" ht="16.5">
      <c r="A142" s="20">
        <v>426</v>
      </c>
      <c r="B142" s="18" t="s">
        <v>176</v>
      </c>
      <c r="C142" s="21">
        <v>11979</v>
      </c>
      <c r="D142" s="21">
        <v>19980103.190000001</v>
      </c>
      <c r="E142" s="21">
        <v>2066954.4764133245</v>
      </c>
      <c r="F142" s="21">
        <v>22047057.666413326</v>
      </c>
      <c r="G142" s="114">
        <v>1357.49</v>
      </c>
      <c r="H142" s="32">
        <v>16261372.710000001</v>
      </c>
      <c r="I142" s="32">
        <v>5785684.9564133249</v>
      </c>
      <c r="J142" s="115">
        <f t="shared" si="7"/>
        <v>0.2624243581141118</v>
      </c>
      <c r="K142" s="116">
        <v>0</v>
      </c>
      <c r="L142" s="116">
        <v>0</v>
      </c>
      <c r="M142" s="116">
        <v>102990.85350810153</v>
      </c>
      <c r="N142" s="116">
        <v>232258.404253557</v>
      </c>
      <c r="O142" s="116">
        <v>0</v>
      </c>
      <c r="P142" s="117">
        <v>-804705.82000000007</v>
      </c>
      <c r="Q142" s="117">
        <v>-200184.33034729151</v>
      </c>
      <c r="R142" s="118">
        <v>-253066.21103606222</v>
      </c>
      <c r="S142" s="21">
        <v>4862977.8527916297</v>
      </c>
      <c r="T142" s="36">
        <v>6413603.7332731513</v>
      </c>
      <c r="U142" s="19">
        <v>11276581.586064782</v>
      </c>
      <c r="V142" s="19">
        <v>2028944.7628469716</v>
      </c>
      <c r="W142" s="38">
        <f t="shared" si="8"/>
        <v>13305526.348911753</v>
      </c>
      <c r="X142" s="119"/>
    </row>
    <row r="143" spans="1:24" s="120" customFormat="1" ht="16.5">
      <c r="A143" s="20">
        <v>430</v>
      </c>
      <c r="B143" s="18" t="s">
        <v>177</v>
      </c>
      <c r="C143" s="21">
        <v>15628</v>
      </c>
      <c r="D143" s="21">
        <v>20473414.969999999</v>
      </c>
      <c r="E143" s="21">
        <v>3026389.7908976767</v>
      </c>
      <c r="F143" s="21">
        <v>23499804.760897674</v>
      </c>
      <c r="G143" s="114">
        <v>1357.49</v>
      </c>
      <c r="H143" s="32">
        <v>21214853.719999999</v>
      </c>
      <c r="I143" s="32">
        <v>2284951.0408976749</v>
      </c>
      <c r="J143" s="115">
        <f t="shared" si="7"/>
        <v>9.7232767001524292E-2</v>
      </c>
      <c r="K143" s="116">
        <v>0</v>
      </c>
      <c r="L143" s="116">
        <v>0</v>
      </c>
      <c r="M143" s="116">
        <v>203262.31129064391</v>
      </c>
      <c r="N143" s="116">
        <v>214170.78457706177</v>
      </c>
      <c r="O143" s="116">
        <v>0</v>
      </c>
      <c r="P143" s="117">
        <v>-973813.375</v>
      </c>
      <c r="Q143" s="117">
        <v>940080.21199927235</v>
      </c>
      <c r="R143" s="118">
        <v>521323.28624814219</v>
      </c>
      <c r="S143" s="21">
        <v>3189974.2600127952</v>
      </c>
      <c r="T143" s="36">
        <v>6342439.2004484031</v>
      </c>
      <c r="U143" s="19">
        <v>9532413.4604611993</v>
      </c>
      <c r="V143" s="19">
        <v>2982737.9891595603</v>
      </c>
      <c r="W143" s="38">
        <f t="shared" si="8"/>
        <v>12515151.449620759</v>
      </c>
      <c r="X143" s="119"/>
    </row>
    <row r="144" spans="1:24" s="120" customFormat="1" ht="16.5">
      <c r="A144" s="20">
        <v>433</v>
      </c>
      <c r="B144" s="18" t="s">
        <v>178</v>
      </c>
      <c r="C144" s="21">
        <v>7799</v>
      </c>
      <c r="D144" s="21">
        <v>11820741.99</v>
      </c>
      <c r="E144" s="21">
        <v>1348632.8058036393</v>
      </c>
      <c r="F144" s="21">
        <v>13169374.79580364</v>
      </c>
      <c r="G144" s="114">
        <v>1357.49</v>
      </c>
      <c r="H144" s="32">
        <v>10587064.51</v>
      </c>
      <c r="I144" s="32">
        <v>2582310.2858036403</v>
      </c>
      <c r="J144" s="115">
        <f t="shared" si="7"/>
        <v>0.19608450103694228</v>
      </c>
      <c r="K144" s="116">
        <v>0</v>
      </c>
      <c r="L144" s="116">
        <v>0</v>
      </c>
      <c r="M144" s="116">
        <v>59477.051215637948</v>
      </c>
      <c r="N144" s="116">
        <v>98577.993862337127</v>
      </c>
      <c r="O144" s="116">
        <v>0</v>
      </c>
      <c r="P144" s="117">
        <v>-465527.6925</v>
      </c>
      <c r="Q144" s="117">
        <v>925598.68032818905</v>
      </c>
      <c r="R144" s="118">
        <v>750149.57498666854</v>
      </c>
      <c r="S144" s="21">
        <v>3950585.893696473</v>
      </c>
      <c r="T144" s="36">
        <v>2332727.558811408</v>
      </c>
      <c r="U144" s="19">
        <v>6283313.4525078814</v>
      </c>
      <c r="V144" s="19">
        <v>1440743.7128015892</v>
      </c>
      <c r="W144" s="38">
        <f t="shared" si="8"/>
        <v>7724057.1653094701</v>
      </c>
      <c r="X144" s="119"/>
    </row>
    <row r="145" spans="1:24" s="120" customFormat="1" ht="16.5">
      <c r="A145" s="20">
        <v>434</v>
      </c>
      <c r="B145" s="18" t="s">
        <v>179</v>
      </c>
      <c r="C145" s="21">
        <v>14643</v>
      </c>
      <c r="D145" s="21">
        <v>18835750.73</v>
      </c>
      <c r="E145" s="21">
        <v>5477699.4863158558</v>
      </c>
      <c r="F145" s="21">
        <v>24313450.216315858</v>
      </c>
      <c r="G145" s="114">
        <v>1357.49</v>
      </c>
      <c r="H145" s="32">
        <v>19877726.07</v>
      </c>
      <c r="I145" s="32">
        <v>4435724.1463158578</v>
      </c>
      <c r="J145" s="115">
        <f t="shared" si="7"/>
        <v>0.18243910703135038</v>
      </c>
      <c r="K145" s="116">
        <v>0</v>
      </c>
      <c r="L145" s="116">
        <v>0</v>
      </c>
      <c r="M145" s="116">
        <v>154231.05230597759</v>
      </c>
      <c r="N145" s="116">
        <v>273824.93624864024</v>
      </c>
      <c r="O145" s="116">
        <v>0</v>
      </c>
      <c r="P145" s="117">
        <v>-987938.05</v>
      </c>
      <c r="Q145" s="117">
        <v>2752029.3800959741</v>
      </c>
      <c r="R145" s="118">
        <v>1770547.5324185644</v>
      </c>
      <c r="S145" s="21">
        <v>8398418.9973850138</v>
      </c>
      <c r="T145" s="36">
        <v>1907710.1934644526</v>
      </c>
      <c r="U145" s="19">
        <v>10306129.190849466</v>
      </c>
      <c r="V145" s="19">
        <v>2575905.0912976558</v>
      </c>
      <c r="W145" s="38">
        <f t="shared" si="8"/>
        <v>12882034.282147123</v>
      </c>
      <c r="X145" s="119"/>
    </row>
    <row r="146" spans="1:24" s="120" customFormat="1" ht="16.5">
      <c r="A146" s="20">
        <v>435</v>
      </c>
      <c r="B146" s="18" t="s">
        <v>180</v>
      </c>
      <c r="C146" s="21">
        <v>703</v>
      </c>
      <c r="D146" s="21">
        <v>533889.27</v>
      </c>
      <c r="E146" s="21">
        <v>334870.92970099748</v>
      </c>
      <c r="F146" s="21">
        <v>868760.19970099744</v>
      </c>
      <c r="G146" s="114">
        <v>1357.49</v>
      </c>
      <c r="H146" s="32">
        <v>954315.47</v>
      </c>
      <c r="I146" s="32">
        <v>-85555.270299002528</v>
      </c>
      <c r="J146" s="115">
        <f t="shared" si="7"/>
        <v>-9.8479730457781356E-2</v>
      </c>
      <c r="K146" s="116">
        <v>194485.30993600001</v>
      </c>
      <c r="L146" s="116">
        <v>0</v>
      </c>
      <c r="M146" s="116">
        <v>5634.0430682402439</v>
      </c>
      <c r="N146" s="116">
        <v>7737.5105371852869</v>
      </c>
      <c r="O146" s="116">
        <v>0</v>
      </c>
      <c r="P146" s="117">
        <v>-32565.185000000001</v>
      </c>
      <c r="Q146" s="117">
        <v>181017.85611917317</v>
      </c>
      <c r="R146" s="118">
        <v>274976.91671843064</v>
      </c>
      <c r="S146" s="21">
        <v>545731.18108002678</v>
      </c>
      <c r="T146" s="36">
        <v>-1424.0873332444633</v>
      </c>
      <c r="U146" s="19">
        <v>544307.09374678228</v>
      </c>
      <c r="V146" s="19">
        <v>144542.20585171768</v>
      </c>
      <c r="W146" s="38">
        <f t="shared" si="8"/>
        <v>688849.2995984999</v>
      </c>
      <c r="X146" s="119"/>
    </row>
    <row r="147" spans="1:24" s="120" customFormat="1" ht="16.5">
      <c r="A147" s="20">
        <v>436</v>
      </c>
      <c r="B147" s="18" t="s">
        <v>181</v>
      </c>
      <c r="C147" s="21">
        <v>2018</v>
      </c>
      <c r="D147" s="21">
        <v>4895263.28</v>
      </c>
      <c r="E147" s="21">
        <v>353526.30772497901</v>
      </c>
      <c r="F147" s="21">
        <v>5248789.587724979</v>
      </c>
      <c r="G147" s="114">
        <v>1357.49</v>
      </c>
      <c r="H147" s="32">
        <v>2739414.82</v>
      </c>
      <c r="I147" s="32">
        <v>2509374.7677249792</v>
      </c>
      <c r="J147" s="115">
        <f t="shared" si="7"/>
        <v>0.47808637130234738</v>
      </c>
      <c r="K147" s="116">
        <v>7688.2033066666654</v>
      </c>
      <c r="L147" s="116">
        <v>0</v>
      </c>
      <c r="M147" s="116">
        <v>15537.366098017616</v>
      </c>
      <c r="N147" s="116">
        <v>17362.475293628362</v>
      </c>
      <c r="O147" s="116">
        <v>0</v>
      </c>
      <c r="P147" s="117">
        <v>-108833.68000000001</v>
      </c>
      <c r="Q147" s="117">
        <v>244748.79053621643</v>
      </c>
      <c r="R147" s="118">
        <v>6453.6596851415507</v>
      </c>
      <c r="S147" s="21">
        <v>2692331.5826446498</v>
      </c>
      <c r="T147" s="36">
        <v>1483141.0345555365</v>
      </c>
      <c r="U147" s="19">
        <v>4175472.6172001865</v>
      </c>
      <c r="V147" s="19">
        <v>312035.66045288963</v>
      </c>
      <c r="W147" s="38">
        <f t="shared" si="8"/>
        <v>4487508.2776530758</v>
      </c>
      <c r="X147" s="119"/>
    </row>
    <row r="148" spans="1:24" s="120" customFormat="1" ht="16.5">
      <c r="A148" s="20">
        <v>440</v>
      </c>
      <c r="B148" s="18" t="s">
        <v>182</v>
      </c>
      <c r="C148" s="21">
        <v>5622</v>
      </c>
      <c r="D148" s="21">
        <v>14945146.35</v>
      </c>
      <c r="E148" s="21">
        <v>2635422.4514475805</v>
      </c>
      <c r="F148" s="21">
        <v>17580568.801447581</v>
      </c>
      <c r="G148" s="114">
        <v>1357.49</v>
      </c>
      <c r="H148" s="32">
        <v>7631808.7800000003</v>
      </c>
      <c r="I148" s="32">
        <v>9948760.0214475803</v>
      </c>
      <c r="J148" s="115">
        <f t="shared" si="7"/>
        <v>0.56589522977370343</v>
      </c>
      <c r="K148" s="116">
        <v>0</v>
      </c>
      <c r="L148" s="116">
        <v>0</v>
      </c>
      <c r="M148" s="116">
        <v>34868.757350425207</v>
      </c>
      <c r="N148" s="116">
        <v>101066.53732320423</v>
      </c>
      <c r="O148" s="116">
        <v>97297.789711752994</v>
      </c>
      <c r="P148" s="117">
        <v>-203600.92499999999</v>
      </c>
      <c r="Q148" s="117">
        <v>-1442256.3873326301</v>
      </c>
      <c r="R148" s="118">
        <v>-1459792.5278839981</v>
      </c>
      <c r="S148" s="21">
        <v>7076343.265616334</v>
      </c>
      <c r="T148" s="36">
        <v>3249538.2325005126</v>
      </c>
      <c r="U148" s="19">
        <v>10325881.498116847</v>
      </c>
      <c r="V148" s="19">
        <v>728698.81707718933</v>
      </c>
      <c r="W148" s="38">
        <f t="shared" si="8"/>
        <v>11054580.315194037</v>
      </c>
      <c r="X148" s="119"/>
    </row>
    <row r="149" spans="1:24" s="120" customFormat="1" ht="16.5">
      <c r="A149" s="20">
        <v>441</v>
      </c>
      <c r="B149" s="18" t="s">
        <v>183</v>
      </c>
      <c r="C149" s="21">
        <v>4473</v>
      </c>
      <c r="D149" s="21">
        <v>5086058.0600000005</v>
      </c>
      <c r="E149" s="21">
        <v>1260690.9286261096</v>
      </c>
      <c r="F149" s="21">
        <v>6346748.9886261104</v>
      </c>
      <c r="G149" s="114">
        <v>1357.49</v>
      </c>
      <c r="H149" s="32">
        <v>6072052.7700000005</v>
      </c>
      <c r="I149" s="32">
        <v>274696.21862610988</v>
      </c>
      <c r="J149" s="115">
        <f t="shared" si="7"/>
        <v>4.3281405821844823E-2</v>
      </c>
      <c r="K149" s="116">
        <v>177666.892032</v>
      </c>
      <c r="L149" s="116">
        <v>0</v>
      </c>
      <c r="M149" s="116">
        <v>43102.519240491507</v>
      </c>
      <c r="N149" s="116">
        <v>82700.283040189563</v>
      </c>
      <c r="O149" s="116">
        <v>0</v>
      </c>
      <c r="P149" s="117">
        <v>-294247.05500000005</v>
      </c>
      <c r="Q149" s="117">
        <v>-697332.71486114571</v>
      </c>
      <c r="R149" s="118">
        <v>-206117.57267791688</v>
      </c>
      <c r="S149" s="21">
        <v>-619531.42960027151</v>
      </c>
      <c r="T149" s="36">
        <v>839625.83627819491</v>
      </c>
      <c r="U149" s="19">
        <v>220094.4066779234</v>
      </c>
      <c r="V149" s="19">
        <v>876397.08936838969</v>
      </c>
      <c r="W149" s="38">
        <f t="shared" si="8"/>
        <v>1096491.4960463131</v>
      </c>
      <c r="X149" s="119"/>
    </row>
    <row r="150" spans="1:24" s="120" customFormat="1" ht="16.5">
      <c r="A150" s="20">
        <v>444</v>
      </c>
      <c r="B150" s="18" t="s">
        <v>184</v>
      </c>
      <c r="C150" s="21">
        <v>45988</v>
      </c>
      <c r="D150" s="21">
        <v>68809766.5</v>
      </c>
      <c r="E150" s="21">
        <v>10352729.789307272</v>
      </c>
      <c r="F150" s="21">
        <v>79162496.289307266</v>
      </c>
      <c r="G150" s="114">
        <v>1357.49</v>
      </c>
      <c r="H150" s="32">
        <v>62428250.119999997</v>
      </c>
      <c r="I150" s="32">
        <v>16734246.169307269</v>
      </c>
      <c r="J150" s="115">
        <f t="shared" si="7"/>
        <v>0.21139108736730952</v>
      </c>
      <c r="K150" s="116">
        <v>0</v>
      </c>
      <c r="L150" s="116">
        <v>0</v>
      </c>
      <c r="M150" s="116">
        <v>475889.61173422146</v>
      </c>
      <c r="N150" s="116">
        <v>823842.80564905854</v>
      </c>
      <c r="O150" s="116">
        <v>0</v>
      </c>
      <c r="P150" s="117">
        <v>-4031966.5450499998</v>
      </c>
      <c r="Q150" s="117">
        <v>1171327.8780792272</v>
      </c>
      <c r="R150" s="118">
        <v>3578678.4287187983</v>
      </c>
      <c r="S150" s="21">
        <v>18752018.348438576</v>
      </c>
      <c r="T150" s="36">
        <v>6928968.2335626539</v>
      </c>
      <c r="U150" s="19">
        <v>25680986.582001232</v>
      </c>
      <c r="V150" s="19">
        <v>7131517.1886309199</v>
      </c>
      <c r="W150" s="38">
        <f t="shared" si="8"/>
        <v>32812503.770632152</v>
      </c>
      <c r="X150" s="119"/>
    </row>
    <row r="151" spans="1:24" s="120" customFormat="1" ht="16.5">
      <c r="A151" s="20">
        <v>445</v>
      </c>
      <c r="B151" s="18" t="s">
        <v>185</v>
      </c>
      <c r="C151" s="21">
        <v>15086</v>
      </c>
      <c r="D151" s="21">
        <v>21269419.859999999</v>
      </c>
      <c r="E151" s="21">
        <v>10983744.423714885</v>
      </c>
      <c r="F151" s="21">
        <v>32253164.283714883</v>
      </c>
      <c r="G151" s="114">
        <v>1357.49</v>
      </c>
      <c r="H151" s="32">
        <v>20479094.140000001</v>
      </c>
      <c r="I151" s="32">
        <v>11774070.143714882</v>
      </c>
      <c r="J151" s="115">
        <f t="shared" si="7"/>
        <v>0.36505162842765759</v>
      </c>
      <c r="K151" s="116">
        <v>0</v>
      </c>
      <c r="L151" s="116">
        <v>0</v>
      </c>
      <c r="M151" s="116">
        <v>156792.85142051743</v>
      </c>
      <c r="N151" s="116">
        <v>292763.52496822656</v>
      </c>
      <c r="O151" s="116">
        <v>0</v>
      </c>
      <c r="P151" s="117">
        <v>-800644.70500000007</v>
      </c>
      <c r="Q151" s="117">
        <v>-3595387.0761203538</v>
      </c>
      <c r="R151" s="118">
        <v>-352873.74417103775</v>
      </c>
      <c r="S151" s="21">
        <v>7474720.9948122343</v>
      </c>
      <c r="T151" s="36">
        <v>395398.35647763009</v>
      </c>
      <c r="U151" s="19">
        <v>7870119.3512898646</v>
      </c>
      <c r="V151" s="19">
        <v>2107823.6257348242</v>
      </c>
      <c r="W151" s="38">
        <f t="shared" si="8"/>
        <v>9977942.9770246893</v>
      </c>
      <c r="X151" s="119"/>
    </row>
    <row r="152" spans="1:24" s="120" customFormat="1" ht="16.5">
      <c r="A152" s="20">
        <v>475</v>
      </c>
      <c r="B152" s="18" t="s">
        <v>186</v>
      </c>
      <c r="C152" s="21">
        <v>5487</v>
      </c>
      <c r="D152" s="21">
        <v>7829728.2599999998</v>
      </c>
      <c r="E152" s="21">
        <v>4650191.6386135714</v>
      </c>
      <c r="F152" s="21">
        <v>12479919.898613572</v>
      </c>
      <c r="G152" s="114">
        <v>1357.49</v>
      </c>
      <c r="H152" s="32">
        <v>7448547.6299999999</v>
      </c>
      <c r="I152" s="32">
        <v>5031372.2686135722</v>
      </c>
      <c r="J152" s="115">
        <f t="shared" si="7"/>
        <v>0.40315741683346229</v>
      </c>
      <c r="K152" s="116">
        <v>27008.096767999999</v>
      </c>
      <c r="L152" s="116">
        <v>0</v>
      </c>
      <c r="M152" s="116">
        <v>55017.646111052018</v>
      </c>
      <c r="N152" s="116">
        <v>75804.425707781105</v>
      </c>
      <c r="O152" s="116">
        <v>3393.8333888729903</v>
      </c>
      <c r="P152" s="117">
        <v>-220591.77499999999</v>
      </c>
      <c r="Q152" s="117">
        <v>-1075341.3521216339</v>
      </c>
      <c r="R152" s="118">
        <v>-845857.59370972891</v>
      </c>
      <c r="S152" s="21">
        <v>3050805.5497579151</v>
      </c>
      <c r="T152" s="36">
        <v>1816759.3229356376</v>
      </c>
      <c r="U152" s="19">
        <v>4867564.8726935526</v>
      </c>
      <c r="V152" s="19">
        <v>1082535.5205624655</v>
      </c>
      <c r="W152" s="38">
        <f t="shared" si="8"/>
        <v>5950100.3932560179</v>
      </c>
      <c r="X152" s="119"/>
    </row>
    <row r="153" spans="1:24" s="120" customFormat="1" ht="16.5">
      <c r="A153" s="20">
        <v>480</v>
      </c>
      <c r="B153" s="18" t="s">
        <v>187</v>
      </c>
      <c r="C153" s="21">
        <v>1990</v>
      </c>
      <c r="D153" s="21">
        <v>2865230.3600000003</v>
      </c>
      <c r="E153" s="21">
        <v>393982.21313203993</v>
      </c>
      <c r="F153" s="21">
        <v>3259212.5731320404</v>
      </c>
      <c r="G153" s="114">
        <v>1357.49</v>
      </c>
      <c r="H153" s="32">
        <v>2701405.1</v>
      </c>
      <c r="I153" s="32">
        <v>557807.47313204035</v>
      </c>
      <c r="J153" s="115">
        <f t="shared" si="7"/>
        <v>0.17114792625999173</v>
      </c>
      <c r="K153" s="116">
        <v>0</v>
      </c>
      <c r="L153" s="116">
        <v>0</v>
      </c>
      <c r="M153" s="116">
        <v>15009.371950874225</v>
      </c>
      <c r="N153" s="116">
        <v>21549.928046077282</v>
      </c>
      <c r="O153" s="116">
        <v>0</v>
      </c>
      <c r="P153" s="117">
        <v>-102316.28499999999</v>
      </c>
      <c r="Q153" s="117">
        <v>257660.50735958465</v>
      </c>
      <c r="R153" s="118">
        <v>72308.580864122079</v>
      </c>
      <c r="S153" s="21">
        <v>822019.5763526985</v>
      </c>
      <c r="T153" s="36">
        <v>938290.08427580772</v>
      </c>
      <c r="U153" s="19">
        <v>1760309.6606285062</v>
      </c>
      <c r="V153" s="19">
        <v>396481.8521124018</v>
      </c>
      <c r="W153" s="38">
        <f t="shared" si="8"/>
        <v>2156791.5127409082</v>
      </c>
      <c r="X153" s="119"/>
    </row>
    <row r="154" spans="1:24" s="120" customFormat="1" ht="16.5">
      <c r="A154" s="20">
        <v>481</v>
      </c>
      <c r="B154" s="18" t="s">
        <v>188</v>
      </c>
      <c r="C154" s="21">
        <v>9612</v>
      </c>
      <c r="D154" s="21">
        <v>17761484.23</v>
      </c>
      <c r="E154" s="21">
        <v>1026678.021510213</v>
      </c>
      <c r="F154" s="21">
        <v>18788162.251510214</v>
      </c>
      <c r="G154" s="114">
        <v>1357.49</v>
      </c>
      <c r="H154" s="32">
        <v>13048193.880000001</v>
      </c>
      <c r="I154" s="32">
        <v>5739968.3715102132</v>
      </c>
      <c r="J154" s="115">
        <f t="shared" si="7"/>
        <v>0.30550983617617139</v>
      </c>
      <c r="K154" s="116">
        <v>0</v>
      </c>
      <c r="L154" s="116">
        <v>0</v>
      </c>
      <c r="M154" s="116">
        <v>66564.709905431213</v>
      </c>
      <c r="N154" s="116">
        <v>186399.70960625442</v>
      </c>
      <c r="O154" s="116">
        <v>19483.705272527222</v>
      </c>
      <c r="P154" s="117">
        <v>-384047.24</v>
      </c>
      <c r="Q154" s="117">
        <v>407115.68446518679</v>
      </c>
      <c r="R154" s="118">
        <v>182330.87402769257</v>
      </c>
      <c r="S154" s="21">
        <v>6217815.814787305</v>
      </c>
      <c r="T154" s="36">
        <v>1174868.8873743813</v>
      </c>
      <c r="U154" s="19">
        <v>7392684.7021616865</v>
      </c>
      <c r="V154" s="19">
        <v>1217545.8734330856</v>
      </c>
      <c r="W154" s="38">
        <f t="shared" si="8"/>
        <v>8610230.5755947717</v>
      </c>
      <c r="X154" s="119"/>
    </row>
    <row r="155" spans="1:24" s="120" customFormat="1" ht="16.5">
      <c r="A155" s="20">
        <v>483</v>
      </c>
      <c r="B155" s="18" t="s">
        <v>189</v>
      </c>
      <c r="C155" s="21">
        <v>1076</v>
      </c>
      <c r="D155" s="21">
        <v>2423293.8800000004</v>
      </c>
      <c r="E155" s="21">
        <v>275573.77156648057</v>
      </c>
      <c r="F155" s="21">
        <v>2698867.6515664808</v>
      </c>
      <c r="G155" s="114">
        <v>1357.49</v>
      </c>
      <c r="H155" s="32">
        <v>1460659.24</v>
      </c>
      <c r="I155" s="32">
        <v>1238208.4115664808</v>
      </c>
      <c r="J155" s="115">
        <f t="shared" si="7"/>
        <v>0.45878811836060135</v>
      </c>
      <c r="K155" s="116">
        <v>29301.649216000002</v>
      </c>
      <c r="L155" s="116">
        <v>0</v>
      </c>
      <c r="M155" s="116">
        <v>9504.8107311398453</v>
      </c>
      <c r="N155" s="116">
        <v>14884.471559855801</v>
      </c>
      <c r="O155" s="116">
        <v>0</v>
      </c>
      <c r="P155" s="117">
        <v>-60013.284999999996</v>
      </c>
      <c r="Q155" s="117">
        <v>-35920.452803307897</v>
      </c>
      <c r="R155" s="118">
        <v>-169596.44241376835</v>
      </c>
      <c r="S155" s="21">
        <v>1026369.1628564001</v>
      </c>
      <c r="T155" s="36">
        <v>930658.65465876157</v>
      </c>
      <c r="U155" s="19">
        <v>1957027.8175151618</v>
      </c>
      <c r="V155" s="19">
        <v>223749.68582499426</v>
      </c>
      <c r="W155" s="38">
        <f t="shared" si="8"/>
        <v>2180777.5033401563</v>
      </c>
      <c r="X155" s="119"/>
    </row>
    <row r="156" spans="1:24" s="120" customFormat="1" ht="16.5">
      <c r="A156" s="20">
        <v>484</v>
      </c>
      <c r="B156" s="18" t="s">
        <v>190</v>
      </c>
      <c r="C156" s="21">
        <v>3055</v>
      </c>
      <c r="D156" s="21">
        <v>4128698.13</v>
      </c>
      <c r="E156" s="21">
        <v>741741.9388041239</v>
      </c>
      <c r="F156" s="21">
        <v>4870440.0688041234</v>
      </c>
      <c r="G156" s="114">
        <v>1357.49</v>
      </c>
      <c r="H156" s="32">
        <v>4147131.95</v>
      </c>
      <c r="I156" s="32">
        <v>723308.11880412325</v>
      </c>
      <c r="J156" s="115">
        <f t="shared" si="7"/>
        <v>0.14850980785843498</v>
      </c>
      <c r="K156" s="116">
        <v>156899.04845333332</v>
      </c>
      <c r="L156" s="116">
        <v>0</v>
      </c>
      <c r="M156" s="116">
        <v>34199.396968915178</v>
      </c>
      <c r="N156" s="116">
        <v>44468.931893323766</v>
      </c>
      <c r="O156" s="116">
        <v>0</v>
      </c>
      <c r="P156" s="117">
        <v>-137605.16500000001</v>
      </c>
      <c r="Q156" s="117">
        <v>-218105.52122042701</v>
      </c>
      <c r="R156" s="118">
        <v>227664.40924612511</v>
      </c>
      <c r="S156" s="21">
        <v>830829.21914539358</v>
      </c>
      <c r="T156" s="36">
        <v>-20123.93533553692</v>
      </c>
      <c r="U156" s="19">
        <v>810705.28380985663</v>
      </c>
      <c r="V156" s="19">
        <v>571704.25053603225</v>
      </c>
      <c r="W156" s="38">
        <f t="shared" si="8"/>
        <v>1382409.534345889</v>
      </c>
      <c r="X156" s="119"/>
    </row>
    <row r="157" spans="1:24" s="120" customFormat="1" ht="16.5">
      <c r="A157" s="20">
        <v>489</v>
      </c>
      <c r="B157" s="18" t="s">
        <v>191</v>
      </c>
      <c r="C157" s="21">
        <v>1835</v>
      </c>
      <c r="D157" s="21">
        <v>1765506.76</v>
      </c>
      <c r="E157" s="21">
        <v>673975.79798545747</v>
      </c>
      <c r="F157" s="21">
        <v>2439482.5579854576</v>
      </c>
      <c r="G157" s="114">
        <v>1357.49</v>
      </c>
      <c r="H157" s="32">
        <v>2490994.15</v>
      </c>
      <c r="I157" s="32">
        <v>-51511.592014542315</v>
      </c>
      <c r="J157" s="115">
        <f t="shared" si="7"/>
        <v>-2.1115786151420964E-2</v>
      </c>
      <c r="K157" s="116">
        <v>194718.25047999999</v>
      </c>
      <c r="L157" s="116">
        <v>0</v>
      </c>
      <c r="M157" s="116">
        <v>15685.145269979283</v>
      </c>
      <c r="N157" s="116">
        <v>31208.175741547097</v>
      </c>
      <c r="O157" s="116">
        <v>0</v>
      </c>
      <c r="P157" s="117">
        <v>-88036.794999999998</v>
      </c>
      <c r="Q157" s="117">
        <v>687365.11781107401</v>
      </c>
      <c r="R157" s="118">
        <v>400664.69899798319</v>
      </c>
      <c r="S157" s="21">
        <v>1190093.0012860412</v>
      </c>
      <c r="T157" s="36">
        <v>714866.29562050092</v>
      </c>
      <c r="U157" s="19">
        <v>1904959.296906542</v>
      </c>
      <c r="V157" s="19">
        <v>408006.50882975984</v>
      </c>
      <c r="W157" s="38">
        <f t="shared" si="8"/>
        <v>2312965.8057363019</v>
      </c>
      <c r="X157" s="119"/>
    </row>
    <row r="158" spans="1:24" s="120" customFormat="1" ht="16.5">
      <c r="A158" s="20">
        <v>491</v>
      </c>
      <c r="B158" s="18" t="s">
        <v>192</v>
      </c>
      <c r="C158" s="21">
        <v>52122</v>
      </c>
      <c r="D158" s="21">
        <v>68293603.370000005</v>
      </c>
      <c r="E158" s="21">
        <v>10203340.650334539</v>
      </c>
      <c r="F158" s="21">
        <v>78496944.020334542</v>
      </c>
      <c r="G158" s="114">
        <v>1357.49</v>
      </c>
      <c r="H158" s="32">
        <v>70755093.780000001</v>
      </c>
      <c r="I158" s="32">
        <v>7741850.2403345406</v>
      </c>
      <c r="J158" s="115">
        <f t="shared" si="7"/>
        <v>9.8626135538843696E-2</v>
      </c>
      <c r="K158" s="116">
        <v>0</v>
      </c>
      <c r="L158" s="116">
        <v>0</v>
      </c>
      <c r="M158" s="116">
        <v>691896.82329844567</v>
      </c>
      <c r="N158" s="116">
        <v>955167.94169881393</v>
      </c>
      <c r="O158" s="116">
        <v>0</v>
      </c>
      <c r="P158" s="117">
        <v>-4473187.2450000001</v>
      </c>
      <c r="Q158" s="117">
        <v>-8898038.5160374753</v>
      </c>
      <c r="R158" s="118">
        <v>-3441371.5069824778</v>
      </c>
      <c r="S158" s="21">
        <v>-7423682.2626881525</v>
      </c>
      <c r="T158" s="36">
        <v>9986091.0768745653</v>
      </c>
      <c r="U158" s="19">
        <v>2562408.8141864128</v>
      </c>
      <c r="V158" s="19">
        <v>8633524.7084196936</v>
      </c>
      <c r="W158" s="38">
        <f t="shared" si="8"/>
        <v>11195933.522606106</v>
      </c>
      <c r="X158" s="119"/>
    </row>
    <row r="159" spans="1:24" s="120" customFormat="1" ht="16.5">
      <c r="A159" s="20">
        <v>494</v>
      </c>
      <c r="B159" s="18" t="s">
        <v>193</v>
      </c>
      <c r="C159" s="21">
        <v>8909</v>
      </c>
      <c r="D159" s="21">
        <v>19052500.969999999</v>
      </c>
      <c r="E159" s="21">
        <v>1537109.4512482299</v>
      </c>
      <c r="F159" s="21">
        <v>20589610.421248227</v>
      </c>
      <c r="G159" s="114">
        <v>1357.49</v>
      </c>
      <c r="H159" s="32">
        <v>12093878.41</v>
      </c>
      <c r="I159" s="32">
        <v>8495732.0112482272</v>
      </c>
      <c r="J159" s="115">
        <f t="shared" si="7"/>
        <v>0.41262228072468699</v>
      </c>
      <c r="K159" s="116">
        <v>103639.94122666666</v>
      </c>
      <c r="L159" s="116">
        <v>0</v>
      </c>
      <c r="M159" s="116">
        <v>85107.354183128627</v>
      </c>
      <c r="N159" s="116">
        <v>132540.9787931641</v>
      </c>
      <c r="O159" s="116">
        <v>0</v>
      </c>
      <c r="P159" s="117">
        <v>-541527.09</v>
      </c>
      <c r="Q159" s="117">
        <v>-1034998.5650999871</v>
      </c>
      <c r="R159" s="118">
        <v>-1604283.4289201191</v>
      </c>
      <c r="S159" s="21">
        <v>5636211.2014310807</v>
      </c>
      <c r="T159" s="36">
        <v>5031543.4091221374</v>
      </c>
      <c r="U159" s="19">
        <v>10667754.610553218</v>
      </c>
      <c r="V159" s="19">
        <v>1310065.877398263</v>
      </c>
      <c r="W159" s="38">
        <f t="shared" si="8"/>
        <v>11977820.487951482</v>
      </c>
      <c r="X159" s="119"/>
    </row>
    <row r="160" spans="1:24" s="120" customFormat="1" ht="16.5">
      <c r="A160" s="20">
        <v>495</v>
      </c>
      <c r="B160" s="18" t="s">
        <v>194</v>
      </c>
      <c r="C160" s="21">
        <v>1488</v>
      </c>
      <c r="D160" s="21">
        <v>1822479.3199999998</v>
      </c>
      <c r="E160" s="21">
        <v>732963.45513081446</v>
      </c>
      <c r="F160" s="21">
        <v>2555442.7751308144</v>
      </c>
      <c r="G160" s="114">
        <v>1357.49</v>
      </c>
      <c r="H160" s="32">
        <v>2019945.12</v>
      </c>
      <c r="I160" s="32">
        <v>535497.6551308143</v>
      </c>
      <c r="J160" s="115">
        <f t="shared" si="7"/>
        <v>0.20955180853282926</v>
      </c>
      <c r="K160" s="116">
        <v>77542.552831999987</v>
      </c>
      <c r="L160" s="116">
        <v>0</v>
      </c>
      <c r="M160" s="116">
        <v>20014.54218392017</v>
      </c>
      <c r="N160" s="116">
        <v>19442.002353876898</v>
      </c>
      <c r="O160" s="116">
        <v>0</v>
      </c>
      <c r="P160" s="117">
        <v>-104138.80499999999</v>
      </c>
      <c r="Q160" s="117">
        <v>283408.27406115044</v>
      </c>
      <c r="R160" s="118">
        <v>224918.62696863536</v>
      </c>
      <c r="S160" s="21">
        <v>1056684.8485303973</v>
      </c>
      <c r="T160" s="36">
        <v>-96.051377020832717</v>
      </c>
      <c r="U160" s="19">
        <v>1056588.7971533765</v>
      </c>
      <c r="V160" s="19">
        <v>322370.42866985087</v>
      </c>
      <c r="W160" s="38">
        <f t="shared" si="8"/>
        <v>1378959.2258232273</v>
      </c>
      <c r="X160" s="119"/>
    </row>
    <row r="161" spans="1:24" s="120" customFormat="1" ht="16.5">
      <c r="A161" s="20">
        <v>498</v>
      </c>
      <c r="B161" s="18" t="s">
        <v>195</v>
      </c>
      <c r="C161" s="21">
        <v>2321</v>
      </c>
      <c r="D161" s="21">
        <v>3278640.9699999997</v>
      </c>
      <c r="E161" s="21">
        <v>1842225.022444316</v>
      </c>
      <c r="F161" s="21">
        <v>5120865.9924443159</v>
      </c>
      <c r="G161" s="114">
        <v>1357.49</v>
      </c>
      <c r="H161" s="32">
        <v>3150734.29</v>
      </c>
      <c r="I161" s="32">
        <v>1970131.7024443159</v>
      </c>
      <c r="J161" s="115">
        <f t="shared" si="7"/>
        <v>0.38472627585865088</v>
      </c>
      <c r="K161" s="116">
        <v>780312.47571200004</v>
      </c>
      <c r="L161" s="116">
        <v>0</v>
      </c>
      <c r="M161" s="116">
        <v>30921.858346717388</v>
      </c>
      <c r="N161" s="116">
        <v>49933.073835033909</v>
      </c>
      <c r="O161" s="116">
        <v>7424.9759532227372</v>
      </c>
      <c r="P161" s="117">
        <v>-86278.805000000008</v>
      </c>
      <c r="Q161" s="117">
        <v>-306629.42781047744</v>
      </c>
      <c r="R161" s="118">
        <v>371675.13995040877</v>
      </c>
      <c r="S161" s="21">
        <v>2817490.9934312212</v>
      </c>
      <c r="T161" s="36">
        <v>41230.855357740606</v>
      </c>
      <c r="U161" s="19">
        <v>2858721.8487889618</v>
      </c>
      <c r="V161" s="19">
        <v>440942.63316474727</v>
      </c>
      <c r="W161" s="38">
        <f t="shared" si="8"/>
        <v>3299664.4819537089</v>
      </c>
      <c r="X161" s="119"/>
    </row>
    <row r="162" spans="1:24" s="120" customFormat="1" ht="16.5">
      <c r="A162" s="20">
        <v>499</v>
      </c>
      <c r="B162" s="18" t="s">
        <v>196</v>
      </c>
      <c r="C162" s="21">
        <v>19536</v>
      </c>
      <c r="D162" s="21">
        <v>35100425.680000007</v>
      </c>
      <c r="E162" s="21">
        <v>6984101.3875486478</v>
      </c>
      <c r="F162" s="21">
        <v>42084527.067548655</v>
      </c>
      <c r="G162" s="114">
        <v>1357.49</v>
      </c>
      <c r="H162" s="32">
        <v>26519924.640000001</v>
      </c>
      <c r="I162" s="32">
        <v>15564602.427548654</v>
      </c>
      <c r="J162" s="115">
        <f t="shared" si="7"/>
        <v>0.36984144796414992</v>
      </c>
      <c r="K162" s="116">
        <v>0</v>
      </c>
      <c r="L162" s="116">
        <v>0</v>
      </c>
      <c r="M162" s="116">
        <v>146268.88094326353</v>
      </c>
      <c r="N162" s="116">
        <v>371509.36653419555</v>
      </c>
      <c r="O162" s="116">
        <v>30798.56206339223</v>
      </c>
      <c r="P162" s="117">
        <v>-795276.05</v>
      </c>
      <c r="Q162" s="117">
        <v>2760043.699478507</v>
      </c>
      <c r="R162" s="118">
        <v>1103093.5689282147</v>
      </c>
      <c r="S162" s="21">
        <v>19181040.455496229</v>
      </c>
      <c r="T162" s="36">
        <v>4518204.4610865274</v>
      </c>
      <c r="U162" s="19">
        <v>23699244.916582756</v>
      </c>
      <c r="V162" s="19">
        <v>2748744.1274889177</v>
      </c>
      <c r="W162" s="38">
        <f t="shared" si="8"/>
        <v>26447989.044071674</v>
      </c>
      <c r="X162" s="119"/>
    </row>
    <row r="163" spans="1:24" s="120" customFormat="1" ht="16.5">
      <c r="A163" s="20">
        <v>500</v>
      </c>
      <c r="B163" s="18" t="s">
        <v>197</v>
      </c>
      <c r="C163" s="21">
        <v>10426</v>
      </c>
      <c r="D163" s="21">
        <v>20645692.239999998</v>
      </c>
      <c r="E163" s="21">
        <v>1089681.786253158</v>
      </c>
      <c r="F163" s="21">
        <v>21735374.026253156</v>
      </c>
      <c r="G163" s="114">
        <v>1357.49</v>
      </c>
      <c r="H163" s="32">
        <v>14153190.74</v>
      </c>
      <c r="I163" s="32">
        <v>7582183.2862531561</v>
      </c>
      <c r="J163" s="115">
        <f t="shared" si="7"/>
        <v>0.34884070902552616</v>
      </c>
      <c r="K163" s="116">
        <v>0</v>
      </c>
      <c r="L163" s="116">
        <v>0</v>
      </c>
      <c r="M163" s="116">
        <v>82639.21033559127</v>
      </c>
      <c r="N163" s="116">
        <v>212786.76588553269</v>
      </c>
      <c r="O163" s="116">
        <v>86988.79324470344</v>
      </c>
      <c r="P163" s="117">
        <v>-555793.22500000009</v>
      </c>
      <c r="Q163" s="117">
        <v>2302703.4720751704</v>
      </c>
      <c r="R163" s="118">
        <v>1216849.8994772814</v>
      </c>
      <c r="S163" s="21">
        <v>10928358.202271435</v>
      </c>
      <c r="T163" s="36">
        <v>1665518.9595851456</v>
      </c>
      <c r="U163" s="19">
        <v>12593877.161856581</v>
      </c>
      <c r="V163" s="19">
        <v>1010185.163288135</v>
      </c>
      <c r="W163" s="38">
        <f t="shared" si="8"/>
        <v>13604062.325144716</v>
      </c>
      <c r="X163" s="119"/>
    </row>
    <row r="164" spans="1:24" s="120" customFormat="1" ht="16.5">
      <c r="A164" s="20">
        <v>503</v>
      </c>
      <c r="B164" s="18" t="s">
        <v>198</v>
      </c>
      <c r="C164" s="21">
        <v>7594</v>
      </c>
      <c r="D164" s="21">
        <v>10742447.550000001</v>
      </c>
      <c r="E164" s="21">
        <v>1289808.3754493331</v>
      </c>
      <c r="F164" s="21">
        <v>12032255.925449334</v>
      </c>
      <c r="G164" s="114">
        <v>1357.49</v>
      </c>
      <c r="H164" s="32">
        <v>10308779.060000001</v>
      </c>
      <c r="I164" s="32">
        <v>1723476.8654493336</v>
      </c>
      <c r="J164" s="115">
        <f t="shared" si="7"/>
        <v>0.14323804913457838</v>
      </c>
      <c r="K164" s="116">
        <v>0</v>
      </c>
      <c r="L164" s="116">
        <v>0</v>
      </c>
      <c r="M164" s="116">
        <v>57070.955929605901</v>
      </c>
      <c r="N164" s="116">
        <v>140388.27808140568</v>
      </c>
      <c r="O164" s="116">
        <v>0</v>
      </c>
      <c r="P164" s="117">
        <v>-394312.375</v>
      </c>
      <c r="Q164" s="117">
        <v>-709676.63181609509</v>
      </c>
      <c r="R164" s="118">
        <v>-894876.0892662257</v>
      </c>
      <c r="S164" s="21">
        <v>-77928.996621975675</v>
      </c>
      <c r="T164" s="36">
        <v>3245220.1526193013</v>
      </c>
      <c r="U164" s="19">
        <v>3167291.1559973257</v>
      </c>
      <c r="V164" s="19">
        <v>1388942.0316850538</v>
      </c>
      <c r="W164" s="38">
        <f t="shared" si="8"/>
        <v>4556233.187682379</v>
      </c>
      <c r="X164" s="119"/>
    </row>
    <row r="165" spans="1:24" s="120" customFormat="1" ht="16.5">
      <c r="A165" s="20">
        <v>504</v>
      </c>
      <c r="B165" s="18" t="s">
        <v>199</v>
      </c>
      <c r="C165" s="21">
        <v>1816</v>
      </c>
      <c r="D165" s="21">
        <v>2452393.06</v>
      </c>
      <c r="E165" s="21">
        <v>544730.33676936908</v>
      </c>
      <c r="F165" s="21">
        <v>2997123.396769369</v>
      </c>
      <c r="G165" s="114">
        <v>1357.49</v>
      </c>
      <c r="H165" s="32">
        <v>2465201.84</v>
      </c>
      <c r="I165" s="32">
        <v>531921.55676936917</v>
      </c>
      <c r="J165" s="115">
        <f t="shared" si="7"/>
        <v>0.17747736290829166</v>
      </c>
      <c r="K165" s="116">
        <v>0</v>
      </c>
      <c r="L165" s="116">
        <v>0</v>
      </c>
      <c r="M165" s="116">
        <v>15777.267651585198</v>
      </c>
      <c r="N165" s="116">
        <v>32793.325056504262</v>
      </c>
      <c r="O165" s="116">
        <v>0</v>
      </c>
      <c r="P165" s="117">
        <v>-111448.08500000001</v>
      </c>
      <c r="Q165" s="117">
        <v>-141250.1993991879</v>
      </c>
      <c r="R165" s="118">
        <v>32976.786553983286</v>
      </c>
      <c r="S165" s="21">
        <v>360770.65163225407</v>
      </c>
      <c r="T165" s="36">
        <v>772552.16162175557</v>
      </c>
      <c r="U165" s="19">
        <v>1133322.8132540097</v>
      </c>
      <c r="V165" s="19">
        <v>390463.23002583609</v>
      </c>
      <c r="W165" s="38">
        <f t="shared" si="8"/>
        <v>1523786.0432798457</v>
      </c>
      <c r="X165" s="119"/>
    </row>
    <row r="166" spans="1:24" s="120" customFormat="1" ht="16.5">
      <c r="A166" s="20">
        <v>505</v>
      </c>
      <c r="B166" s="18" t="s">
        <v>200</v>
      </c>
      <c r="C166" s="21">
        <v>20837</v>
      </c>
      <c r="D166" s="21">
        <v>37393557.480000004</v>
      </c>
      <c r="E166" s="21">
        <v>3436357.7762386813</v>
      </c>
      <c r="F166" s="21">
        <v>40829915.256238684</v>
      </c>
      <c r="G166" s="114">
        <v>1357.49</v>
      </c>
      <c r="H166" s="32">
        <v>28286019.129999999</v>
      </c>
      <c r="I166" s="32">
        <v>12543896.126238685</v>
      </c>
      <c r="J166" s="115">
        <f t="shared" si="7"/>
        <v>0.30722317319338588</v>
      </c>
      <c r="K166" s="116">
        <v>0</v>
      </c>
      <c r="L166" s="116">
        <v>0</v>
      </c>
      <c r="M166" s="116">
        <v>176375.72643475296</v>
      </c>
      <c r="N166" s="116">
        <v>355471.38527268678</v>
      </c>
      <c r="O166" s="116">
        <v>50580.960426703241</v>
      </c>
      <c r="P166" s="117">
        <v>-1373989.6375</v>
      </c>
      <c r="Q166" s="117">
        <v>-2355276.1845408077</v>
      </c>
      <c r="R166" s="118">
        <v>-1345832.9120401235</v>
      </c>
      <c r="S166" s="21">
        <v>8051225.4642918967</v>
      </c>
      <c r="T166" s="36">
        <v>3845237.0377258053</v>
      </c>
      <c r="U166" s="19">
        <v>11896462.502017703</v>
      </c>
      <c r="V166" s="19">
        <v>3163745.3618094106</v>
      </c>
      <c r="W166" s="38">
        <f t="shared" si="8"/>
        <v>15060207.863827113</v>
      </c>
      <c r="X166" s="119"/>
    </row>
    <row r="167" spans="1:24" s="120" customFormat="1" ht="16.5">
      <c r="A167" s="20">
        <v>507</v>
      </c>
      <c r="B167" s="18" t="s">
        <v>201</v>
      </c>
      <c r="C167" s="21">
        <v>5635</v>
      </c>
      <c r="D167" s="21">
        <v>5934579.3599999994</v>
      </c>
      <c r="E167" s="21">
        <v>1518313.4695317233</v>
      </c>
      <c r="F167" s="21">
        <v>7452892.8295317227</v>
      </c>
      <c r="G167" s="114">
        <v>1357.49</v>
      </c>
      <c r="H167" s="32">
        <v>7649456.1500000004</v>
      </c>
      <c r="I167" s="32">
        <v>-196563.32046827767</v>
      </c>
      <c r="J167" s="115">
        <f t="shared" si="7"/>
        <v>-2.6374097275276138E-2</v>
      </c>
      <c r="K167" s="116">
        <v>236042.21591999999</v>
      </c>
      <c r="L167" s="116">
        <v>0</v>
      </c>
      <c r="M167" s="116">
        <v>69093.658663105394</v>
      </c>
      <c r="N167" s="116">
        <v>94546.988436397893</v>
      </c>
      <c r="O167" s="116">
        <v>0</v>
      </c>
      <c r="P167" s="117">
        <v>-360945.67</v>
      </c>
      <c r="Q167" s="117">
        <v>158252.58510120588</v>
      </c>
      <c r="R167" s="118">
        <v>488550.39193206059</v>
      </c>
      <c r="S167" s="21">
        <v>488976.8495844921</v>
      </c>
      <c r="T167" s="36">
        <v>418505.03024748596</v>
      </c>
      <c r="U167" s="19">
        <v>907481.87983197812</v>
      </c>
      <c r="V167" s="19">
        <v>1089484.9414817279</v>
      </c>
      <c r="W167" s="38">
        <f t="shared" si="8"/>
        <v>1996966.821313706</v>
      </c>
      <c r="X167" s="119"/>
    </row>
    <row r="168" spans="1:24" s="120" customFormat="1" ht="16.5">
      <c r="A168" s="20">
        <v>508</v>
      </c>
      <c r="B168" s="18" t="s">
        <v>202</v>
      </c>
      <c r="C168" s="21">
        <v>9563</v>
      </c>
      <c r="D168" s="21">
        <v>10808084.91</v>
      </c>
      <c r="E168" s="21">
        <v>1658027.1166874603</v>
      </c>
      <c r="F168" s="21">
        <v>12466112.02668746</v>
      </c>
      <c r="G168" s="114">
        <v>1357.49</v>
      </c>
      <c r="H168" s="32">
        <v>12981676.869999999</v>
      </c>
      <c r="I168" s="32">
        <v>-515564.84331253916</v>
      </c>
      <c r="J168" s="115">
        <f t="shared" si="7"/>
        <v>-4.1357308694869553E-2</v>
      </c>
      <c r="K168" s="116">
        <v>331279.5078986666</v>
      </c>
      <c r="L168" s="116">
        <v>0</v>
      </c>
      <c r="M168" s="116">
        <v>131700.65893555558</v>
      </c>
      <c r="N168" s="116">
        <v>167291.34514944904</v>
      </c>
      <c r="O168" s="116">
        <v>0</v>
      </c>
      <c r="P168" s="117">
        <v>-777221.25884999998</v>
      </c>
      <c r="Q168" s="117">
        <v>-380014.52889886691</v>
      </c>
      <c r="R168" s="118">
        <v>-287271.51896962296</v>
      </c>
      <c r="S168" s="21">
        <v>-1329800.6380473578</v>
      </c>
      <c r="T168" s="36">
        <v>922054.91962680209</v>
      </c>
      <c r="U168" s="19">
        <v>-407745.7184205557</v>
      </c>
      <c r="V168" s="19">
        <v>1638733.8601622223</v>
      </c>
      <c r="W168" s="38">
        <f t="shared" si="8"/>
        <v>1230988.1417416665</v>
      </c>
      <c r="X168" s="119"/>
    </row>
    <row r="169" spans="1:24" s="120" customFormat="1" ht="16.5">
      <c r="A169" s="20">
        <v>529</v>
      </c>
      <c r="B169" s="18" t="s">
        <v>203</v>
      </c>
      <c r="C169" s="21">
        <v>19579</v>
      </c>
      <c r="D169" s="21">
        <v>27681328.390000004</v>
      </c>
      <c r="E169" s="21">
        <v>3848938.9611772173</v>
      </c>
      <c r="F169" s="21">
        <v>31530267.351177223</v>
      </c>
      <c r="G169" s="114">
        <v>1357.49</v>
      </c>
      <c r="H169" s="32">
        <v>26578296.710000001</v>
      </c>
      <c r="I169" s="32">
        <v>4951970.6411772221</v>
      </c>
      <c r="J169" s="115">
        <f t="shared" si="7"/>
        <v>0.15705450848301589</v>
      </c>
      <c r="K169" s="116">
        <v>0</v>
      </c>
      <c r="L169" s="116">
        <v>0</v>
      </c>
      <c r="M169" s="116">
        <v>171059.29814942277</v>
      </c>
      <c r="N169" s="116">
        <v>370726.77611370233</v>
      </c>
      <c r="O169" s="116">
        <v>112645.73608250708</v>
      </c>
      <c r="P169" s="117">
        <v>-1178022.2449999999</v>
      </c>
      <c r="Q169" s="117">
        <v>3343010.2268073051</v>
      </c>
      <c r="R169" s="118">
        <v>674989.07294340711</v>
      </c>
      <c r="S169" s="21">
        <v>8446379.5062735658</v>
      </c>
      <c r="T169" s="36">
        <v>-735802.09365563362</v>
      </c>
      <c r="U169" s="19">
        <v>7710577.4126179321</v>
      </c>
      <c r="V169" s="19">
        <v>2220996.660097939</v>
      </c>
      <c r="W169" s="38">
        <f t="shared" si="8"/>
        <v>9931574.072715871</v>
      </c>
      <c r="X169" s="119"/>
    </row>
    <row r="170" spans="1:24" s="120" customFormat="1" ht="16.5">
      <c r="A170" s="20">
        <v>531</v>
      </c>
      <c r="B170" s="18" t="s">
        <v>204</v>
      </c>
      <c r="C170" s="21">
        <v>5169</v>
      </c>
      <c r="D170" s="21">
        <v>7301839.96</v>
      </c>
      <c r="E170" s="21">
        <v>671436.93303399824</v>
      </c>
      <c r="F170" s="21">
        <v>7973276.8930339981</v>
      </c>
      <c r="G170" s="114">
        <v>1357.49</v>
      </c>
      <c r="H170" s="32">
        <v>7016865.8099999996</v>
      </c>
      <c r="I170" s="32">
        <v>956411.0830339985</v>
      </c>
      <c r="J170" s="115">
        <f t="shared" si="7"/>
        <v>0.11995207188522261</v>
      </c>
      <c r="K170" s="116">
        <v>0</v>
      </c>
      <c r="L170" s="116">
        <v>0</v>
      </c>
      <c r="M170" s="116">
        <v>49419.918723038762</v>
      </c>
      <c r="N170" s="116">
        <v>83428.711802307444</v>
      </c>
      <c r="O170" s="116">
        <v>0</v>
      </c>
      <c r="P170" s="117">
        <v>-286920.49999999994</v>
      </c>
      <c r="Q170" s="117">
        <v>-787538.65673347574</v>
      </c>
      <c r="R170" s="118">
        <v>-830255.32399992773</v>
      </c>
      <c r="S170" s="21">
        <v>-815454.76717405883</v>
      </c>
      <c r="T170" s="36">
        <v>2356862.4660971467</v>
      </c>
      <c r="U170" s="19">
        <v>1541407.6989230879</v>
      </c>
      <c r="V170" s="19">
        <v>859689.937348451</v>
      </c>
      <c r="W170" s="38">
        <f t="shared" si="8"/>
        <v>2401097.6362715391</v>
      </c>
      <c r="X170" s="119"/>
    </row>
    <row r="171" spans="1:24" s="120" customFormat="1" ht="16.5">
      <c r="A171" s="20">
        <v>535</v>
      </c>
      <c r="B171" s="18" t="s">
        <v>205</v>
      </c>
      <c r="C171" s="21">
        <v>10396</v>
      </c>
      <c r="D171" s="21">
        <v>21235751.200000003</v>
      </c>
      <c r="E171" s="21">
        <v>1299317.5760765849</v>
      </c>
      <c r="F171" s="21">
        <v>22535068.776076589</v>
      </c>
      <c r="G171" s="114">
        <v>1357.49</v>
      </c>
      <c r="H171" s="32">
        <v>14112466.040000001</v>
      </c>
      <c r="I171" s="32">
        <v>8422602.7360765878</v>
      </c>
      <c r="J171" s="115">
        <f t="shared" si="7"/>
        <v>0.37375535969156176</v>
      </c>
      <c r="K171" s="116">
        <v>55809.609173333331</v>
      </c>
      <c r="L171" s="116">
        <v>0</v>
      </c>
      <c r="M171" s="116">
        <v>125289.47998612032</v>
      </c>
      <c r="N171" s="116">
        <v>179136.31002224307</v>
      </c>
      <c r="O171" s="116">
        <v>0</v>
      </c>
      <c r="P171" s="117">
        <v>-554210.17500000005</v>
      </c>
      <c r="Q171" s="117">
        <v>574701.71898707887</v>
      </c>
      <c r="R171" s="118">
        <v>-377368.61599576473</v>
      </c>
      <c r="S171" s="21">
        <v>8425961.0632495992</v>
      </c>
      <c r="T171" s="36">
        <v>6775138.5325663593</v>
      </c>
      <c r="U171" s="19">
        <v>15201099.595815958</v>
      </c>
      <c r="V171" s="19">
        <v>1886412.4435101901</v>
      </c>
      <c r="W171" s="38">
        <f t="shared" si="8"/>
        <v>17087512.03932615</v>
      </c>
      <c r="X171" s="119"/>
    </row>
    <row r="172" spans="1:24" s="120" customFormat="1" ht="16.5">
      <c r="A172" s="20">
        <v>536</v>
      </c>
      <c r="B172" s="18" t="s">
        <v>206</v>
      </c>
      <c r="C172" s="21">
        <v>34884</v>
      </c>
      <c r="D172" s="21">
        <v>59153275.730000004</v>
      </c>
      <c r="E172" s="21">
        <v>4479137.9363537151</v>
      </c>
      <c r="F172" s="21">
        <v>63632413.666353717</v>
      </c>
      <c r="G172" s="114">
        <v>1357.49</v>
      </c>
      <c r="H172" s="32">
        <v>47354681.160000004</v>
      </c>
      <c r="I172" s="32">
        <v>16277732.506353714</v>
      </c>
      <c r="J172" s="115">
        <f t="shared" si="7"/>
        <v>0.25580881768375746</v>
      </c>
      <c r="K172" s="116">
        <v>0</v>
      </c>
      <c r="L172" s="116">
        <v>0</v>
      </c>
      <c r="M172" s="116">
        <v>331927.15075284173</v>
      </c>
      <c r="N172" s="116">
        <v>643787.8025213147</v>
      </c>
      <c r="O172" s="116">
        <v>464498.56818786619</v>
      </c>
      <c r="P172" s="117">
        <v>-2699753.99</v>
      </c>
      <c r="Q172" s="117">
        <v>-1932683.3145860049</v>
      </c>
      <c r="R172" s="118">
        <v>-1560017.5818199383</v>
      </c>
      <c r="S172" s="21">
        <v>11525491.141409794</v>
      </c>
      <c r="T172" s="36">
        <v>5061850.2007729132</v>
      </c>
      <c r="U172" s="19">
        <v>16587341.342182707</v>
      </c>
      <c r="V172" s="19">
        <v>4184019.7750306963</v>
      </c>
      <c r="W172" s="38">
        <f t="shared" si="8"/>
        <v>20771361.117213402</v>
      </c>
      <c r="X172" s="119"/>
    </row>
    <row r="173" spans="1:24" s="120" customFormat="1" ht="16.5">
      <c r="A173" s="20">
        <v>538</v>
      </c>
      <c r="B173" s="18" t="s">
        <v>207</v>
      </c>
      <c r="C173" s="21">
        <v>4689</v>
      </c>
      <c r="D173" s="21">
        <v>8450261.209999999</v>
      </c>
      <c r="E173" s="21">
        <v>564432.46074183122</v>
      </c>
      <c r="F173" s="21">
        <v>9014693.67074183</v>
      </c>
      <c r="G173" s="114">
        <v>1357.49</v>
      </c>
      <c r="H173" s="32">
        <v>6365270.6100000003</v>
      </c>
      <c r="I173" s="32">
        <v>2649423.0607418297</v>
      </c>
      <c r="J173" s="115">
        <f t="shared" si="7"/>
        <v>0.29390050926975153</v>
      </c>
      <c r="K173" s="116">
        <v>0</v>
      </c>
      <c r="L173" s="116">
        <v>0</v>
      </c>
      <c r="M173" s="116">
        <v>27524.136588579375</v>
      </c>
      <c r="N173" s="116">
        <v>90583.821243770493</v>
      </c>
      <c r="O173" s="116">
        <v>0</v>
      </c>
      <c r="P173" s="117">
        <v>-181583.56999999998</v>
      </c>
      <c r="Q173" s="117">
        <v>-16138.004788234994</v>
      </c>
      <c r="R173" s="118">
        <v>-270075.92281577736</v>
      </c>
      <c r="S173" s="21">
        <v>2299733.5209701671</v>
      </c>
      <c r="T173" s="36">
        <v>2064822.5786855312</v>
      </c>
      <c r="U173" s="19">
        <v>4364556.0996556981</v>
      </c>
      <c r="V173" s="19">
        <v>759674.84649659833</v>
      </c>
      <c r="W173" s="38">
        <f t="shared" si="8"/>
        <v>5124230.9461522959</v>
      </c>
      <c r="X173" s="119"/>
    </row>
    <row r="174" spans="1:24" s="120" customFormat="1" ht="16.5">
      <c r="A174" s="20">
        <v>541</v>
      </c>
      <c r="B174" s="18" t="s">
        <v>208</v>
      </c>
      <c r="C174" s="21">
        <v>9423</v>
      </c>
      <c r="D174" s="21">
        <v>10536586.790000001</v>
      </c>
      <c r="E174" s="21">
        <v>3163967.6765019828</v>
      </c>
      <c r="F174" s="21">
        <v>13700554.466501985</v>
      </c>
      <c r="G174" s="114">
        <v>1357.49</v>
      </c>
      <c r="H174" s="32">
        <v>12791628.27</v>
      </c>
      <c r="I174" s="32">
        <v>908926.19650198519</v>
      </c>
      <c r="J174" s="115">
        <f t="shared" si="7"/>
        <v>6.6342292841090514E-2</v>
      </c>
      <c r="K174" s="116">
        <v>1020266.6558399999</v>
      </c>
      <c r="L174" s="116">
        <v>0</v>
      </c>
      <c r="M174" s="116">
        <v>119900.36370923824</v>
      </c>
      <c r="N174" s="116">
        <v>155865.23664989852</v>
      </c>
      <c r="O174" s="116">
        <v>0</v>
      </c>
      <c r="P174" s="117">
        <v>-590032.65500000003</v>
      </c>
      <c r="Q174" s="117">
        <v>4276856.7454230506</v>
      </c>
      <c r="R174" s="118">
        <v>3060051.0401437129</v>
      </c>
      <c r="S174" s="21">
        <v>8951833.5832678862</v>
      </c>
      <c r="T174" s="36">
        <v>4119390.4606838035</v>
      </c>
      <c r="U174" s="19">
        <v>13071224.04395169</v>
      </c>
      <c r="V174" s="19">
        <v>1931635.679839853</v>
      </c>
      <c r="W174" s="38">
        <f t="shared" si="8"/>
        <v>15002859.723791543</v>
      </c>
      <c r="X174" s="119"/>
    </row>
    <row r="175" spans="1:24" s="120" customFormat="1" ht="16.5">
      <c r="A175" s="20">
        <v>543</v>
      </c>
      <c r="B175" s="18" t="s">
        <v>209</v>
      </c>
      <c r="C175" s="21">
        <v>44127</v>
      </c>
      <c r="D175" s="21">
        <v>80898045.319999993</v>
      </c>
      <c r="E175" s="21">
        <v>8779039.3122850358</v>
      </c>
      <c r="F175" s="21">
        <v>89677084.632285029</v>
      </c>
      <c r="G175" s="114">
        <v>1357.49</v>
      </c>
      <c r="H175" s="32">
        <v>59901961.229999997</v>
      </c>
      <c r="I175" s="32">
        <v>29775123.402285032</v>
      </c>
      <c r="J175" s="115">
        <f t="shared" si="7"/>
        <v>0.33202599665651444</v>
      </c>
      <c r="K175" s="116">
        <v>0</v>
      </c>
      <c r="L175" s="116">
        <v>0</v>
      </c>
      <c r="M175" s="116">
        <v>333284.55399588129</v>
      </c>
      <c r="N175" s="116">
        <v>906100.09812882077</v>
      </c>
      <c r="O175" s="116">
        <v>498614.2000089779</v>
      </c>
      <c r="P175" s="117">
        <v>-3193598.1306499997</v>
      </c>
      <c r="Q175" s="117">
        <v>2109894.9603322246</v>
      </c>
      <c r="R175" s="118">
        <v>1757903.6391449464</v>
      </c>
      <c r="S175" s="21">
        <v>32187322.723245881</v>
      </c>
      <c r="T175" s="36">
        <v>215449.7667022559</v>
      </c>
      <c r="U175" s="19">
        <v>32402772.489948139</v>
      </c>
      <c r="V175" s="19">
        <v>5177422.1183694396</v>
      </c>
      <c r="W175" s="38">
        <f t="shared" si="8"/>
        <v>37580194.608317576</v>
      </c>
      <c r="X175" s="119"/>
    </row>
    <row r="176" spans="1:24" s="120" customFormat="1" ht="16.5">
      <c r="A176" s="20">
        <v>545</v>
      </c>
      <c r="B176" s="18" t="s">
        <v>210</v>
      </c>
      <c r="C176" s="21">
        <v>9562</v>
      </c>
      <c r="D176" s="21">
        <v>14190157.6</v>
      </c>
      <c r="E176" s="21">
        <v>6473660.1482069474</v>
      </c>
      <c r="F176" s="21">
        <v>20663817.748206947</v>
      </c>
      <c r="G176" s="114">
        <v>1357.49</v>
      </c>
      <c r="H176" s="32">
        <v>12980319.380000001</v>
      </c>
      <c r="I176" s="32">
        <v>7683498.3682069462</v>
      </c>
      <c r="J176" s="115">
        <f t="shared" si="7"/>
        <v>0.37183343667815999</v>
      </c>
      <c r="K176" s="116">
        <v>441312.41063466668</v>
      </c>
      <c r="L176" s="116">
        <v>0</v>
      </c>
      <c r="M176" s="116">
        <v>130221.80428032417</v>
      </c>
      <c r="N176" s="116">
        <v>144666.27971202927</v>
      </c>
      <c r="O176" s="116">
        <v>30590.093282854392</v>
      </c>
      <c r="P176" s="117">
        <v>-349480.51500000001</v>
      </c>
      <c r="Q176" s="117">
        <v>550891.42780669406</v>
      </c>
      <c r="R176" s="118">
        <v>746691.99874247506</v>
      </c>
      <c r="S176" s="21">
        <v>9378391.8676659912</v>
      </c>
      <c r="T176" s="36">
        <v>3058091.7814063048</v>
      </c>
      <c r="U176" s="19">
        <v>12436483.649072297</v>
      </c>
      <c r="V176" s="19">
        <v>2067313.5897524972</v>
      </c>
      <c r="W176" s="38">
        <f t="shared" si="8"/>
        <v>14503797.238824794</v>
      </c>
      <c r="X176" s="119"/>
    </row>
    <row r="177" spans="1:24" s="120" customFormat="1" ht="16.5">
      <c r="A177" s="20">
        <v>560</v>
      </c>
      <c r="B177" s="18" t="s">
        <v>211</v>
      </c>
      <c r="C177" s="21">
        <v>15808</v>
      </c>
      <c r="D177" s="21">
        <v>24465951.159999996</v>
      </c>
      <c r="E177" s="21">
        <v>3024449.3328489428</v>
      </c>
      <c r="F177" s="21">
        <v>27490400.49284894</v>
      </c>
      <c r="G177" s="114">
        <v>1357.49</v>
      </c>
      <c r="H177" s="32">
        <v>21459201.920000002</v>
      </c>
      <c r="I177" s="32">
        <v>6031198.5728489384</v>
      </c>
      <c r="J177" s="115">
        <f t="shared" si="7"/>
        <v>0.21939289587351885</v>
      </c>
      <c r="K177" s="116">
        <v>0</v>
      </c>
      <c r="L177" s="116">
        <v>0</v>
      </c>
      <c r="M177" s="116">
        <v>143685.20875354111</v>
      </c>
      <c r="N177" s="116">
        <v>269072.21316159406</v>
      </c>
      <c r="O177" s="116">
        <v>0</v>
      </c>
      <c r="P177" s="117">
        <v>-1205536.7755</v>
      </c>
      <c r="Q177" s="117">
        <v>428274.31573304441</v>
      </c>
      <c r="R177" s="118">
        <v>234720.7804247103</v>
      </c>
      <c r="S177" s="21">
        <v>5901414.315421829</v>
      </c>
      <c r="T177" s="36">
        <v>6344777.0850062221</v>
      </c>
      <c r="U177" s="19">
        <v>12246191.400428051</v>
      </c>
      <c r="V177" s="19">
        <v>2742939.2380605824</v>
      </c>
      <c r="W177" s="38">
        <f t="shared" si="8"/>
        <v>14989130.638488634</v>
      </c>
      <c r="X177" s="119"/>
    </row>
    <row r="178" spans="1:24" s="120" customFormat="1" ht="16.5">
      <c r="A178" s="20">
        <v>561</v>
      </c>
      <c r="B178" s="18" t="s">
        <v>212</v>
      </c>
      <c r="C178" s="21">
        <v>1337</v>
      </c>
      <c r="D178" s="21">
        <v>2067381.6500000001</v>
      </c>
      <c r="E178" s="21">
        <v>373971.66505414358</v>
      </c>
      <c r="F178" s="21">
        <v>2441353.3150541438</v>
      </c>
      <c r="G178" s="114">
        <v>1357.49</v>
      </c>
      <c r="H178" s="32">
        <v>1814964.1300000001</v>
      </c>
      <c r="I178" s="32">
        <v>626389.18505414366</v>
      </c>
      <c r="J178" s="115">
        <f t="shared" si="7"/>
        <v>0.25657457328754224</v>
      </c>
      <c r="K178" s="116">
        <v>0</v>
      </c>
      <c r="L178" s="116">
        <v>0</v>
      </c>
      <c r="M178" s="116">
        <v>14444.625227903653</v>
      </c>
      <c r="N178" s="116">
        <v>15632.495339281548</v>
      </c>
      <c r="O178" s="116">
        <v>0</v>
      </c>
      <c r="P178" s="117">
        <v>-51202.990000000005</v>
      </c>
      <c r="Q178" s="117">
        <v>364167.75483977265</v>
      </c>
      <c r="R178" s="118">
        <v>318837.16988358827</v>
      </c>
      <c r="S178" s="21">
        <v>1288268.2403446897</v>
      </c>
      <c r="T178" s="36">
        <v>458030.36892004526</v>
      </c>
      <c r="U178" s="19">
        <v>1746298.6092647349</v>
      </c>
      <c r="V178" s="19">
        <v>274204.53360666416</v>
      </c>
      <c r="W178" s="38">
        <f t="shared" si="8"/>
        <v>2020503.1428713989</v>
      </c>
      <c r="X178" s="119"/>
    </row>
    <row r="179" spans="1:24" s="120" customFormat="1" ht="16.5">
      <c r="A179" s="20">
        <v>562</v>
      </c>
      <c r="B179" s="18" t="s">
        <v>213</v>
      </c>
      <c r="C179" s="21">
        <v>8978</v>
      </c>
      <c r="D179" s="21">
        <v>12244615.999999998</v>
      </c>
      <c r="E179" s="21">
        <v>1594594.1153513889</v>
      </c>
      <c r="F179" s="21">
        <v>13839210.115351386</v>
      </c>
      <c r="G179" s="114">
        <v>1357.49</v>
      </c>
      <c r="H179" s="32">
        <v>12187545.220000001</v>
      </c>
      <c r="I179" s="32">
        <v>1651664.8953513857</v>
      </c>
      <c r="J179" s="115">
        <f t="shared" si="7"/>
        <v>0.11934676051483946</v>
      </c>
      <c r="K179" s="116">
        <v>158804.01318400001</v>
      </c>
      <c r="L179" s="116">
        <v>0</v>
      </c>
      <c r="M179" s="116">
        <v>82909.216495487271</v>
      </c>
      <c r="N179" s="116">
        <v>169056.16097354933</v>
      </c>
      <c r="O179" s="116">
        <v>0</v>
      </c>
      <c r="P179" s="117">
        <v>-592556.29500000004</v>
      </c>
      <c r="Q179" s="117">
        <v>-396180.76684205449</v>
      </c>
      <c r="R179" s="118">
        <v>-355069.96669169812</v>
      </c>
      <c r="S179" s="21">
        <v>718627.25747066969</v>
      </c>
      <c r="T179" s="36">
        <v>3279393.8475776869</v>
      </c>
      <c r="U179" s="19">
        <v>3998021.1050483566</v>
      </c>
      <c r="V179" s="19">
        <v>1671898.5363512221</v>
      </c>
      <c r="W179" s="38">
        <f t="shared" si="8"/>
        <v>5669919.6413995791</v>
      </c>
      <c r="X179" s="119"/>
    </row>
    <row r="180" spans="1:24" s="120" customFormat="1" ht="16.5">
      <c r="A180" s="20">
        <v>563</v>
      </c>
      <c r="B180" s="18" t="s">
        <v>214</v>
      </c>
      <c r="C180" s="21">
        <v>7102</v>
      </c>
      <c r="D180" s="21">
        <v>11616183.889999999</v>
      </c>
      <c r="E180" s="21">
        <v>1175196.2741437797</v>
      </c>
      <c r="F180" s="21">
        <v>12791380.164143778</v>
      </c>
      <c r="G180" s="114">
        <v>1357.49</v>
      </c>
      <c r="H180" s="32">
        <v>9640893.9800000004</v>
      </c>
      <c r="I180" s="32">
        <v>3150486.1841437779</v>
      </c>
      <c r="J180" s="115">
        <f t="shared" si="7"/>
        <v>0.24629759601509454</v>
      </c>
      <c r="K180" s="116">
        <v>208355.63519999999</v>
      </c>
      <c r="L180" s="116">
        <v>0</v>
      </c>
      <c r="M180" s="116">
        <v>98966.23805228222</v>
      </c>
      <c r="N180" s="116">
        <v>127713.2702381729</v>
      </c>
      <c r="O180" s="116">
        <v>0</v>
      </c>
      <c r="P180" s="117">
        <v>-399196.6</v>
      </c>
      <c r="Q180" s="117">
        <v>334342.85284304817</v>
      </c>
      <c r="R180" s="118">
        <v>-410221.65134159976</v>
      </c>
      <c r="S180" s="21">
        <v>3110445.9291356816</v>
      </c>
      <c r="T180" s="36">
        <v>3434394.0025391467</v>
      </c>
      <c r="U180" s="19">
        <v>6544839.9316748288</v>
      </c>
      <c r="V180" s="19">
        <v>1273492.3358949686</v>
      </c>
      <c r="W180" s="38">
        <f t="shared" si="8"/>
        <v>7818332.2675697971</v>
      </c>
      <c r="X180" s="119"/>
    </row>
    <row r="181" spans="1:24" s="120" customFormat="1" ht="16.5">
      <c r="A181" s="20">
        <v>564</v>
      </c>
      <c r="B181" s="18" t="s">
        <v>215</v>
      </c>
      <c r="C181" s="21">
        <v>209551</v>
      </c>
      <c r="D181" s="21">
        <v>336975856.11000001</v>
      </c>
      <c r="E181" s="21">
        <v>38752435.095322497</v>
      </c>
      <c r="F181" s="21">
        <v>375728291.2053225</v>
      </c>
      <c r="G181" s="114">
        <v>1357.49</v>
      </c>
      <c r="H181" s="32">
        <v>284463386.99000001</v>
      </c>
      <c r="I181" s="32">
        <v>91264904.215322495</v>
      </c>
      <c r="J181" s="115">
        <f t="shared" si="7"/>
        <v>0.24290133682121207</v>
      </c>
      <c r="K181" s="116">
        <v>0</v>
      </c>
      <c r="L181" s="116">
        <v>0</v>
      </c>
      <c r="M181" s="116">
        <v>2808772.0153273679</v>
      </c>
      <c r="N181" s="116">
        <v>4067253.5753984484</v>
      </c>
      <c r="O181" s="116">
        <v>2033562.7005734455</v>
      </c>
      <c r="P181" s="117">
        <v>-17141130.286700003</v>
      </c>
      <c r="Q181" s="117">
        <v>-21811721.516549539</v>
      </c>
      <c r="R181" s="118">
        <v>-12134518.520710235</v>
      </c>
      <c r="S181" s="21">
        <v>49087122.182661988</v>
      </c>
      <c r="T181" s="36">
        <v>40823227.774411984</v>
      </c>
      <c r="U181" s="19">
        <v>89910349.957073972</v>
      </c>
      <c r="V181" s="19">
        <v>28317594.568880744</v>
      </c>
      <c r="W181" s="38">
        <f t="shared" si="8"/>
        <v>118227944.52595472</v>
      </c>
      <c r="X181" s="119"/>
    </row>
    <row r="182" spans="1:24" s="120" customFormat="1" ht="16.5">
      <c r="A182" s="20">
        <v>576</v>
      </c>
      <c r="B182" s="18" t="s">
        <v>216</v>
      </c>
      <c r="C182" s="21">
        <v>2813</v>
      </c>
      <c r="D182" s="21">
        <v>2746733.2600000002</v>
      </c>
      <c r="E182" s="21">
        <v>768417.07549331326</v>
      </c>
      <c r="F182" s="21">
        <v>3515150.3354933136</v>
      </c>
      <c r="G182" s="114">
        <v>1357.49</v>
      </c>
      <c r="H182" s="32">
        <v>3818619.37</v>
      </c>
      <c r="I182" s="32">
        <v>-303469.0345066865</v>
      </c>
      <c r="J182" s="115">
        <f t="shared" si="7"/>
        <v>-8.6331737064695949E-2</v>
      </c>
      <c r="K182" s="116">
        <v>286144.03100800002</v>
      </c>
      <c r="L182" s="116">
        <v>0</v>
      </c>
      <c r="M182" s="116">
        <v>27596.744275345132</v>
      </c>
      <c r="N182" s="116">
        <v>36232.307930877032</v>
      </c>
      <c r="O182" s="116">
        <v>0</v>
      </c>
      <c r="P182" s="117">
        <v>-157569.75999999998</v>
      </c>
      <c r="Q182" s="117">
        <v>843287.56158048229</v>
      </c>
      <c r="R182" s="118">
        <v>740806.26782373502</v>
      </c>
      <c r="S182" s="21">
        <v>1473028.1181117529</v>
      </c>
      <c r="T182" s="36">
        <v>540029.57521486899</v>
      </c>
      <c r="U182" s="19">
        <v>2013057.6933266218</v>
      </c>
      <c r="V182" s="19">
        <v>614910.16499671678</v>
      </c>
      <c r="W182" s="38">
        <f t="shared" si="8"/>
        <v>2627967.8583233384</v>
      </c>
      <c r="X182" s="119"/>
    </row>
    <row r="183" spans="1:24" s="120" customFormat="1" ht="16.5">
      <c r="A183" s="20">
        <v>577</v>
      </c>
      <c r="B183" s="18" t="s">
        <v>217</v>
      </c>
      <c r="C183" s="21">
        <v>11041</v>
      </c>
      <c r="D183" s="21">
        <v>19113041.560000002</v>
      </c>
      <c r="E183" s="21">
        <v>1381050.4232258224</v>
      </c>
      <c r="F183" s="21">
        <v>20494091.983225826</v>
      </c>
      <c r="G183" s="114">
        <v>1357.49</v>
      </c>
      <c r="H183" s="32">
        <v>14988047.09</v>
      </c>
      <c r="I183" s="32">
        <v>5506044.8932258263</v>
      </c>
      <c r="J183" s="115">
        <f t="shared" si="7"/>
        <v>0.26866498392475546</v>
      </c>
      <c r="K183" s="116">
        <v>0</v>
      </c>
      <c r="L183" s="116">
        <v>0</v>
      </c>
      <c r="M183" s="116">
        <v>95030.47812046732</v>
      </c>
      <c r="N183" s="116">
        <v>201670.16491619038</v>
      </c>
      <c r="O183" s="116">
        <v>70637.109042820055</v>
      </c>
      <c r="P183" s="117">
        <v>-731457.85499999998</v>
      </c>
      <c r="Q183" s="117">
        <v>-448966.36443179456</v>
      </c>
      <c r="R183" s="118">
        <v>-708298.4577028089</v>
      </c>
      <c r="S183" s="21">
        <v>3984659.9681707006</v>
      </c>
      <c r="T183" s="36">
        <v>3493877.7632857645</v>
      </c>
      <c r="U183" s="19">
        <v>7478537.7314564651</v>
      </c>
      <c r="V183" s="19">
        <v>1563680.9786321553</v>
      </c>
      <c r="W183" s="38">
        <f t="shared" si="8"/>
        <v>9042218.71008862</v>
      </c>
      <c r="X183" s="119"/>
    </row>
    <row r="184" spans="1:24" s="120" customFormat="1" ht="16.5">
      <c r="A184" s="20">
        <v>578</v>
      </c>
      <c r="B184" s="18" t="s">
        <v>218</v>
      </c>
      <c r="C184" s="21">
        <v>3183</v>
      </c>
      <c r="D184" s="21">
        <v>3765810.98</v>
      </c>
      <c r="E184" s="21">
        <v>1065891.3194428689</v>
      </c>
      <c r="F184" s="21">
        <v>4831702.2994428687</v>
      </c>
      <c r="G184" s="114">
        <v>1357.49</v>
      </c>
      <c r="H184" s="32">
        <v>4320890.67</v>
      </c>
      <c r="I184" s="32">
        <v>510811.62944286875</v>
      </c>
      <c r="J184" s="115">
        <f t="shared" si="7"/>
        <v>0.10572084076905341</v>
      </c>
      <c r="K184" s="116">
        <v>188238.46088</v>
      </c>
      <c r="L184" s="116">
        <v>0</v>
      </c>
      <c r="M184" s="116">
        <v>35328.022134116545</v>
      </c>
      <c r="N184" s="116">
        <v>58369.093484625984</v>
      </c>
      <c r="O184" s="116">
        <v>0</v>
      </c>
      <c r="P184" s="117">
        <v>-214995.43</v>
      </c>
      <c r="Q184" s="117">
        <v>-382168.76131516322</v>
      </c>
      <c r="R184" s="118">
        <v>-314350.6664897523</v>
      </c>
      <c r="S184" s="21">
        <v>-118767.6518633042</v>
      </c>
      <c r="T184" s="36">
        <v>1562626.6733867587</v>
      </c>
      <c r="U184" s="19">
        <v>1443859.0215234545</v>
      </c>
      <c r="V184" s="19">
        <v>664962.64058750798</v>
      </c>
      <c r="W184" s="38">
        <f t="shared" si="8"/>
        <v>2108821.6621109624</v>
      </c>
      <c r="X184" s="119"/>
    </row>
    <row r="185" spans="1:24" s="120" customFormat="1" ht="16.5">
      <c r="A185" s="20">
        <v>580</v>
      </c>
      <c r="B185" s="18" t="s">
        <v>219</v>
      </c>
      <c r="C185" s="21">
        <v>4567</v>
      </c>
      <c r="D185" s="21">
        <v>4451165.18</v>
      </c>
      <c r="E185" s="21">
        <v>1093818.0322070257</v>
      </c>
      <c r="F185" s="21">
        <v>5544983.2122070249</v>
      </c>
      <c r="G185" s="114">
        <v>1357.49</v>
      </c>
      <c r="H185" s="32">
        <v>6199656.8300000001</v>
      </c>
      <c r="I185" s="32">
        <v>-654673.61779297516</v>
      </c>
      <c r="J185" s="115">
        <f t="shared" si="7"/>
        <v>-0.11806593324786653</v>
      </c>
      <c r="K185" s="116">
        <v>566218.45026399998</v>
      </c>
      <c r="L185" s="116">
        <v>0</v>
      </c>
      <c r="M185" s="116">
        <v>49140.763047001761</v>
      </c>
      <c r="N185" s="116">
        <v>66088.331968859158</v>
      </c>
      <c r="O185" s="116">
        <v>0</v>
      </c>
      <c r="P185" s="117">
        <v>-260323.6</v>
      </c>
      <c r="Q185" s="117">
        <v>-403420.47707424039</v>
      </c>
      <c r="R185" s="118">
        <v>-25458.949048369486</v>
      </c>
      <c r="S185" s="21">
        <v>-662429.09863572405</v>
      </c>
      <c r="T185" s="36">
        <v>1758733.8702968992</v>
      </c>
      <c r="U185" s="19">
        <v>1096304.7716611752</v>
      </c>
      <c r="V185" s="19">
        <v>978245.15316968225</v>
      </c>
      <c r="W185" s="38">
        <f t="shared" si="8"/>
        <v>2074549.9248308574</v>
      </c>
      <c r="X185" s="119"/>
    </row>
    <row r="186" spans="1:24" s="120" customFormat="1" ht="16.5">
      <c r="A186" s="20">
        <v>581</v>
      </c>
      <c r="B186" s="18" t="s">
        <v>220</v>
      </c>
      <c r="C186" s="21">
        <v>6286</v>
      </c>
      <c r="D186" s="21">
        <v>8219107.4900000002</v>
      </c>
      <c r="E186" s="21">
        <v>1452677.8177906685</v>
      </c>
      <c r="F186" s="21">
        <v>9671785.3077906687</v>
      </c>
      <c r="G186" s="114">
        <v>1357.49</v>
      </c>
      <c r="H186" s="32">
        <v>8533182.1400000006</v>
      </c>
      <c r="I186" s="32">
        <v>1138603.1677906681</v>
      </c>
      <c r="J186" s="115">
        <f t="shared" si="7"/>
        <v>0.11772419791757763</v>
      </c>
      <c r="K186" s="116">
        <v>313168.08417066664</v>
      </c>
      <c r="L186" s="116">
        <v>0</v>
      </c>
      <c r="M186" s="116">
        <v>86073.449162177625</v>
      </c>
      <c r="N186" s="116">
        <v>117458.9355586462</v>
      </c>
      <c r="O186" s="116">
        <v>0</v>
      </c>
      <c r="P186" s="117">
        <v>-392902.61499999999</v>
      </c>
      <c r="Q186" s="117">
        <v>941744.12842739152</v>
      </c>
      <c r="R186" s="118">
        <v>547065.93433072336</v>
      </c>
      <c r="S186" s="21">
        <v>2751211.0844402732</v>
      </c>
      <c r="T186" s="36">
        <v>2028731.1831413382</v>
      </c>
      <c r="U186" s="19">
        <v>4779942.2675816119</v>
      </c>
      <c r="V186" s="19">
        <v>1207047.354659111</v>
      </c>
      <c r="W186" s="38">
        <f t="shared" si="8"/>
        <v>5986989.6222407231</v>
      </c>
      <c r="X186" s="119"/>
    </row>
    <row r="187" spans="1:24" s="120" customFormat="1" ht="16.5">
      <c r="A187" s="20">
        <v>583</v>
      </c>
      <c r="B187" s="18" t="s">
        <v>221</v>
      </c>
      <c r="C187" s="21">
        <v>924</v>
      </c>
      <c r="D187" s="21">
        <v>875835.55</v>
      </c>
      <c r="E187" s="21">
        <v>873031.47797428712</v>
      </c>
      <c r="F187" s="21">
        <v>1748867.027974287</v>
      </c>
      <c r="G187" s="114">
        <v>1357.49</v>
      </c>
      <c r="H187" s="32">
        <v>1254320.76</v>
      </c>
      <c r="I187" s="32">
        <v>494546.26797428704</v>
      </c>
      <c r="J187" s="115">
        <f t="shared" si="7"/>
        <v>0.28278094335572218</v>
      </c>
      <c r="K187" s="116">
        <v>316140.730752</v>
      </c>
      <c r="L187" s="116">
        <v>0</v>
      </c>
      <c r="M187" s="116">
        <v>13783.860474624998</v>
      </c>
      <c r="N187" s="116">
        <v>8332.5992470817364</v>
      </c>
      <c r="O187" s="116">
        <v>0</v>
      </c>
      <c r="P187" s="117">
        <v>-42569.305</v>
      </c>
      <c r="Q187" s="117">
        <v>-830585.9021620343</v>
      </c>
      <c r="R187" s="118">
        <v>133280.38066358719</v>
      </c>
      <c r="S187" s="21">
        <v>92928.63194954663</v>
      </c>
      <c r="T187" s="36">
        <v>-20278.938694079025</v>
      </c>
      <c r="U187" s="19">
        <v>72649.693255467602</v>
      </c>
      <c r="V187" s="19">
        <v>189980.87286109172</v>
      </c>
      <c r="W187" s="38">
        <f t="shared" si="8"/>
        <v>262630.56611655932</v>
      </c>
      <c r="X187" s="119"/>
    </row>
    <row r="188" spans="1:24" s="120" customFormat="1" ht="16.5">
      <c r="A188" s="20">
        <v>584</v>
      </c>
      <c r="B188" s="18" t="s">
        <v>222</v>
      </c>
      <c r="C188" s="21">
        <v>2676</v>
      </c>
      <c r="D188" s="21">
        <v>6318504.4000000004</v>
      </c>
      <c r="E188" s="21">
        <v>826031.55254032684</v>
      </c>
      <c r="F188" s="21">
        <v>7144535.9525403269</v>
      </c>
      <c r="G188" s="114">
        <v>1357.49</v>
      </c>
      <c r="H188" s="32">
        <v>3632643.24</v>
      </c>
      <c r="I188" s="32">
        <v>3511892.7125403266</v>
      </c>
      <c r="J188" s="115">
        <f t="shared" si="7"/>
        <v>0.49154944923912525</v>
      </c>
      <c r="K188" s="116">
        <v>336355.21727999998</v>
      </c>
      <c r="L188" s="116">
        <v>0</v>
      </c>
      <c r="M188" s="116">
        <v>33615.391846536098</v>
      </c>
      <c r="N188" s="116">
        <v>51434.408044551106</v>
      </c>
      <c r="O188" s="116">
        <v>0</v>
      </c>
      <c r="P188" s="117">
        <v>-108292.66500000001</v>
      </c>
      <c r="Q188" s="117">
        <v>-358138.30411396106</v>
      </c>
      <c r="R188" s="118">
        <v>-400787.21454349521</v>
      </c>
      <c r="S188" s="21">
        <v>3066079.5460539577</v>
      </c>
      <c r="T188" s="36">
        <v>1755770.833922212</v>
      </c>
      <c r="U188" s="19">
        <v>4821850.3799761701</v>
      </c>
      <c r="V188" s="19">
        <v>513045.21002821974</v>
      </c>
      <c r="W188" s="38">
        <f t="shared" si="8"/>
        <v>5334895.5900043901</v>
      </c>
      <c r="X188" s="119"/>
    </row>
    <row r="189" spans="1:24" s="120" customFormat="1" ht="16.5">
      <c r="A189" s="20">
        <v>588</v>
      </c>
      <c r="B189" s="18" t="s">
        <v>223</v>
      </c>
      <c r="C189" s="21">
        <v>1644</v>
      </c>
      <c r="D189" s="21">
        <v>1712145.62</v>
      </c>
      <c r="E189" s="21">
        <v>495811.30613527796</v>
      </c>
      <c r="F189" s="21">
        <v>2207956.9261352783</v>
      </c>
      <c r="G189" s="114">
        <v>1357.49</v>
      </c>
      <c r="H189" s="32">
        <v>2231713.56</v>
      </c>
      <c r="I189" s="32">
        <v>-23756.633864721749</v>
      </c>
      <c r="J189" s="115">
        <f t="shared" si="7"/>
        <v>-1.0759554945804325E-2</v>
      </c>
      <c r="K189" s="116">
        <v>182679.99110399999</v>
      </c>
      <c r="L189" s="116">
        <v>0</v>
      </c>
      <c r="M189" s="116">
        <v>20091.25910246911</v>
      </c>
      <c r="N189" s="116">
        <v>24999.629405682783</v>
      </c>
      <c r="O189" s="116">
        <v>0</v>
      </c>
      <c r="P189" s="117">
        <v>-107310.36</v>
      </c>
      <c r="Q189" s="117">
        <v>-440037.15890558279</v>
      </c>
      <c r="R189" s="118">
        <v>-238098.87565480359</v>
      </c>
      <c r="S189" s="21">
        <v>-581432.14881295618</v>
      </c>
      <c r="T189" s="36">
        <v>209062.72854999293</v>
      </c>
      <c r="U189" s="19">
        <v>-372369.42026296328</v>
      </c>
      <c r="V189" s="19">
        <v>372717.79391239991</v>
      </c>
      <c r="W189" s="38">
        <f t="shared" si="8"/>
        <v>348.37364943663124</v>
      </c>
      <c r="X189" s="119"/>
    </row>
    <row r="190" spans="1:24" s="120" customFormat="1" ht="16.5">
      <c r="A190" s="20">
        <v>592</v>
      </c>
      <c r="B190" s="18" t="s">
        <v>224</v>
      </c>
      <c r="C190" s="21">
        <v>3678</v>
      </c>
      <c r="D190" s="21">
        <v>6334342.7400000002</v>
      </c>
      <c r="E190" s="21">
        <v>765026.49209384201</v>
      </c>
      <c r="F190" s="21">
        <v>7099369.2320938427</v>
      </c>
      <c r="G190" s="114">
        <v>1357.49</v>
      </c>
      <c r="H190" s="32">
        <v>4992848.22</v>
      </c>
      <c r="I190" s="32">
        <v>2106521.012093843</v>
      </c>
      <c r="J190" s="115">
        <f t="shared" si="7"/>
        <v>0.29671946101506813</v>
      </c>
      <c r="K190" s="116">
        <v>110346.512512</v>
      </c>
      <c r="L190" s="116">
        <v>0</v>
      </c>
      <c r="M190" s="116">
        <v>27272.966737060062</v>
      </c>
      <c r="N190" s="116">
        <v>47307.206800680004</v>
      </c>
      <c r="O190" s="116">
        <v>0</v>
      </c>
      <c r="P190" s="117">
        <v>-234199.66</v>
      </c>
      <c r="Q190" s="117">
        <v>700227.67995579506</v>
      </c>
      <c r="R190" s="118">
        <v>404739.96026244573</v>
      </c>
      <c r="S190" s="21">
        <v>3162215.6783618233</v>
      </c>
      <c r="T190" s="36">
        <v>1272895.3493896592</v>
      </c>
      <c r="U190" s="19">
        <v>4435111.027751483</v>
      </c>
      <c r="V190" s="19">
        <v>683545.67038096022</v>
      </c>
      <c r="W190" s="38">
        <f t="shared" si="8"/>
        <v>5118656.6981324432</v>
      </c>
      <c r="X190" s="119"/>
    </row>
    <row r="191" spans="1:24" s="120" customFormat="1" ht="16.5">
      <c r="A191" s="20">
        <v>593</v>
      </c>
      <c r="B191" s="18" t="s">
        <v>225</v>
      </c>
      <c r="C191" s="21">
        <v>17253</v>
      </c>
      <c r="D191" s="21">
        <v>19424188.979999997</v>
      </c>
      <c r="E191" s="21">
        <v>3405305.5888766246</v>
      </c>
      <c r="F191" s="21">
        <v>22829494.56887662</v>
      </c>
      <c r="G191" s="114">
        <v>1357.49</v>
      </c>
      <c r="H191" s="32">
        <v>23420774.969999999</v>
      </c>
      <c r="I191" s="32">
        <v>-591280.40112337843</v>
      </c>
      <c r="J191" s="115">
        <f t="shared" si="7"/>
        <v>-2.5899846329908206E-2</v>
      </c>
      <c r="K191" s="116">
        <v>0</v>
      </c>
      <c r="L191" s="116">
        <v>0</v>
      </c>
      <c r="M191" s="116">
        <v>225064.99677108185</v>
      </c>
      <c r="N191" s="116">
        <v>355404.9559918872</v>
      </c>
      <c r="O191" s="116">
        <v>0</v>
      </c>
      <c r="P191" s="117">
        <v>-1363534.6416000002</v>
      </c>
      <c r="Q191" s="117">
        <v>-1045970.4923668059</v>
      </c>
      <c r="R191" s="118">
        <v>-1306405.8758758213</v>
      </c>
      <c r="S191" s="21">
        <v>-3726721.4582030363</v>
      </c>
      <c r="T191" s="36">
        <v>5653085.6478352472</v>
      </c>
      <c r="U191" s="19">
        <v>1926364.1896322109</v>
      </c>
      <c r="V191" s="19">
        <v>3239709.5385059109</v>
      </c>
      <c r="W191" s="38">
        <f t="shared" si="8"/>
        <v>5166073.7281381218</v>
      </c>
      <c r="X191" s="119"/>
    </row>
    <row r="192" spans="1:24" s="120" customFormat="1" ht="16.5">
      <c r="A192" s="20">
        <v>595</v>
      </c>
      <c r="B192" s="18" t="s">
        <v>226</v>
      </c>
      <c r="C192" s="21">
        <v>4269</v>
      </c>
      <c r="D192" s="21">
        <v>5414492.9699999997</v>
      </c>
      <c r="E192" s="21">
        <v>1351340.1879955907</v>
      </c>
      <c r="F192" s="21">
        <v>6765833.1579955909</v>
      </c>
      <c r="G192" s="114">
        <v>1357.49</v>
      </c>
      <c r="H192" s="32">
        <v>5795124.8099999996</v>
      </c>
      <c r="I192" s="32">
        <v>970708.34799559135</v>
      </c>
      <c r="J192" s="115">
        <f t="shared" si="7"/>
        <v>0.14347210836088192</v>
      </c>
      <c r="K192" s="116">
        <v>512201.51870399999</v>
      </c>
      <c r="L192" s="116">
        <v>0</v>
      </c>
      <c r="M192" s="116">
        <v>46494.257191595272</v>
      </c>
      <c r="N192" s="116">
        <v>79390.117641836172</v>
      </c>
      <c r="O192" s="116">
        <v>0</v>
      </c>
      <c r="P192" s="117">
        <v>-275640.51500000001</v>
      </c>
      <c r="Q192" s="117">
        <v>550834.59223135433</v>
      </c>
      <c r="R192" s="118">
        <v>87729.402139128491</v>
      </c>
      <c r="S192" s="21">
        <v>1971717.7209035056</v>
      </c>
      <c r="T192" s="36">
        <v>1866335.69824971</v>
      </c>
      <c r="U192" s="19">
        <v>3838053.4191532154</v>
      </c>
      <c r="V192" s="19">
        <v>920675.08541005896</v>
      </c>
      <c r="W192" s="38">
        <f t="shared" si="8"/>
        <v>4758728.5045632739</v>
      </c>
      <c r="X192" s="119"/>
    </row>
    <row r="193" spans="1:24" s="120" customFormat="1" ht="16.5">
      <c r="A193" s="20">
        <v>598</v>
      </c>
      <c r="B193" s="18" t="s">
        <v>227</v>
      </c>
      <c r="C193" s="21">
        <v>19097</v>
      </c>
      <c r="D193" s="21">
        <v>27862768.270000003</v>
      </c>
      <c r="E193" s="21">
        <v>8252688.4834571751</v>
      </c>
      <c r="F193" s="21">
        <v>36115456.753457181</v>
      </c>
      <c r="G193" s="114">
        <v>1357.49</v>
      </c>
      <c r="H193" s="32">
        <v>25923986.530000001</v>
      </c>
      <c r="I193" s="32">
        <v>10191470.22345718</v>
      </c>
      <c r="J193" s="115">
        <f t="shared" si="7"/>
        <v>0.28219137011140233</v>
      </c>
      <c r="K193" s="116">
        <v>0</v>
      </c>
      <c r="L193" s="116">
        <v>0</v>
      </c>
      <c r="M193" s="116">
        <v>332446.92277240707</v>
      </c>
      <c r="N193" s="116">
        <v>307876.06486330647</v>
      </c>
      <c r="O193" s="116">
        <v>0</v>
      </c>
      <c r="P193" s="117">
        <v>-1486029.02</v>
      </c>
      <c r="Q193" s="117">
        <v>-3544871.6600922244</v>
      </c>
      <c r="R193" s="118">
        <v>-1489738.2939557391</v>
      </c>
      <c r="S193" s="21">
        <v>4311154.2370449305</v>
      </c>
      <c r="T193" s="36">
        <v>808797.65655805869</v>
      </c>
      <c r="U193" s="19">
        <v>5119951.8936029896</v>
      </c>
      <c r="V193" s="19">
        <v>2943456.3429157478</v>
      </c>
      <c r="W193" s="38">
        <f t="shared" si="8"/>
        <v>8063408.2365187369</v>
      </c>
      <c r="X193" s="119"/>
    </row>
    <row r="194" spans="1:24" s="120" customFormat="1" ht="16.5">
      <c r="A194" s="20">
        <v>599</v>
      </c>
      <c r="B194" s="18" t="s">
        <v>228</v>
      </c>
      <c r="C194" s="21">
        <v>11172</v>
      </c>
      <c r="D194" s="21">
        <v>24152329.57</v>
      </c>
      <c r="E194" s="21">
        <v>4434693.1937636491</v>
      </c>
      <c r="F194" s="21">
        <v>28587022.763763651</v>
      </c>
      <c r="G194" s="114">
        <v>1357.49</v>
      </c>
      <c r="H194" s="32">
        <v>15165878.279999999</v>
      </c>
      <c r="I194" s="32">
        <v>13421144.483763652</v>
      </c>
      <c r="J194" s="115">
        <f t="shared" si="7"/>
        <v>0.46948381420033819</v>
      </c>
      <c r="K194" s="116">
        <v>0</v>
      </c>
      <c r="L194" s="116">
        <v>0</v>
      </c>
      <c r="M194" s="116">
        <v>120026.75735943917</v>
      </c>
      <c r="N194" s="116">
        <v>128938.90197910175</v>
      </c>
      <c r="O194" s="116">
        <v>52561.525670460149</v>
      </c>
      <c r="P194" s="117">
        <v>-426479.88</v>
      </c>
      <c r="Q194" s="117">
        <v>-2554467.4506620141</v>
      </c>
      <c r="R194" s="118">
        <v>-2285252.8109904737</v>
      </c>
      <c r="S194" s="21">
        <v>8456471.5271201655</v>
      </c>
      <c r="T194" s="36">
        <v>5130962.0440997109</v>
      </c>
      <c r="U194" s="19">
        <v>13587433.571219876</v>
      </c>
      <c r="V194" s="19">
        <v>1891900.62940578</v>
      </c>
      <c r="W194" s="38">
        <f t="shared" si="8"/>
        <v>15479334.200625656</v>
      </c>
      <c r="X194" s="119"/>
    </row>
    <row r="195" spans="1:24" s="120" customFormat="1" ht="16.5">
      <c r="A195" s="20">
        <v>601</v>
      </c>
      <c r="B195" s="18" t="s">
        <v>229</v>
      </c>
      <c r="C195" s="21">
        <v>3873</v>
      </c>
      <c r="D195" s="21">
        <v>5263208.46</v>
      </c>
      <c r="E195" s="21">
        <v>1230625.6414768177</v>
      </c>
      <c r="F195" s="21">
        <v>6493834.1014768174</v>
      </c>
      <c r="G195" s="114">
        <v>1357.49</v>
      </c>
      <c r="H195" s="32">
        <v>5257558.7700000005</v>
      </c>
      <c r="I195" s="32">
        <v>1236275.3314768169</v>
      </c>
      <c r="J195" s="115">
        <f t="shared" si="7"/>
        <v>0.1903767962282352</v>
      </c>
      <c r="K195" s="116">
        <v>526324.185528</v>
      </c>
      <c r="L195" s="116">
        <v>0</v>
      </c>
      <c r="M195" s="116">
        <v>47715.110925875022</v>
      </c>
      <c r="N195" s="116">
        <v>55946.556363751253</v>
      </c>
      <c r="O195" s="116">
        <v>0</v>
      </c>
      <c r="P195" s="117">
        <v>-209510.55000000002</v>
      </c>
      <c r="Q195" s="117">
        <v>1241476.9640137814</v>
      </c>
      <c r="R195" s="118">
        <v>769734.45538456447</v>
      </c>
      <c r="S195" s="21">
        <v>3667962.0536927888</v>
      </c>
      <c r="T195" s="36">
        <v>1378844.3445968695</v>
      </c>
      <c r="U195" s="19">
        <v>5046806.3982896581</v>
      </c>
      <c r="V195" s="19">
        <v>827680.3005709633</v>
      </c>
      <c r="W195" s="38">
        <f t="shared" si="8"/>
        <v>5874486.6988606211</v>
      </c>
      <c r="X195" s="119"/>
    </row>
    <row r="196" spans="1:24" s="120" customFormat="1" ht="16.5">
      <c r="A196" s="20">
        <v>604</v>
      </c>
      <c r="B196" s="18" t="s">
        <v>230</v>
      </c>
      <c r="C196" s="21">
        <v>20206</v>
      </c>
      <c r="D196" s="21">
        <v>36845978.869999997</v>
      </c>
      <c r="E196" s="21">
        <v>2589030.2753174962</v>
      </c>
      <c r="F196" s="21">
        <v>39435009.145317495</v>
      </c>
      <c r="G196" s="114">
        <v>1357.49</v>
      </c>
      <c r="H196" s="32">
        <v>27429442.940000001</v>
      </c>
      <c r="I196" s="32">
        <v>12005566.205317494</v>
      </c>
      <c r="J196" s="115">
        <f t="shared" si="7"/>
        <v>0.30443929050649232</v>
      </c>
      <c r="K196" s="116">
        <v>0</v>
      </c>
      <c r="L196" s="116">
        <v>0</v>
      </c>
      <c r="M196" s="116">
        <v>256278.49415719908</v>
      </c>
      <c r="N196" s="116">
        <v>430614.73701693962</v>
      </c>
      <c r="O196" s="116">
        <v>287527.3952473742</v>
      </c>
      <c r="P196" s="117">
        <v>-1281459.05</v>
      </c>
      <c r="Q196" s="117">
        <v>4126406.0276300306</v>
      </c>
      <c r="R196" s="118">
        <v>2326307.6639125608</v>
      </c>
      <c r="S196" s="21">
        <v>18151241.4732816</v>
      </c>
      <c r="T196" s="36">
        <v>-213481.11431484594</v>
      </c>
      <c r="U196" s="19">
        <v>17937760.358966753</v>
      </c>
      <c r="V196" s="19">
        <v>2032242.460903574</v>
      </c>
      <c r="W196" s="38">
        <f t="shared" si="8"/>
        <v>19970002.819870327</v>
      </c>
      <c r="X196" s="119"/>
    </row>
    <row r="197" spans="1:24" s="120" customFormat="1" ht="16.5">
      <c r="A197" s="20">
        <v>607</v>
      </c>
      <c r="B197" s="18" t="s">
        <v>231</v>
      </c>
      <c r="C197" s="21">
        <v>4161</v>
      </c>
      <c r="D197" s="21">
        <v>5108433.6800000006</v>
      </c>
      <c r="E197" s="21">
        <v>1170419.6583042149</v>
      </c>
      <c r="F197" s="21">
        <v>6278853.338304216</v>
      </c>
      <c r="G197" s="114">
        <v>1357.49</v>
      </c>
      <c r="H197" s="32">
        <v>5648515.8899999997</v>
      </c>
      <c r="I197" s="32">
        <v>630337.44830421638</v>
      </c>
      <c r="J197" s="115">
        <f t="shared" si="7"/>
        <v>0.10039053539582389</v>
      </c>
      <c r="K197" s="116">
        <v>157136.04838399999</v>
      </c>
      <c r="L197" s="116">
        <v>0</v>
      </c>
      <c r="M197" s="116">
        <v>42967.828553309395</v>
      </c>
      <c r="N197" s="116">
        <v>70408.158500922829</v>
      </c>
      <c r="O197" s="116">
        <v>0</v>
      </c>
      <c r="P197" s="117">
        <v>-266252.13500000001</v>
      </c>
      <c r="Q197" s="117">
        <v>225680.48616045047</v>
      </c>
      <c r="R197" s="118">
        <v>347163.63301868807</v>
      </c>
      <c r="S197" s="21">
        <v>1207441.4679215872</v>
      </c>
      <c r="T197" s="36">
        <v>2484232.2701884126</v>
      </c>
      <c r="U197" s="19">
        <v>3691673.7381099998</v>
      </c>
      <c r="V197" s="19">
        <v>906939.72853191267</v>
      </c>
      <c r="W197" s="38">
        <f t="shared" si="8"/>
        <v>4598613.4666419122</v>
      </c>
      <c r="X197" s="119"/>
    </row>
    <row r="198" spans="1:24" s="120" customFormat="1" ht="16.5">
      <c r="A198" s="20">
        <v>608</v>
      </c>
      <c r="B198" s="18" t="s">
        <v>232</v>
      </c>
      <c r="C198" s="21">
        <v>2013</v>
      </c>
      <c r="D198" s="21">
        <v>2706896.7</v>
      </c>
      <c r="E198" s="21">
        <v>443515.58036140318</v>
      </c>
      <c r="F198" s="21">
        <v>3150412.2803614032</v>
      </c>
      <c r="G198" s="114">
        <v>1357.49</v>
      </c>
      <c r="H198" s="32">
        <v>2732627.37</v>
      </c>
      <c r="I198" s="32">
        <v>417784.91036140313</v>
      </c>
      <c r="J198" s="115">
        <f t="shared" si="7"/>
        <v>0.13261277356164838</v>
      </c>
      <c r="K198" s="116">
        <v>13312.339392</v>
      </c>
      <c r="L198" s="116">
        <v>0</v>
      </c>
      <c r="M198" s="116">
        <v>18445.295716830777</v>
      </c>
      <c r="N198" s="116">
        <v>25913.815707705475</v>
      </c>
      <c r="O198" s="116">
        <v>0</v>
      </c>
      <c r="P198" s="117">
        <v>-102942.45999999999</v>
      </c>
      <c r="Q198" s="117">
        <v>212942.6898763139</v>
      </c>
      <c r="R198" s="118">
        <v>113798.98466249046</v>
      </c>
      <c r="S198" s="21">
        <v>699255.57571674371</v>
      </c>
      <c r="T198" s="36">
        <v>914575.95042373368</v>
      </c>
      <c r="U198" s="19">
        <v>1613831.5261404775</v>
      </c>
      <c r="V198" s="19">
        <v>409863.23166161013</v>
      </c>
      <c r="W198" s="38">
        <f t="shared" si="8"/>
        <v>2023694.7578020876</v>
      </c>
      <c r="X198" s="119"/>
    </row>
    <row r="199" spans="1:24" s="120" customFormat="1" ht="16.5">
      <c r="A199" s="20">
        <v>609</v>
      </c>
      <c r="B199" s="18" t="s">
        <v>233</v>
      </c>
      <c r="C199" s="21">
        <v>83482</v>
      </c>
      <c r="D199" s="21">
        <v>110110867.33999999</v>
      </c>
      <c r="E199" s="21">
        <v>15076214.619568804</v>
      </c>
      <c r="F199" s="21">
        <v>125187081.9595688</v>
      </c>
      <c r="G199" s="114">
        <v>1357.49</v>
      </c>
      <c r="H199" s="32">
        <v>113325980.18000001</v>
      </c>
      <c r="I199" s="32">
        <v>11861101.779568791</v>
      </c>
      <c r="J199" s="115">
        <f t="shared" si="7"/>
        <v>9.4747010585321631E-2</v>
      </c>
      <c r="K199" s="116">
        <v>0</v>
      </c>
      <c r="L199" s="116">
        <v>0</v>
      </c>
      <c r="M199" s="116">
        <v>1103422.4253957721</v>
      </c>
      <c r="N199" s="116">
        <v>1486486.9032624858</v>
      </c>
      <c r="O199" s="116">
        <v>0</v>
      </c>
      <c r="P199" s="117">
        <v>-6992075.0405000001</v>
      </c>
      <c r="Q199" s="117">
        <v>-10473797.254036156</v>
      </c>
      <c r="R199" s="118">
        <v>-1578497.5974366355</v>
      </c>
      <c r="S199" s="21">
        <v>-4593358.7837457433</v>
      </c>
      <c r="T199" s="36">
        <v>25043326.249188289</v>
      </c>
      <c r="U199" s="19">
        <v>20449967.465442546</v>
      </c>
      <c r="V199" s="19">
        <v>13133679.006465396</v>
      </c>
      <c r="W199" s="38">
        <f t="shared" si="8"/>
        <v>33583646.471907943</v>
      </c>
      <c r="X199" s="119"/>
    </row>
    <row r="200" spans="1:24" s="120" customFormat="1" ht="16.5">
      <c r="A200" s="20">
        <v>611</v>
      </c>
      <c r="B200" s="18" t="s">
        <v>234</v>
      </c>
      <c r="C200" s="21">
        <v>5066</v>
      </c>
      <c r="D200" s="21">
        <v>9283427.7699999996</v>
      </c>
      <c r="E200" s="21">
        <v>792203.83864310326</v>
      </c>
      <c r="F200" s="21">
        <v>10075631.608643103</v>
      </c>
      <c r="G200" s="114">
        <v>1357.49</v>
      </c>
      <c r="H200" s="32">
        <v>6877044.3399999999</v>
      </c>
      <c r="I200" s="32">
        <v>3198587.2686431035</v>
      </c>
      <c r="J200" s="115">
        <f t="shared" si="7"/>
        <v>0.31745774288723333</v>
      </c>
      <c r="K200" s="116">
        <v>0</v>
      </c>
      <c r="L200" s="116">
        <v>0</v>
      </c>
      <c r="M200" s="116">
        <v>27613.98323286332</v>
      </c>
      <c r="N200" s="116">
        <v>77421.964118143354</v>
      </c>
      <c r="O200" s="116">
        <v>0</v>
      </c>
      <c r="P200" s="117">
        <v>-269901.31</v>
      </c>
      <c r="Q200" s="117">
        <v>202651.87123917049</v>
      </c>
      <c r="R200" s="117">
        <v>37990.649593068498</v>
      </c>
      <c r="S200" s="21">
        <v>3274364.4268263495</v>
      </c>
      <c r="T200" s="36">
        <v>1396095.2808983086</v>
      </c>
      <c r="U200" s="19">
        <v>4670459.7077246578</v>
      </c>
      <c r="V200" s="19">
        <v>754690.1209551997</v>
      </c>
      <c r="W200" s="38">
        <f t="shared" si="8"/>
        <v>5425149.8286798578</v>
      </c>
      <c r="X200" s="119"/>
    </row>
    <row r="201" spans="1:24" s="120" customFormat="1" ht="16.5">
      <c r="A201" s="20">
        <v>614</v>
      </c>
      <c r="B201" s="18" t="s">
        <v>235</v>
      </c>
      <c r="C201" s="21">
        <v>3066</v>
      </c>
      <c r="D201" s="21">
        <v>2426475</v>
      </c>
      <c r="E201" s="21">
        <v>2717846.9116842262</v>
      </c>
      <c r="F201" s="21">
        <v>5144321.9116842262</v>
      </c>
      <c r="G201" s="114">
        <v>1357.49</v>
      </c>
      <c r="H201" s="32">
        <v>4162064.34</v>
      </c>
      <c r="I201" s="32">
        <v>982257.57168422639</v>
      </c>
      <c r="J201" s="115">
        <f t="shared" si="7"/>
        <v>0.19094014498844611</v>
      </c>
      <c r="K201" s="116">
        <v>1013735.519328</v>
      </c>
      <c r="L201" s="116">
        <v>0</v>
      </c>
      <c r="M201" s="116">
        <v>35952.010000902832</v>
      </c>
      <c r="N201" s="116">
        <v>42776.667694296993</v>
      </c>
      <c r="O201" s="116">
        <v>0</v>
      </c>
      <c r="P201" s="117">
        <v>-131995.505</v>
      </c>
      <c r="Q201" s="117">
        <v>-495896.88494806981</v>
      </c>
      <c r="R201" s="118">
        <v>-318676.4685570306</v>
      </c>
      <c r="S201" s="21">
        <v>1128152.9102023258</v>
      </c>
      <c r="T201" s="36">
        <v>1632673.4429554346</v>
      </c>
      <c r="U201" s="19">
        <v>2760826.3531577606</v>
      </c>
      <c r="V201" s="19">
        <v>733814.21810733457</v>
      </c>
      <c r="W201" s="38">
        <f t="shared" si="8"/>
        <v>3494640.5712650949</v>
      </c>
      <c r="X201" s="119"/>
    </row>
    <row r="202" spans="1:24" s="120" customFormat="1" ht="16.5">
      <c r="A202" s="20">
        <v>615</v>
      </c>
      <c r="B202" s="18" t="s">
        <v>236</v>
      </c>
      <c r="C202" s="21">
        <v>7702</v>
      </c>
      <c r="D202" s="21">
        <v>11166589.630000001</v>
      </c>
      <c r="E202" s="21">
        <v>5341253.290433838</v>
      </c>
      <c r="F202" s="21">
        <v>16507842.920433838</v>
      </c>
      <c r="G202" s="114">
        <v>1357.49</v>
      </c>
      <c r="H202" s="32">
        <v>10455387.98</v>
      </c>
      <c r="I202" s="32">
        <v>6052454.9404338375</v>
      </c>
      <c r="J202" s="115">
        <f t="shared" si="7"/>
        <v>0.36664117593110551</v>
      </c>
      <c r="K202" s="116">
        <v>2158912.868576</v>
      </c>
      <c r="L202" s="116">
        <v>0</v>
      </c>
      <c r="M202" s="116">
        <v>97144.577594336457</v>
      </c>
      <c r="N202" s="116">
        <v>102537.58038655942</v>
      </c>
      <c r="O202" s="116">
        <v>0</v>
      </c>
      <c r="P202" s="117">
        <v>-475680.3297</v>
      </c>
      <c r="Q202" s="117">
        <v>2081542.1113408031</v>
      </c>
      <c r="R202" s="118">
        <v>519200.06404641783</v>
      </c>
      <c r="S202" s="21">
        <v>10536111.812677953</v>
      </c>
      <c r="T202" s="36">
        <v>3203761.2942289421</v>
      </c>
      <c r="U202" s="19">
        <v>13739873.106906895</v>
      </c>
      <c r="V202" s="19">
        <v>1537268.2292214101</v>
      </c>
      <c r="W202" s="38">
        <f t="shared" si="8"/>
        <v>15277141.336128306</v>
      </c>
      <c r="X202" s="119"/>
    </row>
    <row r="203" spans="1:24" s="120" customFormat="1" ht="16.5">
      <c r="A203" s="20">
        <v>616</v>
      </c>
      <c r="B203" s="18" t="s">
        <v>237</v>
      </c>
      <c r="C203" s="21">
        <v>1848</v>
      </c>
      <c r="D203" s="21">
        <v>2688566.5199999996</v>
      </c>
      <c r="E203" s="21">
        <v>375342.8512583003</v>
      </c>
      <c r="F203" s="21">
        <v>3063909.3712582998</v>
      </c>
      <c r="G203" s="114">
        <v>1357.49</v>
      </c>
      <c r="H203" s="32">
        <v>2508641.52</v>
      </c>
      <c r="I203" s="32">
        <v>555267.85125829978</v>
      </c>
      <c r="J203" s="115">
        <f t="shared" si="7"/>
        <v>0.18122854953449877</v>
      </c>
      <c r="K203" s="116">
        <v>0</v>
      </c>
      <c r="L203" s="116">
        <v>0</v>
      </c>
      <c r="M203" s="116">
        <v>14744.645980241672</v>
      </c>
      <c r="N203" s="116">
        <v>27380.564668291576</v>
      </c>
      <c r="O203" s="116">
        <v>0</v>
      </c>
      <c r="P203" s="117">
        <v>-95302.48</v>
      </c>
      <c r="Q203" s="117">
        <v>-38503.108451899709</v>
      </c>
      <c r="R203" s="118">
        <v>-53997.762741168663</v>
      </c>
      <c r="S203" s="21">
        <v>409589.71071376459</v>
      </c>
      <c r="T203" s="36">
        <v>782996.93279477826</v>
      </c>
      <c r="U203" s="19">
        <v>1192586.6435085428</v>
      </c>
      <c r="V203" s="19">
        <v>378607.00299649104</v>
      </c>
      <c r="W203" s="38">
        <f t="shared" si="8"/>
        <v>1571193.6465050338</v>
      </c>
      <c r="X203" s="119"/>
    </row>
    <row r="204" spans="1:24" s="120" customFormat="1" ht="16.5">
      <c r="A204" s="20">
        <v>619</v>
      </c>
      <c r="B204" s="18" t="s">
        <v>238</v>
      </c>
      <c r="C204" s="21">
        <v>2721</v>
      </c>
      <c r="D204" s="21">
        <v>3308776.9799999995</v>
      </c>
      <c r="E204" s="21">
        <v>610123.23607053491</v>
      </c>
      <c r="F204" s="21">
        <v>3918900.2160705347</v>
      </c>
      <c r="G204" s="114">
        <v>1357.49</v>
      </c>
      <c r="H204" s="32">
        <v>3693730.29</v>
      </c>
      <c r="I204" s="32">
        <v>225169.92607053462</v>
      </c>
      <c r="J204" s="115">
        <f t="shared" ref="J204:J267" si="9">I204/F204</f>
        <v>5.7457427761789658E-2</v>
      </c>
      <c r="K204" s="116">
        <v>79738.912255999996</v>
      </c>
      <c r="L204" s="116">
        <v>0</v>
      </c>
      <c r="M204" s="116">
        <v>29082.968968436624</v>
      </c>
      <c r="N204" s="116">
        <v>52790.005833427749</v>
      </c>
      <c r="O204" s="116">
        <v>0</v>
      </c>
      <c r="P204" s="117">
        <v>-171073.125</v>
      </c>
      <c r="Q204" s="117">
        <v>892726.6301944725</v>
      </c>
      <c r="R204" s="118">
        <v>516770.27323203173</v>
      </c>
      <c r="S204" s="21">
        <v>1625205.5915549032</v>
      </c>
      <c r="T204" s="36">
        <v>1708005.3365643404</v>
      </c>
      <c r="U204" s="19">
        <v>3333210.9281192436</v>
      </c>
      <c r="V204" s="19">
        <v>632756.91856675525</v>
      </c>
      <c r="W204" s="38">
        <f t="shared" ref="W204:W267" si="10">U204+V204</f>
        <v>3965967.8466859991</v>
      </c>
      <c r="X204" s="119"/>
    </row>
    <row r="205" spans="1:24" s="120" customFormat="1" ht="16.5">
      <c r="A205" s="20">
        <v>620</v>
      </c>
      <c r="B205" s="18" t="s">
        <v>239</v>
      </c>
      <c r="C205" s="21">
        <v>2446</v>
      </c>
      <c r="D205" s="21">
        <v>2210358.4899999998</v>
      </c>
      <c r="E205" s="21">
        <v>2226330.5494223139</v>
      </c>
      <c r="F205" s="21">
        <v>4436689.0394223137</v>
      </c>
      <c r="G205" s="114">
        <v>1357.49</v>
      </c>
      <c r="H205" s="32">
        <v>3320420.54</v>
      </c>
      <c r="I205" s="32">
        <v>1116268.4994223136</v>
      </c>
      <c r="J205" s="115">
        <f t="shared" si="9"/>
        <v>0.25159944487965719</v>
      </c>
      <c r="K205" s="116">
        <v>806826.48451200011</v>
      </c>
      <c r="L205" s="116">
        <v>0</v>
      </c>
      <c r="M205" s="116">
        <v>27907.786405801864</v>
      </c>
      <c r="N205" s="116">
        <v>38110.834459005979</v>
      </c>
      <c r="O205" s="116">
        <v>0</v>
      </c>
      <c r="P205" s="117">
        <v>-134394.565</v>
      </c>
      <c r="Q205" s="117">
        <v>499529.01254174334</v>
      </c>
      <c r="R205" s="118">
        <v>527306.17092637927</v>
      </c>
      <c r="S205" s="21">
        <v>2881554.2232672442</v>
      </c>
      <c r="T205" s="36">
        <v>567652.84415189689</v>
      </c>
      <c r="U205" s="19">
        <v>3449207.0674191411</v>
      </c>
      <c r="V205" s="19">
        <v>550869.61068146094</v>
      </c>
      <c r="W205" s="38">
        <f t="shared" si="10"/>
        <v>4000076.6781006018</v>
      </c>
      <c r="X205" s="119"/>
    </row>
    <row r="206" spans="1:24" s="120" customFormat="1" ht="16.5">
      <c r="A206" s="20">
        <v>623</v>
      </c>
      <c r="B206" s="18" t="s">
        <v>240</v>
      </c>
      <c r="C206" s="21">
        <v>2117</v>
      </c>
      <c r="D206" s="21">
        <v>1419899.63</v>
      </c>
      <c r="E206" s="21">
        <v>1665568.730717133</v>
      </c>
      <c r="F206" s="21">
        <v>3085468.3607171327</v>
      </c>
      <c r="G206" s="114">
        <v>1357.49</v>
      </c>
      <c r="H206" s="32">
        <v>2873806.33</v>
      </c>
      <c r="I206" s="32">
        <v>211662.03071713261</v>
      </c>
      <c r="J206" s="115">
        <f t="shared" si="9"/>
        <v>6.8599643869930199E-2</v>
      </c>
      <c r="K206" s="116">
        <v>676572.80905600009</v>
      </c>
      <c r="L206" s="116">
        <v>0</v>
      </c>
      <c r="M206" s="116">
        <v>21737.779019850903</v>
      </c>
      <c r="N206" s="116">
        <v>39240.051232583472</v>
      </c>
      <c r="O206" s="116">
        <v>0</v>
      </c>
      <c r="P206" s="117">
        <v>-110668.935</v>
      </c>
      <c r="Q206" s="117">
        <v>400572.55295975233</v>
      </c>
      <c r="R206" s="118">
        <v>71766.752767928032</v>
      </c>
      <c r="S206" s="21">
        <v>1310883.0407532474</v>
      </c>
      <c r="T206" s="36">
        <v>-113222.82242830079</v>
      </c>
      <c r="U206" s="19">
        <v>1197660.2183249467</v>
      </c>
      <c r="V206" s="19">
        <v>458320.59384433867</v>
      </c>
      <c r="W206" s="38">
        <f t="shared" si="10"/>
        <v>1655980.8121692855</v>
      </c>
      <c r="X206" s="119"/>
    </row>
    <row r="207" spans="1:24" s="120" customFormat="1" ht="16.5">
      <c r="A207" s="20">
        <v>624</v>
      </c>
      <c r="B207" s="18" t="s">
        <v>241</v>
      </c>
      <c r="C207" s="21">
        <v>5119</v>
      </c>
      <c r="D207" s="21">
        <v>7656780.7800000003</v>
      </c>
      <c r="E207" s="21">
        <v>1308251.9568764288</v>
      </c>
      <c r="F207" s="21">
        <v>8965032.7368764281</v>
      </c>
      <c r="G207" s="114">
        <v>1357.49</v>
      </c>
      <c r="H207" s="32">
        <v>6948991.3099999996</v>
      </c>
      <c r="I207" s="32">
        <v>2016041.4268764285</v>
      </c>
      <c r="J207" s="115">
        <f t="shared" si="9"/>
        <v>0.22487831177500553</v>
      </c>
      <c r="K207" s="116">
        <v>0</v>
      </c>
      <c r="L207" s="116">
        <v>0</v>
      </c>
      <c r="M207" s="116">
        <v>34072.674768680954</v>
      </c>
      <c r="N207" s="116">
        <v>89383.330509303079</v>
      </c>
      <c r="O207" s="116">
        <v>0</v>
      </c>
      <c r="P207" s="117">
        <v>-277778.79749999999</v>
      </c>
      <c r="Q207" s="117">
        <v>1320733.7573591806</v>
      </c>
      <c r="R207" s="118">
        <v>1302198.4133014437</v>
      </c>
      <c r="S207" s="21">
        <v>4484650.8053150363</v>
      </c>
      <c r="T207" s="36">
        <v>1166085.9696134075</v>
      </c>
      <c r="U207" s="19">
        <v>5650736.7749284441</v>
      </c>
      <c r="V207" s="19">
        <v>710985.61722981662</v>
      </c>
      <c r="W207" s="38">
        <f t="shared" si="10"/>
        <v>6361722.3921582606</v>
      </c>
      <c r="X207" s="119"/>
    </row>
    <row r="208" spans="1:24" s="120" customFormat="1" ht="16.5">
      <c r="A208" s="20">
        <v>625</v>
      </c>
      <c r="B208" s="18" t="s">
        <v>242</v>
      </c>
      <c r="C208" s="21">
        <v>3048</v>
      </c>
      <c r="D208" s="21">
        <v>4902130.6900000004</v>
      </c>
      <c r="E208" s="21">
        <v>891418.97125139518</v>
      </c>
      <c r="F208" s="21">
        <v>5793549.6612513959</v>
      </c>
      <c r="G208" s="114">
        <v>1357.49</v>
      </c>
      <c r="H208" s="32">
        <v>4137629.52</v>
      </c>
      <c r="I208" s="32">
        <v>1655920.1412513959</v>
      </c>
      <c r="J208" s="115">
        <f t="shared" si="9"/>
        <v>0.28582134236745632</v>
      </c>
      <c r="K208" s="116">
        <v>162410.89996799998</v>
      </c>
      <c r="L208" s="116">
        <v>0</v>
      </c>
      <c r="M208" s="116">
        <v>34366.052723294852</v>
      </c>
      <c r="N208" s="116">
        <v>40703.361095763961</v>
      </c>
      <c r="O208" s="116">
        <v>0</v>
      </c>
      <c r="P208" s="117">
        <v>-138841.47500000001</v>
      </c>
      <c r="Q208" s="117">
        <v>803389.54815674876</v>
      </c>
      <c r="R208" s="118">
        <v>542441.99206323118</v>
      </c>
      <c r="S208" s="21">
        <v>3100390.5202584346</v>
      </c>
      <c r="T208" s="36">
        <v>503840.47888829262</v>
      </c>
      <c r="U208" s="19">
        <v>3604230.9991467274</v>
      </c>
      <c r="V208" s="19">
        <v>534789.87884295883</v>
      </c>
      <c r="W208" s="38">
        <f t="shared" si="10"/>
        <v>4139020.8779896861</v>
      </c>
      <c r="X208" s="119"/>
    </row>
    <row r="209" spans="1:24" s="120" customFormat="1" ht="16.5">
      <c r="A209" s="20">
        <v>626</v>
      </c>
      <c r="B209" s="18" t="s">
        <v>243</v>
      </c>
      <c r="C209" s="21">
        <v>4964</v>
      </c>
      <c r="D209" s="21">
        <v>6677896.1499999994</v>
      </c>
      <c r="E209" s="21">
        <v>1598939.8966901463</v>
      </c>
      <c r="F209" s="21">
        <v>8276836.0466901455</v>
      </c>
      <c r="G209" s="114">
        <v>1357.49</v>
      </c>
      <c r="H209" s="32">
        <v>6738580.3600000003</v>
      </c>
      <c r="I209" s="32">
        <v>1538255.6866901452</v>
      </c>
      <c r="J209" s="115">
        <f t="shared" si="9"/>
        <v>0.18585068956455697</v>
      </c>
      <c r="K209" s="116">
        <v>574532.80403200001</v>
      </c>
      <c r="L209" s="116">
        <v>0</v>
      </c>
      <c r="M209" s="116">
        <v>57926.01668345603</v>
      </c>
      <c r="N209" s="116">
        <v>98495.934790882689</v>
      </c>
      <c r="O209" s="116">
        <v>0</v>
      </c>
      <c r="P209" s="117">
        <v>-315902.13500000001</v>
      </c>
      <c r="Q209" s="117">
        <v>-129950.92760049464</v>
      </c>
      <c r="R209" s="118">
        <v>-232392.41520157669</v>
      </c>
      <c r="S209" s="21">
        <v>1590964.9643944125</v>
      </c>
      <c r="T209" s="36">
        <v>-37431.813459974699</v>
      </c>
      <c r="U209" s="19">
        <v>1553533.1509344378</v>
      </c>
      <c r="V209" s="19">
        <v>929455.71584923344</v>
      </c>
      <c r="W209" s="38">
        <f t="shared" si="10"/>
        <v>2482988.8667836711</v>
      </c>
      <c r="X209" s="119"/>
    </row>
    <row r="210" spans="1:24" s="120" customFormat="1" ht="16.5">
      <c r="A210" s="20">
        <v>630</v>
      </c>
      <c r="B210" s="18" t="s">
        <v>244</v>
      </c>
      <c r="C210" s="21">
        <v>1631</v>
      </c>
      <c r="D210" s="21">
        <v>3269563.6300000004</v>
      </c>
      <c r="E210" s="21">
        <v>854705.82317574392</v>
      </c>
      <c r="F210" s="21">
        <v>4124269.453175744</v>
      </c>
      <c r="G210" s="114">
        <v>1357.49</v>
      </c>
      <c r="H210" s="32">
        <v>2214066.19</v>
      </c>
      <c r="I210" s="32">
        <v>1910203.2631757441</v>
      </c>
      <c r="J210" s="115">
        <f t="shared" si="9"/>
        <v>0.4631616059190462</v>
      </c>
      <c r="K210" s="116">
        <v>488729.09780799999</v>
      </c>
      <c r="L210" s="116">
        <v>0</v>
      </c>
      <c r="M210" s="116">
        <v>25997.832246745726</v>
      </c>
      <c r="N210" s="116">
        <v>25418.219876618139</v>
      </c>
      <c r="O210" s="116">
        <v>25469.447095638894</v>
      </c>
      <c r="P210" s="117">
        <v>-66993.88</v>
      </c>
      <c r="Q210" s="117">
        <v>-319839.7151869231</v>
      </c>
      <c r="R210" s="118">
        <v>-445625.82495327824</v>
      </c>
      <c r="S210" s="21">
        <v>1643358.4400625457</v>
      </c>
      <c r="T210" s="36">
        <v>482700.19705387921</v>
      </c>
      <c r="U210" s="19">
        <v>2126058.6371164247</v>
      </c>
      <c r="V210" s="19">
        <v>279874.2270486512</v>
      </c>
      <c r="W210" s="38">
        <f t="shared" si="10"/>
        <v>2405932.8641650761</v>
      </c>
      <c r="X210" s="119"/>
    </row>
    <row r="211" spans="1:24" s="120" customFormat="1" ht="16.5">
      <c r="A211" s="20">
        <v>631</v>
      </c>
      <c r="B211" s="18" t="s">
        <v>245</v>
      </c>
      <c r="C211" s="21">
        <v>1985</v>
      </c>
      <c r="D211" s="21">
        <v>2806963.2100000004</v>
      </c>
      <c r="E211" s="21">
        <v>348776.61627143854</v>
      </c>
      <c r="F211" s="21">
        <v>3155739.826271439</v>
      </c>
      <c r="G211" s="114">
        <v>1357.49</v>
      </c>
      <c r="H211" s="32">
        <v>2694617.65</v>
      </c>
      <c r="I211" s="32">
        <v>461122.17627143906</v>
      </c>
      <c r="J211" s="115">
        <f t="shared" si="9"/>
        <v>0.14612173425470973</v>
      </c>
      <c r="K211" s="116">
        <v>0</v>
      </c>
      <c r="L211" s="116">
        <v>0</v>
      </c>
      <c r="M211" s="116">
        <v>14527.867835623685</v>
      </c>
      <c r="N211" s="116">
        <v>14507.347275638955</v>
      </c>
      <c r="O211" s="116">
        <v>0</v>
      </c>
      <c r="P211" s="117">
        <v>-78867.205000000002</v>
      </c>
      <c r="Q211" s="117">
        <v>653785.11475840921</v>
      </c>
      <c r="R211" s="118">
        <v>614060.86519247526</v>
      </c>
      <c r="S211" s="21">
        <v>1679136.166333586</v>
      </c>
      <c r="T211" s="36">
        <v>594947.70009668847</v>
      </c>
      <c r="U211" s="19">
        <v>2274083.8664302742</v>
      </c>
      <c r="V211" s="19">
        <v>335090.78077581117</v>
      </c>
      <c r="W211" s="38">
        <f t="shared" si="10"/>
        <v>2609174.6472060853</v>
      </c>
      <c r="X211" s="119"/>
    </row>
    <row r="212" spans="1:24" s="120" customFormat="1" ht="16.5">
      <c r="A212" s="20">
        <v>635</v>
      </c>
      <c r="B212" s="18" t="s">
        <v>246</v>
      </c>
      <c r="C212" s="21">
        <v>6439</v>
      </c>
      <c r="D212" s="21">
        <v>8945149.1700000018</v>
      </c>
      <c r="E212" s="21">
        <v>1215800.320354433</v>
      </c>
      <c r="F212" s="21">
        <v>10160949.490354436</v>
      </c>
      <c r="G212" s="114">
        <v>1357.49</v>
      </c>
      <c r="H212" s="32">
        <v>8740878.1099999994</v>
      </c>
      <c r="I212" s="32">
        <v>1420071.3803544361</v>
      </c>
      <c r="J212" s="115">
        <f t="shared" si="9"/>
        <v>0.1397577442642027</v>
      </c>
      <c r="K212" s="116">
        <v>154193.54822399997</v>
      </c>
      <c r="L212" s="116">
        <v>0</v>
      </c>
      <c r="M212" s="116">
        <v>58852.983581632885</v>
      </c>
      <c r="N212" s="116">
        <v>109680.03943606083</v>
      </c>
      <c r="O212" s="116">
        <v>0</v>
      </c>
      <c r="P212" s="117">
        <v>-364543.23</v>
      </c>
      <c r="Q212" s="117">
        <v>-66417.489924504407</v>
      </c>
      <c r="R212" s="118">
        <v>-106243.53919095029</v>
      </c>
      <c r="S212" s="21">
        <v>1205593.6924806749</v>
      </c>
      <c r="T212" s="36">
        <v>2246537.5346833984</v>
      </c>
      <c r="U212" s="19">
        <v>3452131.2271640734</v>
      </c>
      <c r="V212" s="19">
        <v>1228202.3573483694</v>
      </c>
      <c r="W212" s="38">
        <f t="shared" si="10"/>
        <v>4680333.5845124424</v>
      </c>
      <c r="X212" s="119"/>
    </row>
    <row r="213" spans="1:24" s="120" customFormat="1" ht="16.5">
      <c r="A213" s="20">
        <v>636</v>
      </c>
      <c r="B213" s="18" t="s">
        <v>247</v>
      </c>
      <c r="C213" s="21">
        <v>8222</v>
      </c>
      <c r="D213" s="21">
        <v>13219236.32</v>
      </c>
      <c r="E213" s="21">
        <v>1871688.4904165252</v>
      </c>
      <c r="F213" s="21">
        <v>15090924.810416525</v>
      </c>
      <c r="G213" s="114">
        <v>1357.49</v>
      </c>
      <c r="H213" s="32">
        <v>11161282.779999999</v>
      </c>
      <c r="I213" s="32">
        <v>3929642.0304165259</v>
      </c>
      <c r="J213" s="115">
        <f t="shared" si="9"/>
        <v>0.26039769462664653</v>
      </c>
      <c r="K213" s="116">
        <v>0</v>
      </c>
      <c r="L213" s="116">
        <v>0</v>
      </c>
      <c r="M213" s="116">
        <v>77465.994578536411</v>
      </c>
      <c r="N213" s="116">
        <v>123574.79733249894</v>
      </c>
      <c r="O213" s="116">
        <v>0</v>
      </c>
      <c r="P213" s="117">
        <v>-476935.93</v>
      </c>
      <c r="Q213" s="117">
        <v>-18540.028925501207</v>
      </c>
      <c r="R213" s="118">
        <v>-149647.34882601048</v>
      </c>
      <c r="S213" s="21">
        <v>3485559.5145760495</v>
      </c>
      <c r="T213" s="36">
        <v>2710055.0330944383</v>
      </c>
      <c r="U213" s="19">
        <v>6195614.5476704873</v>
      </c>
      <c r="V213" s="19">
        <v>1578804.4719162632</v>
      </c>
      <c r="W213" s="38">
        <f t="shared" si="10"/>
        <v>7774419.0195867503</v>
      </c>
      <c r="X213" s="119"/>
    </row>
    <row r="214" spans="1:24" s="120" customFormat="1" ht="16.5">
      <c r="A214" s="20">
        <v>638</v>
      </c>
      <c r="B214" s="18" t="s">
        <v>248</v>
      </c>
      <c r="C214" s="21">
        <v>51149</v>
      </c>
      <c r="D214" s="21">
        <v>80292773.439999998</v>
      </c>
      <c r="E214" s="21">
        <v>17246650.544033337</v>
      </c>
      <c r="F214" s="21">
        <v>97539423.984033331</v>
      </c>
      <c r="G214" s="114">
        <v>1357.49</v>
      </c>
      <c r="H214" s="32">
        <v>69434256.010000005</v>
      </c>
      <c r="I214" s="32">
        <v>28105167.974033326</v>
      </c>
      <c r="J214" s="115">
        <f t="shared" si="9"/>
        <v>0.28814162341817795</v>
      </c>
      <c r="K214" s="116">
        <v>0</v>
      </c>
      <c r="L214" s="116">
        <v>0</v>
      </c>
      <c r="M214" s="116">
        <v>610051.50344992068</v>
      </c>
      <c r="N214" s="116">
        <v>855931.68204217579</v>
      </c>
      <c r="O214" s="116">
        <v>299426.60077771818</v>
      </c>
      <c r="P214" s="117">
        <v>-3982713.9288999997</v>
      </c>
      <c r="Q214" s="117">
        <v>14297040.322339902</v>
      </c>
      <c r="R214" s="118">
        <v>6230351.0312569141</v>
      </c>
      <c r="S214" s="21">
        <v>46415255.184999958</v>
      </c>
      <c r="T214" s="36">
        <v>-4448611.6323406249</v>
      </c>
      <c r="U214" s="19">
        <v>41966643.552659333</v>
      </c>
      <c r="V214" s="19">
        <v>7239042.1710675042</v>
      </c>
      <c r="W214" s="38">
        <f t="shared" si="10"/>
        <v>49205685.723726839</v>
      </c>
      <c r="X214" s="119"/>
    </row>
    <row r="215" spans="1:24" s="120" customFormat="1" ht="16.5">
      <c r="A215" s="20">
        <v>678</v>
      </c>
      <c r="B215" s="18" t="s">
        <v>249</v>
      </c>
      <c r="C215" s="21">
        <v>24260</v>
      </c>
      <c r="D215" s="21">
        <v>40388577.880000003</v>
      </c>
      <c r="E215" s="21">
        <v>4370614.8035129793</v>
      </c>
      <c r="F215" s="21">
        <v>44759192.683512986</v>
      </c>
      <c r="G215" s="114">
        <v>1357.49</v>
      </c>
      <c r="H215" s="32">
        <v>32932707.399999999</v>
      </c>
      <c r="I215" s="32">
        <v>11826485.283512987</v>
      </c>
      <c r="J215" s="115">
        <f t="shared" si="9"/>
        <v>0.26422472288847298</v>
      </c>
      <c r="K215" s="116">
        <v>619748.93589333328</v>
      </c>
      <c r="L215" s="116">
        <v>0</v>
      </c>
      <c r="M215" s="116">
        <v>352271.85727383231</v>
      </c>
      <c r="N215" s="116">
        <v>324714.44837320718</v>
      </c>
      <c r="O215" s="116">
        <v>0</v>
      </c>
      <c r="P215" s="117">
        <v>-1677417.7100000002</v>
      </c>
      <c r="Q215" s="117">
        <v>1208155.904785329</v>
      </c>
      <c r="R215" s="118">
        <v>800083.71615171281</v>
      </c>
      <c r="S215" s="21">
        <v>13454042.435990401</v>
      </c>
      <c r="T215" s="36">
        <v>6976628.9139894303</v>
      </c>
      <c r="U215" s="19">
        <v>20430671.349979833</v>
      </c>
      <c r="V215" s="19">
        <v>3364115.7522105235</v>
      </c>
      <c r="W215" s="38">
        <f t="shared" si="10"/>
        <v>23794787.102190357</v>
      </c>
      <c r="X215" s="119"/>
    </row>
    <row r="216" spans="1:24" s="120" customFormat="1" ht="16.5">
      <c r="A216" s="20">
        <v>680</v>
      </c>
      <c r="B216" s="18" t="s">
        <v>250</v>
      </c>
      <c r="C216" s="21">
        <v>24810</v>
      </c>
      <c r="D216" s="21">
        <v>36453022.210000001</v>
      </c>
      <c r="E216" s="21">
        <v>6076124.0171378981</v>
      </c>
      <c r="F216" s="21">
        <v>42529146.227137901</v>
      </c>
      <c r="G216" s="114">
        <v>1357.49</v>
      </c>
      <c r="H216" s="32">
        <v>33679326.899999999</v>
      </c>
      <c r="I216" s="32">
        <v>8849819.3271379024</v>
      </c>
      <c r="J216" s="115">
        <f t="shared" si="9"/>
        <v>0.20808833734571472</v>
      </c>
      <c r="K216" s="116">
        <v>0</v>
      </c>
      <c r="L216" s="116">
        <v>0</v>
      </c>
      <c r="M216" s="116">
        <v>322452.51573499903</v>
      </c>
      <c r="N216" s="116">
        <v>451861.4296212297</v>
      </c>
      <c r="O216" s="116">
        <v>215488.92080230371</v>
      </c>
      <c r="P216" s="117">
        <v>-2150840.6114999996</v>
      </c>
      <c r="Q216" s="117">
        <v>-133595.95753684593</v>
      </c>
      <c r="R216" s="118">
        <v>577349.12044288695</v>
      </c>
      <c r="S216" s="21">
        <v>8132534.7447024751</v>
      </c>
      <c r="T216" s="36">
        <v>2441695.0202904125</v>
      </c>
      <c r="U216" s="19">
        <v>10574229.764992887</v>
      </c>
      <c r="V216" s="19">
        <v>3304849.3858235055</v>
      </c>
      <c r="W216" s="38">
        <f t="shared" si="10"/>
        <v>13879079.150816392</v>
      </c>
      <c r="X216" s="119"/>
    </row>
    <row r="217" spans="1:24" s="120" customFormat="1" ht="16.5">
      <c r="A217" s="20">
        <v>681</v>
      </c>
      <c r="B217" s="18" t="s">
        <v>251</v>
      </c>
      <c r="C217" s="21">
        <v>3330</v>
      </c>
      <c r="D217" s="21">
        <v>3646813.8699999996</v>
      </c>
      <c r="E217" s="21">
        <v>919679.38534535468</v>
      </c>
      <c r="F217" s="21">
        <v>4566493.2553453539</v>
      </c>
      <c r="G217" s="114">
        <v>1357.49</v>
      </c>
      <c r="H217" s="32">
        <v>4520441.7</v>
      </c>
      <c r="I217" s="32">
        <v>46051.55534535367</v>
      </c>
      <c r="J217" s="115">
        <f t="shared" si="9"/>
        <v>1.0084665140246855E-2</v>
      </c>
      <c r="K217" s="116">
        <v>189828.66576</v>
      </c>
      <c r="L217" s="116">
        <v>0</v>
      </c>
      <c r="M217" s="116">
        <v>34421.092980139227</v>
      </c>
      <c r="N217" s="116">
        <v>57140.169712230017</v>
      </c>
      <c r="O217" s="116">
        <v>0</v>
      </c>
      <c r="P217" s="117">
        <v>-214178.89499999999</v>
      </c>
      <c r="Q217" s="117">
        <v>468405.33619894285</v>
      </c>
      <c r="R217" s="118">
        <v>438658.12639755395</v>
      </c>
      <c r="S217" s="21">
        <v>1020326.0513942197</v>
      </c>
      <c r="T217" s="36">
        <v>1060277.4911514837</v>
      </c>
      <c r="U217" s="19">
        <v>2080603.5425457035</v>
      </c>
      <c r="V217" s="19">
        <v>755109.39203559002</v>
      </c>
      <c r="W217" s="38">
        <f t="shared" si="10"/>
        <v>2835712.9345812937</v>
      </c>
      <c r="X217" s="119"/>
    </row>
    <row r="218" spans="1:24" s="120" customFormat="1" ht="16.5">
      <c r="A218" s="20">
        <v>683</v>
      </c>
      <c r="B218" s="18" t="s">
        <v>252</v>
      </c>
      <c r="C218" s="21">
        <v>3670</v>
      </c>
      <c r="D218" s="21">
        <v>6156120.0499999998</v>
      </c>
      <c r="E218" s="21">
        <v>3017768.3352890732</v>
      </c>
      <c r="F218" s="21">
        <v>9173888.385289073</v>
      </c>
      <c r="G218" s="114">
        <v>1357.49</v>
      </c>
      <c r="H218" s="32">
        <v>4981988.3</v>
      </c>
      <c r="I218" s="32">
        <v>4191900.0852890732</v>
      </c>
      <c r="J218" s="115">
        <f t="shared" si="9"/>
        <v>0.45693820430724419</v>
      </c>
      <c r="K218" s="116">
        <v>1189080.64592</v>
      </c>
      <c r="L218" s="116">
        <v>0</v>
      </c>
      <c r="M218" s="116">
        <v>45661.083768199809</v>
      </c>
      <c r="N218" s="116">
        <v>56341.264644495488</v>
      </c>
      <c r="O218" s="116">
        <v>0</v>
      </c>
      <c r="P218" s="117">
        <v>-227661.23</v>
      </c>
      <c r="Q218" s="117">
        <v>-792339.39152986871</v>
      </c>
      <c r="R218" s="118">
        <v>-229452.72984282419</v>
      </c>
      <c r="S218" s="21">
        <v>4233529.7282490758</v>
      </c>
      <c r="T218" s="36">
        <v>2465603.1425386155</v>
      </c>
      <c r="U218" s="19">
        <v>6699132.8707876913</v>
      </c>
      <c r="V218" s="19">
        <v>731851.17921430862</v>
      </c>
      <c r="W218" s="38">
        <f t="shared" si="10"/>
        <v>7430984.0500020003</v>
      </c>
      <c r="X218" s="119"/>
    </row>
    <row r="219" spans="1:24" s="120" customFormat="1" ht="16.5">
      <c r="A219" s="20">
        <v>684</v>
      </c>
      <c r="B219" s="18" t="s">
        <v>253</v>
      </c>
      <c r="C219" s="21">
        <v>38959</v>
      </c>
      <c r="D219" s="21">
        <v>52512917.329999998</v>
      </c>
      <c r="E219" s="21">
        <v>8879506.6248675305</v>
      </c>
      <c r="F219" s="21">
        <v>61392423.954867527</v>
      </c>
      <c r="G219" s="114">
        <v>1357.49</v>
      </c>
      <c r="H219" s="32">
        <v>52886452.910000004</v>
      </c>
      <c r="I219" s="32">
        <v>8505971.044867523</v>
      </c>
      <c r="J219" s="115">
        <f t="shared" si="9"/>
        <v>0.13855082593123647</v>
      </c>
      <c r="K219" s="116">
        <v>0</v>
      </c>
      <c r="L219" s="116">
        <v>0</v>
      </c>
      <c r="M219" s="116">
        <v>513723.77742585621</v>
      </c>
      <c r="N219" s="116">
        <v>697908.10462666315</v>
      </c>
      <c r="O219" s="116">
        <v>0</v>
      </c>
      <c r="P219" s="117">
        <v>-2584244.1462500002</v>
      </c>
      <c r="Q219" s="117">
        <v>5095554.0548638199</v>
      </c>
      <c r="R219" s="118">
        <v>5165541.5313064419</v>
      </c>
      <c r="S219" s="21">
        <v>17394454.366840303</v>
      </c>
      <c r="T219" s="36">
        <v>-478361.99205281655</v>
      </c>
      <c r="U219" s="19">
        <v>16916092.374787487</v>
      </c>
      <c r="V219" s="19">
        <v>6872018.074986821</v>
      </c>
      <c r="W219" s="38">
        <f t="shared" si="10"/>
        <v>23788110.44977431</v>
      </c>
      <c r="X219" s="119"/>
    </row>
    <row r="220" spans="1:24" s="120" customFormat="1" ht="16.5">
      <c r="A220" s="20">
        <v>686</v>
      </c>
      <c r="B220" s="18" t="s">
        <v>254</v>
      </c>
      <c r="C220" s="21">
        <v>3033</v>
      </c>
      <c r="D220" s="21">
        <v>3583132.52</v>
      </c>
      <c r="E220" s="21">
        <v>764299.10096627206</v>
      </c>
      <c r="F220" s="21">
        <v>4347431.6209662724</v>
      </c>
      <c r="G220" s="114">
        <v>1357.49</v>
      </c>
      <c r="H220" s="32">
        <v>4117267.17</v>
      </c>
      <c r="I220" s="32">
        <v>230164.4509662725</v>
      </c>
      <c r="J220" s="115">
        <f t="shared" si="9"/>
        <v>5.2942627057378649E-2</v>
      </c>
      <c r="K220" s="116">
        <v>340505.034552</v>
      </c>
      <c r="L220" s="116">
        <v>0</v>
      </c>
      <c r="M220" s="116">
        <v>32695.99038861442</v>
      </c>
      <c r="N220" s="116">
        <v>53853.923313187821</v>
      </c>
      <c r="O220" s="116">
        <v>0</v>
      </c>
      <c r="P220" s="117">
        <v>-218167.745</v>
      </c>
      <c r="Q220" s="117">
        <v>-996286.42114891601</v>
      </c>
      <c r="R220" s="118">
        <v>-799286.02030608081</v>
      </c>
      <c r="S220" s="21">
        <v>-1356520.7872349222</v>
      </c>
      <c r="T220" s="36">
        <v>1325132.3797620195</v>
      </c>
      <c r="U220" s="19">
        <v>-31388.407472902676</v>
      </c>
      <c r="V220" s="19">
        <v>637731.8996341785</v>
      </c>
      <c r="W220" s="38">
        <f t="shared" si="10"/>
        <v>606343.49216127582</v>
      </c>
      <c r="X220" s="119"/>
    </row>
    <row r="221" spans="1:24" s="120" customFormat="1" ht="16.5">
      <c r="A221" s="20">
        <v>687</v>
      </c>
      <c r="B221" s="18" t="s">
        <v>255</v>
      </c>
      <c r="C221" s="21">
        <v>1513</v>
      </c>
      <c r="D221" s="21">
        <v>1497839.8099999998</v>
      </c>
      <c r="E221" s="21">
        <v>1062796.2584021315</v>
      </c>
      <c r="F221" s="21">
        <v>2560636.0684021311</v>
      </c>
      <c r="G221" s="114">
        <v>1357.49</v>
      </c>
      <c r="H221" s="32">
        <v>2053882.37</v>
      </c>
      <c r="I221" s="32">
        <v>506753.69840213098</v>
      </c>
      <c r="J221" s="115">
        <f t="shared" si="9"/>
        <v>0.1979014919985688</v>
      </c>
      <c r="K221" s="116">
        <v>490475.81878399994</v>
      </c>
      <c r="L221" s="116">
        <v>0</v>
      </c>
      <c r="M221" s="116">
        <v>18595.352619811096</v>
      </c>
      <c r="N221" s="116">
        <v>27746.24797448266</v>
      </c>
      <c r="O221" s="116">
        <v>0</v>
      </c>
      <c r="P221" s="117">
        <v>-105855.70999999999</v>
      </c>
      <c r="Q221" s="117">
        <v>-292896.36728557182</v>
      </c>
      <c r="R221" s="118">
        <v>-352603.88427035289</v>
      </c>
      <c r="S221" s="21">
        <v>292215.15622449992</v>
      </c>
      <c r="T221" s="36">
        <v>-30378.830089214665</v>
      </c>
      <c r="U221" s="19">
        <v>261836.32613528526</v>
      </c>
      <c r="V221" s="19">
        <v>371342.83385391219</v>
      </c>
      <c r="W221" s="38">
        <f t="shared" si="10"/>
        <v>633179.15998919751</v>
      </c>
      <c r="X221" s="119"/>
    </row>
    <row r="222" spans="1:24" s="120" customFormat="1" ht="16.5">
      <c r="A222" s="20">
        <v>689</v>
      </c>
      <c r="B222" s="18" t="s">
        <v>256</v>
      </c>
      <c r="C222" s="21">
        <v>3092</v>
      </c>
      <c r="D222" s="21">
        <v>2755280.11</v>
      </c>
      <c r="E222" s="21">
        <v>770635.89262933494</v>
      </c>
      <c r="F222" s="21">
        <v>3525916.002629335</v>
      </c>
      <c r="G222" s="114">
        <v>1357.49</v>
      </c>
      <c r="H222" s="32">
        <v>4197359.08</v>
      </c>
      <c r="I222" s="32">
        <v>-671443.07737066504</v>
      </c>
      <c r="J222" s="115">
        <f t="shared" si="9"/>
        <v>-0.1904308204931594</v>
      </c>
      <c r="K222" s="116">
        <v>307910.06707200001</v>
      </c>
      <c r="L222" s="116">
        <v>0</v>
      </c>
      <c r="M222" s="116">
        <v>36668.89687529076</v>
      </c>
      <c r="N222" s="116">
        <v>47911.918438273613</v>
      </c>
      <c r="O222" s="116">
        <v>0</v>
      </c>
      <c r="P222" s="117">
        <v>-195178.06</v>
      </c>
      <c r="Q222" s="117">
        <v>1129509.06268098</v>
      </c>
      <c r="R222" s="118">
        <v>789964.38609171181</v>
      </c>
      <c r="S222" s="21">
        <v>1445343.1937875911</v>
      </c>
      <c r="T222" s="36">
        <v>441328.33045572776</v>
      </c>
      <c r="U222" s="19">
        <v>1886671.5242433189</v>
      </c>
      <c r="V222" s="19">
        <v>581522.43160350958</v>
      </c>
      <c r="W222" s="38">
        <f t="shared" si="10"/>
        <v>2468193.9558468284</v>
      </c>
      <c r="X222" s="119"/>
    </row>
    <row r="223" spans="1:24" s="120" customFormat="1" ht="16.5">
      <c r="A223" s="20">
        <v>691</v>
      </c>
      <c r="B223" s="18" t="s">
        <v>257</v>
      </c>
      <c r="C223" s="21">
        <v>2690</v>
      </c>
      <c r="D223" s="21">
        <v>4679631.0199999996</v>
      </c>
      <c r="E223" s="21">
        <v>581977.24171023211</v>
      </c>
      <c r="F223" s="21">
        <v>5261608.2617102321</v>
      </c>
      <c r="G223" s="114">
        <v>1357.49</v>
      </c>
      <c r="H223" s="32">
        <v>3651648.1</v>
      </c>
      <c r="I223" s="32">
        <v>1609960.161710232</v>
      </c>
      <c r="J223" s="115">
        <f t="shared" si="9"/>
        <v>0.30598252124283593</v>
      </c>
      <c r="K223" s="116">
        <v>307287.52319999994</v>
      </c>
      <c r="L223" s="116">
        <v>0</v>
      </c>
      <c r="M223" s="116">
        <v>32079.419123267955</v>
      </c>
      <c r="N223" s="116">
        <v>29134.255189814685</v>
      </c>
      <c r="O223" s="116">
        <v>0</v>
      </c>
      <c r="P223" s="117">
        <v>-130939.55500000001</v>
      </c>
      <c r="Q223" s="117">
        <v>542600.85748709925</v>
      </c>
      <c r="R223" s="118">
        <v>58297.798095752107</v>
      </c>
      <c r="S223" s="21">
        <v>2448420.4598061661</v>
      </c>
      <c r="T223" s="36">
        <v>1795830.9985822155</v>
      </c>
      <c r="U223" s="19">
        <v>4244251.4583883816</v>
      </c>
      <c r="V223" s="19">
        <v>548464.31678276905</v>
      </c>
      <c r="W223" s="38">
        <f t="shared" si="10"/>
        <v>4792715.7751711505</v>
      </c>
      <c r="X223" s="119"/>
    </row>
    <row r="224" spans="1:24" s="120" customFormat="1" ht="16.5">
      <c r="A224" s="20">
        <v>694</v>
      </c>
      <c r="B224" s="18" t="s">
        <v>258</v>
      </c>
      <c r="C224" s="21">
        <v>28521</v>
      </c>
      <c r="D224" s="21">
        <v>41182961.140000001</v>
      </c>
      <c r="E224" s="21">
        <v>5289860.1462587062</v>
      </c>
      <c r="F224" s="21">
        <v>46472821.286258705</v>
      </c>
      <c r="G224" s="114">
        <v>1357.49</v>
      </c>
      <c r="H224" s="32">
        <v>38716972.289999999</v>
      </c>
      <c r="I224" s="32">
        <v>7755848.9962587059</v>
      </c>
      <c r="J224" s="115">
        <f t="shared" si="9"/>
        <v>0.16688999681093153</v>
      </c>
      <c r="K224" s="116">
        <v>0</v>
      </c>
      <c r="L224" s="116">
        <v>0</v>
      </c>
      <c r="M224" s="116">
        <v>343518.29042751051</v>
      </c>
      <c r="N224" s="116">
        <v>519827.05476056249</v>
      </c>
      <c r="O224" s="116">
        <v>0</v>
      </c>
      <c r="P224" s="117">
        <v>-2996191.41</v>
      </c>
      <c r="Q224" s="117">
        <v>-397138.85914855823</v>
      </c>
      <c r="R224" s="118">
        <v>1318536.44774536</v>
      </c>
      <c r="S224" s="21">
        <v>6544400.5200435817</v>
      </c>
      <c r="T224" s="36">
        <v>2160723.0712918653</v>
      </c>
      <c r="U224" s="19">
        <v>8705123.5913354475</v>
      </c>
      <c r="V224" s="19">
        <v>4248239.9624042613</v>
      </c>
      <c r="W224" s="38">
        <f t="shared" si="10"/>
        <v>12953363.553739708</v>
      </c>
      <c r="X224" s="119"/>
    </row>
    <row r="225" spans="1:24" s="120" customFormat="1" ht="16.5">
      <c r="A225" s="20">
        <v>697</v>
      </c>
      <c r="B225" s="18" t="s">
        <v>259</v>
      </c>
      <c r="C225" s="21">
        <v>1210</v>
      </c>
      <c r="D225" s="21">
        <v>1140167.72</v>
      </c>
      <c r="E225" s="21">
        <v>749721.55340841354</v>
      </c>
      <c r="F225" s="21">
        <v>1889889.2734084134</v>
      </c>
      <c r="G225" s="114">
        <v>1357.49</v>
      </c>
      <c r="H225" s="32">
        <v>1642562.9</v>
      </c>
      <c r="I225" s="32">
        <v>247326.37340841349</v>
      </c>
      <c r="J225" s="115">
        <f t="shared" si="9"/>
        <v>0.13086818200854733</v>
      </c>
      <c r="K225" s="116">
        <v>119162.16488</v>
      </c>
      <c r="L225" s="116">
        <v>0</v>
      </c>
      <c r="M225" s="116">
        <v>10283.077441912215</v>
      </c>
      <c r="N225" s="116">
        <v>21009.927715590158</v>
      </c>
      <c r="O225" s="116">
        <v>0</v>
      </c>
      <c r="P225" s="117">
        <v>-57357.695</v>
      </c>
      <c r="Q225" s="117">
        <v>-69085.151303993844</v>
      </c>
      <c r="R225" s="118">
        <v>-34279.641955663748</v>
      </c>
      <c r="S225" s="21">
        <v>237059.05518625825</v>
      </c>
      <c r="T225" s="36">
        <v>271122.65988095582</v>
      </c>
      <c r="U225" s="19">
        <v>508181.7150672141</v>
      </c>
      <c r="V225" s="19">
        <v>284756.41413765552</v>
      </c>
      <c r="W225" s="38">
        <f t="shared" si="10"/>
        <v>792938.12920486962</v>
      </c>
      <c r="X225" s="119"/>
    </row>
    <row r="226" spans="1:24" s="120" customFormat="1" ht="16.5">
      <c r="A226" s="20">
        <v>698</v>
      </c>
      <c r="B226" s="18" t="s">
        <v>260</v>
      </c>
      <c r="C226" s="21">
        <v>64180</v>
      </c>
      <c r="D226" s="21">
        <v>97036973.079999983</v>
      </c>
      <c r="E226" s="21">
        <v>15484793.107863175</v>
      </c>
      <c r="F226" s="21">
        <v>112521766.18786316</v>
      </c>
      <c r="G226" s="114">
        <v>1357.49</v>
      </c>
      <c r="H226" s="32">
        <v>87123708.200000003</v>
      </c>
      <c r="I226" s="32">
        <v>25398057.987863153</v>
      </c>
      <c r="J226" s="115">
        <f t="shared" si="9"/>
        <v>0.22571684437888465</v>
      </c>
      <c r="K226" s="116">
        <v>0</v>
      </c>
      <c r="L226" s="116">
        <v>0</v>
      </c>
      <c r="M226" s="116">
        <v>801729.12045553257</v>
      </c>
      <c r="N226" s="116">
        <v>1263724.8176591138</v>
      </c>
      <c r="O226" s="116">
        <v>425287.92329682084</v>
      </c>
      <c r="P226" s="117">
        <v>-4823924.2764000008</v>
      </c>
      <c r="Q226" s="117">
        <v>-21866938.844747391</v>
      </c>
      <c r="R226" s="118">
        <v>-14239564.998743877</v>
      </c>
      <c r="S226" s="21">
        <v>-13041628.270616651</v>
      </c>
      <c r="T226" s="36">
        <v>18022389.345515128</v>
      </c>
      <c r="U226" s="19">
        <v>4980761.0748984776</v>
      </c>
      <c r="V226" s="19">
        <v>9389606.375973694</v>
      </c>
      <c r="W226" s="38">
        <f t="shared" si="10"/>
        <v>14370367.450872172</v>
      </c>
      <c r="X226" s="119"/>
    </row>
    <row r="227" spans="1:24" s="120" customFormat="1" ht="16.5">
      <c r="A227" s="20">
        <v>700</v>
      </c>
      <c r="B227" s="18" t="s">
        <v>261</v>
      </c>
      <c r="C227" s="21">
        <v>4913</v>
      </c>
      <c r="D227" s="21">
        <v>5717735.0800000001</v>
      </c>
      <c r="E227" s="21">
        <v>1521758.7922940517</v>
      </c>
      <c r="F227" s="21">
        <v>7239493.8722940516</v>
      </c>
      <c r="G227" s="114">
        <v>1357.49</v>
      </c>
      <c r="H227" s="32">
        <v>6669348.3700000001</v>
      </c>
      <c r="I227" s="32">
        <v>570145.50229405146</v>
      </c>
      <c r="J227" s="115">
        <f t="shared" si="9"/>
        <v>7.8754884298753297E-2</v>
      </c>
      <c r="K227" s="116">
        <v>23767.364623999998</v>
      </c>
      <c r="L227" s="116">
        <v>0</v>
      </c>
      <c r="M227" s="116">
        <v>36079.680940592858</v>
      </c>
      <c r="N227" s="116">
        <v>66541.840378124209</v>
      </c>
      <c r="O227" s="116">
        <v>0</v>
      </c>
      <c r="P227" s="117">
        <v>-266196.06000000006</v>
      </c>
      <c r="Q227" s="117">
        <v>24491.904781800073</v>
      </c>
      <c r="R227" s="118">
        <v>363257.22067607666</v>
      </c>
      <c r="S227" s="21">
        <v>818087.45369464532</v>
      </c>
      <c r="T227" s="36">
        <v>-5358.333016502349</v>
      </c>
      <c r="U227" s="19">
        <v>812729.12067814299</v>
      </c>
      <c r="V227" s="19">
        <v>792613.35555459536</v>
      </c>
      <c r="W227" s="38">
        <f t="shared" si="10"/>
        <v>1605342.4762327382</v>
      </c>
      <c r="X227" s="119"/>
    </row>
    <row r="228" spans="1:24" s="120" customFormat="1" ht="16.5">
      <c r="A228" s="20">
        <v>702</v>
      </c>
      <c r="B228" s="18" t="s">
        <v>262</v>
      </c>
      <c r="C228" s="21">
        <v>4155</v>
      </c>
      <c r="D228" s="21">
        <v>4414807.46</v>
      </c>
      <c r="E228" s="21">
        <v>1008920.041269122</v>
      </c>
      <c r="F228" s="21">
        <v>5423727.5012691217</v>
      </c>
      <c r="G228" s="114">
        <v>1357.49</v>
      </c>
      <c r="H228" s="32">
        <v>5640370.9500000002</v>
      </c>
      <c r="I228" s="32">
        <v>-216643.44873087853</v>
      </c>
      <c r="J228" s="115">
        <f t="shared" si="9"/>
        <v>-3.9943645524260794E-2</v>
      </c>
      <c r="K228" s="116">
        <v>414579.25199999998</v>
      </c>
      <c r="L228" s="116">
        <v>0</v>
      </c>
      <c r="M228" s="116">
        <v>49916.950213293283</v>
      </c>
      <c r="N228" s="116">
        <v>63839.258429275687</v>
      </c>
      <c r="O228" s="116">
        <v>0</v>
      </c>
      <c r="P228" s="117">
        <v>-210617.68</v>
      </c>
      <c r="Q228" s="117">
        <v>131508.66390615053</v>
      </c>
      <c r="R228" s="118">
        <v>-89933.549841044558</v>
      </c>
      <c r="S228" s="21">
        <v>142649.44597679644</v>
      </c>
      <c r="T228" s="36">
        <v>884882.63882893382</v>
      </c>
      <c r="U228" s="19">
        <v>1027532.0848057303</v>
      </c>
      <c r="V228" s="19">
        <v>868232.8701393127</v>
      </c>
      <c r="W228" s="38">
        <f t="shared" si="10"/>
        <v>1895764.954945043</v>
      </c>
      <c r="X228" s="119"/>
    </row>
    <row r="229" spans="1:24" s="120" customFormat="1" ht="16.5">
      <c r="A229" s="20">
        <v>704</v>
      </c>
      <c r="B229" s="18" t="s">
        <v>263</v>
      </c>
      <c r="C229" s="21">
        <v>6379</v>
      </c>
      <c r="D229" s="21">
        <v>11757819.459999999</v>
      </c>
      <c r="E229" s="21">
        <v>708245.52423540223</v>
      </c>
      <c r="F229" s="21">
        <v>12466064.984235402</v>
      </c>
      <c r="G229" s="114">
        <v>1357.49</v>
      </c>
      <c r="H229" s="32">
        <v>8659428.7100000009</v>
      </c>
      <c r="I229" s="32">
        <v>3806636.2742354013</v>
      </c>
      <c r="J229" s="115">
        <f t="shared" si="9"/>
        <v>0.30535989336244251</v>
      </c>
      <c r="K229" s="116">
        <v>0</v>
      </c>
      <c r="L229" s="116">
        <v>0</v>
      </c>
      <c r="M229" s="116">
        <v>53292.942171776791</v>
      </c>
      <c r="N229" s="116">
        <v>131187.53508478843</v>
      </c>
      <c r="O229" s="116">
        <v>43292.166785146474</v>
      </c>
      <c r="P229" s="117">
        <v>-243178.55</v>
      </c>
      <c r="Q229" s="117">
        <v>368904.36564034637</v>
      </c>
      <c r="R229" s="118">
        <v>-62926.853982607601</v>
      </c>
      <c r="S229" s="21">
        <v>4097207.8799348515</v>
      </c>
      <c r="T229" s="36">
        <v>1156189.3177692341</v>
      </c>
      <c r="U229" s="19">
        <v>5253397.1977040861</v>
      </c>
      <c r="V229" s="19">
        <v>810201.86141757562</v>
      </c>
      <c r="W229" s="38">
        <f t="shared" si="10"/>
        <v>6063599.0591216618</v>
      </c>
      <c r="X229" s="119"/>
    </row>
    <row r="230" spans="1:24" s="120" customFormat="1" ht="16.5">
      <c r="A230" s="20">
        <v>707</v>
      </c>
      <c r="B230" s="18" t="s">
        <v>264</v>
      </c>
      <c r="C230" s="21">
        <v>2032</v>
      </c>
      <c r="D230" s="21">
        <v>1646206.7499999998</v>
      </c>
      <c r="E230" s="21">
        <v>806771.15971508727</v>
      </c>
      <c r="F230" s="21">
        <v>2452977.9097150872</v>
      </c>
      <c r="G230" s="114">
        <v>1357.49</v>
      </c>
      <c r="H230" s="32">
        <v>2758419.68</v>
      </c>
      <c r="I230" s="32">
        <v>-305441.77028491301</v>
      </c>
      <c r="J230" s="115">
        <f t="shared" si="9"/>
        <v>-0.12451876108431405</v>
      </c>
      <c r="K230" s="116">
        <v>268120.18918400002</v>
      </c>
      <c r="L230" s="116">
        <v>0</v>
      </c>
      <c r="M230" s="116">
        <v>20245.693806115978</v>
      </c>
      <c r="N230" s="116">
        <v>38742.8203672647</v>
      </c>
      <c r="O230" s="116">
        <v>0</v>
      </c>
      <c r="P230" s="117">
        <v>-121662.12</v>
      </c>
      <c r="Q230" s="117">
        <v>164674.92679496965</v>
      </c>
      <c r="R230" s="118">
        <v>279537.68185277825</v>
      </c>
      <c r="S230" s="21">
        <v>344217.42172021559</v>
      </c>
      <c r="T230" s="36">
        <v>1237980.7842486401</v>
      </c>
      <c r="U230" s="19">
        <v>1582198.2059688556</v>
      </c>
      <c r="V230" s="19">
        <v>500103.99347212969</v>
      </c>
      <c r="W230" s="38">
        <f t="shared" si="10"/>
        <v>2082302.1994409855</v>
      </c>
      <c r="X230" s="119"/>
    </row>
    <row r="231" spans="1:24" s="120" customFormat="1" ht="16.5">
      <c r="A231" s="20">
        <v>710</v>
      </c>
      <c r="B231" s="18" t="s">
        <v>265</v>
      </c>
      <c r="C231" s="21">
        <v>27484</v>
      </c>
      <c r="D231" s="21">
        <v>37455694.620000005</v>
      </c>
      <c r="E231" s="21">
        <v>11734190.768644765</v>
      </c>
      <c r="F231" s="21">
        <v>49189885.38864477</v>
      </c>
      <c r="G231" s="114">
        <v>1357.49</v>
      </c>
      <c r="H231" s="32">
        <v>37309255.160000004</v>
      </c>
      <c r="I231" s="32">
        <v>11880630.228644766</v>
      </c>
      <c r="J231" s="115">
        <f t="shared" si="9"/>
        <v>0.24152587741924986</v>
      </c>
      <c r="K231" s="116">
        <v>0</v>
      </c>
      <c r="L231" s="116">
        <v>0</v>
      </c>
      <c r="M231" s="116">
        <v>306326.99412669754</v>
      </c>
      <c r="N231" s="116">
        <v>427871.47136983351</v>
      </c>
      <c r="O231" s="116">
        <v>0</v>
      </c>
      <c r="P231" s="117">
        <v>-2016980.0187500003</v>
      </c>
      <c r="Q231" s="117">
        <v>-4328872.1656706752</v>
      </c>
      <c r="R231" s="118">
        <v>-1221505.3455643367</v>
      </c>
      <c r="S231" s="21">
        <v>5047471.1641562851</v>
      </c>
      <c r="T231" s="36">
        <v>8152194.7922171969</v>
      </c>
      <c r="U231" s="19">
        <v>13199665.956373483</v>
      </c>
      <c r="V231" s="19">
        <v>4725955.3362288969</v>
      </c>
      <c r="W231" s="38">
        <f t="shared" si="10"/>
        <v>17925621.292602379</v>
      </c>
      <c r="X231" s="119"/>
    </row>
    <row r="232" spans="1:24" s="120" customFormat="1" ht="16.5">
      <c r="A232" s="20">
        <v>729</v>
      </c>
      <c r="B232" s="18" t="s">
        <v>266</v>
      </c>
      <c r="C232" s="21">
        <v>9117</v>
      </c>
      <c r="D232" s="21">
        <v>11881607.439999999</v>
      </c>
      <c r="E232" s="21">
        <v>2264038.1137504508</v>
      </c>
      <c r="F232" s="21">
        <v>14145645.55375045</v>
      </c>
      <c r="G232" s="114">
        <v>1357.49</v>
      </c>
      <c r="H232" s="32">
        <v>12376236.33</v>
      </c>
      <c r="I232" s="32">
        <v>1769409.2237504497</v>
      </c>
      <c r="J232" s="115">
        <f t="shared" si="9"/>
        <v>0.12508508127303702</v>
      </c>
      <c r="K232" s="116">
        <v>435151.00631999999</v>
      </c>
      <c r="L232" s="116">
        <v>0</v>
      </c>
      <c r="M232" s="116">
        <v>108218.13675974928</v>
      </c>
      <c r="N232" s="116">
        <v>124352.80711870754</v>
      </c>
      <c r="O232" s="116">
        <v>0</v>
      </c>
      <c r="P232" s="117">
        <v>-623085.39500000002</v>
      </c>
      <c r="Q232" s="117">
        <v>123482.79004351576</v>
      </c>
      <c r="R232" s="118">
        <v>283378.3403821871</v>
      </c>
      <c r="S232" s="21">
        <v>2220906.9093746091</v>
      </c>
      <c r="T232" s="36">
        <v>4404518.7204346694</v>
      </c>
      <c r="U232" s="19">
        <v>6625425.629809279</v>
      </c>
      <c r="V232" s="19">
        <v>1839635.0398180236</v>
      </c>
      <c r="W232" s="38">
        <f t="shared" si="10"/>
        <v>8465060.6696273033</v>
      </c>
      <c r="X232" s="119"/>
    </row>
    <row r="233" spans="1:24" s="120" customFormat="1" ht="16.5">
      <c r="A233" s="20">
        <v>732</v>
      </c>
      <c r="B233" s="18" t="s">
        <v>267</v>
      </c>
      <c r="C233" s="21">
        <v>3416</v>
      </c>
      <c r="D233" s="21">
        <v>2933393.92</v>
      </c>
      <c r="E233" s="21">
        <v>3350732.8150055613</v>
      </c>
      <c r="F233" s="21">
        <v>6284126.7350055613</v>
      </c>
      <c r="G233" s="114">
        <v>1357.49</v>
      </c>
      <c r="H233" s="32">
        <v>4637185.84</v>
      </c>
      <c r="I233" s="32">
        <v>1646940.8950055614</v>
      </c>
      <c r="J233" s="115">
        <f t="shared" si="9"/>
        <v>0.262079516288448</v>
      </c>
      <c r="K233" s="116">
        <v>1123884.1680639999</v>
      </c>
      <c r="L233" s="116">
        <v>0</v>
      </c>
      <c r="M233" s="116">
        <v>40570.746449244056</v>
      </c>
      <c r="N233" s="116">
        <v>50925.343358016573</v>
      </c>
      <c r="O233" s="116">
        <v>0</v>
      </c>
      <c r="P233" s="117">
        <v>-170557.69</v>
      </c>
      <c r="Q233" s="117">
        <v>-545544.63024855475</v>
      </c>
      <c r="R233" s="118">
        <v>618966.55828274123</v>
      </c>
      <c r="S233" s="21">
        <v>2765185.3909110082</v>
      </c>
      <c r="T233" s="36">
        <v>1181174.3010536649</v>
      </c>
      <c r="U233" s="19">
        <v>3946359.6919646729</v>
      </c>
      <c r="V233" s="19">
        <v>732962.67482933204</v>
      </c>
      <c r="W233" s="38">
        <f t="shared" si="10"/>
        <v>4679322.366794005</v>
      </c>
      <c r="X233" s="119"/>
    </row>
    <row r="234" spans="1:24" s="120" customFormat="1" ht="16.5">
      <c r="A234" s="20">
        <v>734</v>
      </c>
      <c r="B234" s="18" t="s">
        <v>268</v>
      </c>
      <c r="C234" s="21">
        <v>51400</v>
      </c>
      <c r="D234" s="21">
        <v>67922971.359999999</v>
      </c>
      <c r="E234" s="21">
        <v>12408228.103388894</v>
      </c>
      <c r="F234" s="21">
        <v>80331199.46338889</v>
      </c>
      <c r="G234" s="114">
        <v>1357.49</v>
      </c>
      <c r="H234" s="32">
        <v>69774986</v>
      </c>
      <c r="I234" s="32">
        <v>10556213.46338889</v>
      </c>
      <c r="J234" s="115">
        <f t="shared" si="9"/>
        <v>0.13140863741490511</v>
      </c>
      <c r="K234" s="116">
        <v>0</v>
      </c>
      <c r="L234" s="116">
        <v>0</v>
      </c>
      <c r="M234" s="116">
        <v>573999.27762117377</v>
      </c>
      <c r="N234" s="116">
        <v>941444.16926785791</v>
      </c>
      <c r="O234" s="116">
        <v>0</v>
      </c>
      <c r="P234" s="117">
        <v>-3666271.8461500001</v>
      </c>
      <c r="Q234" s="117">
        <v>-2487116.5794258942</v>
      </c>
      <c r="R234" s="118">
        <v>309393.39313882607</v>
      </c>
      <c r="S234" s="21">
        <v>6227661.8778408533</v>
      </c>
      <c r="T234" s="36">
        <v>16421397.545525655</v>
      </c>
      <c r="U234" s="19">
        <v>22649059.423366509</v>
      </c>
      <c r="V234" s="19">
        <v>8910266.8266251925</v>
      </c>
      <c r="W234" s="38">
        <f t="shared" si="10"/>
        <v>31559326.2499917</v>
      </c>
      <c r="X234" s="119"/>
    </row>
    <row r="235" spans="1:24" s="120" customFormat="1" ht="16.5">
      <c r="A235" s="20">
        <v>738</v>
      </c>
      <c r="B235" s="18" t="s">
        <v>269</v>
      </c>
      <c r="C235" s="21">
        <v>2959</v>
      </c>
      <c r="D235" s="21">
        <v>4176337.44</v>
      </c>
      <c r="E235" s="21">
        <v>540100.86898817844</v>
      </c>
      <c r="F235" s="21">
        <v>4716438.3089881781</v>
      </c>
      <c r="G235" s="114">
        <v>1357.49</v>
      </c>
      <c r="H235" s="32">
        <v>4016812.91</v>
      </c>
      <c r="I235" s="32">
        <v>699625.398988178</v>
      </c>
      <c r="J235" s="115">
        <f t="shared" si="9"/>
        <v>0.14833765505951657</v>
      </c>
      <c r="K235" s="116">
        <v>0</v>
      </c>
      <c r="L235" s="116">
        <v>0</v>
      </c>
      <c r="M235" s="116">
        <v>22062.091146877763</v>
      </c>
      <c r="N235" s="116">
        <v>35949.543957614645</v>
      </c>
      <c r="O235" s="116">
        <v>0</v>
      </c>
      <c r="P235" s="117">
        <v>-141845.62</v>
      </c>
      <c r="Q235" s="117">
        <v>49480.871822607842</v>
      </c>
      <c r="R235" s="118">
        <v>-5136.5945934219262</v>
      </c>
      <c r="S235" s="21">
        <v>660135.69132185634</v>
      </c>
      <c r="T235" s="36">
        <v>943120.16683625244</v>
      </c>
      <c r="U235" s="19">
        <v>1603255.8581581088</v>
      </c>
      <c r="V235" s="19">
        <v>553572.81979509536</v>
      </c>
      <c r="W235" s="38">
        <f t="shared" si="10"/>
        <v>2156828.6779532041</v>
      </c>
      <c r="X235" s="119"/>
    </row>
    <row r="236" spans="1:24" s="120" customFormat="1" ht="16.5">
      <c r="A236" s="20">
        <v>739</v>
      </c>
      <c r="B236" s="18" t="s">
        <v>270</v>
      </c>
      <c r="C236" s="21">
        <v>3261</v>
      </c>
      <c r="D236" s="21">
        <v>3573119.0399999996</v>
      </c>
      <c r="E236" s="21">
        <v>765572.97950776271</v>
      </c>
      <c r="F236" s="21">
        <v>4338692.019507762</v>
      </c>
      <c r="G236" s="114">
        <v>1357.49</v>
      </c>
      <c r="H236" s="32">
        <v>4426774.8899999997</v>
      </c>
      <c r="I236" s="32">
        <v>-88082.87049223762</v>
      </c>
      <c r="J236" s="115">
        <f t="shared" si="9"/>
        <v>-2.0301710768175451E-2</v>
      </c>
      <c r="K236" s="116">
        <v>119640.54195199999</v>
      </c>
      <c r="L236" s="116">
        <v>0</v>
      </c>
      <c r="M236" s="116">
        <v>34792.087717503375</v>
      </c>
      <c r="N236" s="116">
        <v>61326.551453517241</v>
      </c>
      <c r="O236" s="116">
        <v>0</v>
      </c>
      <c r="P236" s="117">
        <v>-176094.11500000002</v>
      </c>
      <c r="Q236" s="117">
        <v>1438017.4488031343</v>
      </c>
      <c r="R236" s="118">
        <v>1204309.2226618777</v>
      </c>
      <c r="S236" s="21">
        <v>2593908.867095795</v>
      </c>
      <c r="T236" s="36">
        <v>841877.56156669196</v>
      </c>
      <c r="U236" s="19">
        <v>3435786.4286624868</v>
      </c>
      <c r="V236" s="19">
        <v>696239.15414495976</v>
      </c>
      <c r="W236" s="38">
        <f t="shared" si="10"/>
        <v>4132025.5828074468</v>
      </c>
      <c r="X236" s="119"/>
    </row>
    <row r="237" spans="1:24" s="120" customFormat="1" ht="16.5">
      <c r="A237" s="20">
        <v>740</v>
      </c>
      <c r="B237" s="18" t="s">
        <v>271</v>
      </c>
      <c r="C237" s="21">
        <v>32547</v>
      </c>
      <c r="D237" s="21">
        <v>36204027.270000003</v>
      </c>
      <c r="E237" s="21">
        <v>8548724.5558221955</v>
      </c>
      <c r="F237" s="21">
        <v>44752751.825822197</v>
      </c>
      <c r="G237" s="114">
        <v>1357.49</v>
      </c>
      <c r="H237" s="32">
        <v>44182227.030000001</v>
      </c>
      <c r="I237" s="32">
        <v>570524.79582219571</v>
      </c>
      <c r="J237" s="115">
        <f t="shared" si="9"/>
        <v>1.2748373508799624E-2</v>
      </c>
      <c r="K237" s="116">
        <v>731853.40425600007</v>
      </c>
      <c r="L237" s="116">
        <v>0</v>
      </c>
      <c r="M237" s="116">
        <v>424551.87930449663</v>
      </c>
      <c r="N237" s="116">
        <v>588886.02537086327</v>
      </c>
      <c r="O237" s="116">
        <v>0</v>
      </c>
      <c r="P237" s="117">
        <v>-2688977.09</v>
      </c>
      <c r="Q237" s="117">
        <v>-2170470.1955421437</v>
      </c>
      <c r="R237" s="118">
        <v>129236.48823625229</v>
      </c>
      <c r="S237" s="21">
        <v>-2414394.6925523356</v>
      </c>
      <c r="T237" s="36">
        <v>8120444.280558615</v>
      </c>
      <c r="U237" s="19">
        <v>5706049.5880062794</v>
      </c>
      <c r="V237" s="19">
        <v>5978140.1473588469</v>
      </c>
      <c r="W237" s="38">
        <f t="shared" si="10"/>
        <v>11684189.735365126</v>
      </c>
      <c r="X237" s="119"/>
    </row>
    <row r="238" spans="1:24" s="120" customFormat="1" ht="16.5">
      <c r="A238" s="20">
        <v>742</v>
      </c>
      <c r="B238" s="18" t="s">
        <v>272</v>
      </c>
      <c r="C238" s="21">
        <v>1009</v>
      </c>
      <c r="D238" s="21">
        <v>977198.4</v>
      </c>
      <c r="E238" s="21">
        <v>963575.22562847822</v>
      </c>
      <c r="F238" s="21">
        <v>1940773.6256284784</v>
      </c>
      <c r="G238" s="114">
        <v>1357.49</v>
      </c>
      <c r="H238" s="32">
        <v>1369707.41</v>
      </c>
      <c r="I238" s="32">
        <v>571066.21562847844</v>
      </c>
      <c r="J238" s="115">
        <f t="shared" si="9"/>
        <v>0.29424669012778387</v>
      </c>
      <c r="K238" s="116">
        <v>359545.81691199995</v>
      </c>
      <c r="L238" s="116">
        <v>0</v>
      </c>
      <c r="M238" s="116">
        <v>11539.736342586832</v>
      </c>
      <c r="N238" s="116">
        <v>12306.491239813093</v>
      </c>
      <c r="O238" s="116">
        <v>0</v>
      </c>
      <c r="P238" s="117">
        <v>-45572.61</v>
      </c>
      <c r="Q238" s="117">
        <v>-268220.85009494331</v>
      </c>
      <c r="R238" s="118">
        <v>52328.302802560662</v>
      </c>
      <c r="S238" s="21">
        <v>692993.10283049569</v>
      </c>
      <c r="T238" s="36">
        <v>-48820.716620461775</v>
      </c>
      <c r="U238" s="19">
        <v>644172.3862100339</v>
      </c>
      <c r="V238" s="19">
        <v>223913.9118883659</v>
      </c>
      <c r="W238" s="38">
        <f t="shared" si="10"/>
        <v>868086.29809839977</v>
      </c>
      <c r="X238" s="119"/>
    </row>
    <row r="239" spans="1:24" s="120" customFormat="1" ht="16.5">
      <c r="A239" s="20">
        <v>743</v>
      </c>
      <c r="B239" s="18" t="s">
        <v>273</v>
      </c>
      <c r="C239" s="21">
        <v>64736</v>
      </c>
      <c r="D239" s="21">
        <v>101636125.21000001</v>
      </c>
      <c r="E239" s="21">
        <v>8616295.997418372</v>
      </c>
      <c r="F239" s="21">
        <v>110252421.20741838</v>
      </c>
      <c r="G239" s="114">
        <v>1357.49</v>
      </c>
      <c r="H239" s="32">
        <v>87878472.640000001</v>
      </c>
      <c r="I239" s="32">
        <v>22373948.567418382</v>
      </c>
      <c r="J239" s="115">
        <f t="shared" si="9"/>
        <v>0.20293385235800102</v>
      </c>
      <c r="K239" s="116">
        <v>0</v>
      </c>
      <c r="L239" s="116">
        <v>0</v>
      </c>
      <c r="M239" s="116">
        <v>931913.87916602066</v>
      </c>
      <c r="N239" s="116">
        <v>1284878.3661100245</v>
      </c>
      <c r="O239" s="116">
        <v>490077.21904511855</v>
      </c>
      <c r="P239" s="117">
        <v>-5335561.68035</v>
      </c>
      <c r="Q239" s="117">
        <v>-3788102.496411154</v>
      </c>
      <c r="R239" s="118">
        <v>-1551476.2534244265</v>
      </c>
      <c r="S239" s="21">
        <v>14405677.601553963</v>
      </c>
      <c r="T239" s="36">
        <v>12975190.706996385</v>
      </c>
      <c r="U239" s="19">
        <v>27380868.30855035</v>
      </c>
      <c r="V239" s="19">
        <v>9486270.8269428648</v>
      </c>
      <c r="W239" s="38">
        <f t="shared" si="10"/>
        <v>36867139.135493219</v>
      </c>
      <c r="X239" s="119"/>
    </row>
    <row r="240" spans="1:24" s="120" customFormat="1" ht="16.5">
      <c r="A240" s="20">
        <v>746</v>
      </c>
      <c r="B240" s="18" t="s">
        <v>274</v>
      </c>
      <c r="C240" s="21">
        <v>4781</v>
      </c>
      <c r="D240" s="21">
        <v>11053809.350000001</v>
      </c>
      <c r="E240" s="21">
        <v>1100435.8987287192</v>
      </c>
      <c r="F240" s="21">
        <v>12154245.24872872</v>
      </c>
      <c r="G240" s="114">
        <v>1357.49</v>
      </c>
      <c r="H240" s="32">
        <v>6490159.6900000004</v>
      </c>
      <c r="I240" s="32">
        <v>5664085.5587287201</v>
      </c>
      <c r="J240" s="115">
        <f t="shared" si="9"/>
        <v>0.4660170535328928</v>
      </c>
      <c r="K240" s="116">
        <v>49778.777552</v>
      </c>
      <c r="L240" s="116">
        <v>0</v>
      </c>
      <c r="M240" s="116">
        <v>72959.410795915304</v>
      </c>
      <c r="N240" s="116">
        <v>89260.730803935876</v>
      </c>
      <c r="O240" s="116">
        <v>0</v>
      </c>
      <c r="P240" s="117">
        <v>-244466.81999999998</v>
      </c>
      <c r="Q240" s="117">
        <v>-154755.67490200824</v>
      </c>
      <c r="R240" s="118">
        <v>-640250.2986837558</v>
      </c>
      <c r="S240" s="21">
        <v>4836611.6842948068</v>
      </c>
      <c r="T240" s="36">
        <v>1384721.2775876019</v>
      </c>
      <c r="U240" s="19">
        <v>6221332.9618824087</v>
      </c>
      <c r="V240" s="19">
        <v>858368.18871401856</v>
      </c>
      <c r="W240" s="38">
        <f t="shared" si="10"/>
        <v>7079701.1505964268</v>
      </c>
      <c r="X240" s="119"/>
    </row>
    <row r="241" spans="1:24" s="120" customFormat="1" ht="16.5">
      <c r="A241" s="20">
        <v>747</v>
      </c>
      <c r="B241" s="18" t="s">
        <v>275</v>
      </c>
      <c r="C241" s="21">
        <v>1352</v>
      </c>
      <c r="D241" s="21">
        <v>1451463.73</v>
      </c>
      <c r="E241" s="21">
        <v>508415.397221405</v>
      </c>
      <c r="F241" s="21">
        <v>1959879.127221405</v>
      </c>
      <c r="G241" s="114">
        <v>1357.49</v>
      </c>
      <c r="H241" s="32">
        <v>1835326.48</v>
      </c>
      <c r="I241" s="32">
        <v>124552.64722140506</v>
      </c>
      <c r="J241" s="115">
        <f t="shared" si="9"/>
        <v>6.3551188178624096E-2</v>
      </c>
      <c r="K241" s="116">
        <v>151606.97427200002</v>
      </c>
      <c r="L241" s="116">
        <v>0</v>
      </c>
      <c r="M241" s="116">
        <v>14231.814109297064</v>
      </c>
      <c r="N241" s="116">
        <v>18758.454066978575</v>
      </c>
      <c r="O241" s="116">
        <v>0</v>
      </c>
      <c r="P241" s="117">
        <v>-69100.835000000006</v>
      </c>
      <c r="Q241" s="117">
        <v>288613.01998115837</v>
      </c>
      <c r="R241" s="118">
        <v>259380.59317902187</v>
      </c>
      <c r="S241" s="21">
        <v>788042.66782986105</v>
      </c>
      <c r="T241" s="36">
        <v>438916.23258779617</v>
      </c>
      <c r="U241" s="19">
        <v>1226958.9004176571</v>
      </c>
      <c r="V241" s="19">
        <v>325597.9270131248</v>
      </c>
      <c r="W241" s="38">
        <f t="shared" si="10"/>
        <v>1552556.8274307819</v>
      </c>
      <c r="X241" s="119"/>
    </row>
    <row r="242" spans="1:24" s="120" customFormat="1" ht="16.5">
      <c r="A242" s="20">
        <v>748</v>
      </c>
      <c r="B242" s="18" t="s">
        <v>276</v>
      </c>
      <c r="C242" s="21">
        <v>5028</v>
      </c>
      <c r="D242" s="21">
        <v>9910473.5899999999</v>
      </c>
      <c r="E242" s="21">
        <v>1353182.6465539499</v>
      </c>
      <c r="F242" s="21">
        <v>11263656.23655395</v>
      </c>
      <c r="G242" s="114">
        <v>1357.49</v>
      </c>
      <c r="H242" s="32">
        <v>6825459.7199999997</v>
      </c>
      <c r="I242" s="32">
        <v>4438196.5165539505</v>
      </c>
      <c r="J242" s="115">
        <f t="shared" si="9"/>
        <v>0.39402805122466972</v>
      </c>
      <c r="K242" s="116">
        <v>166030.08409599998</v>
      </c>
      <c r="L242" s="116">
        <v>0</v>
      </c>
      <c r="M242" s="116">
        <v>58083.213285129292</v>
      </c>
      <c r="N242" s="116">
        <v>87059.060391983556</v>
      </c>
      <c r="O242" s="116">
        <v>0</v>
      </c>
      <c r="P242" s="117">
        <v>-234496.76</v>
      </c>
      <c r="Q242" s="117">
        <v>522965.91531569761</v>
      </c>
      <c r="R242" s="118">
        <v>-42942.177892099084</v>
      </c>
      <c r="S242" s="21">
        <v>4994895.8517506626</v>
      </c>
      <c r="T242" s="36">
        <v>2686183.8153166603</v>
      </c>
      <c r="U242" s="19">
        <v>7681079.6670673229</v>
      </c>
      <c r="V242" s="19">
        <v>939977.40686789551</v>
      </c>
      <c r="W242" s="38">
        <f t="shared" si="10"/>
        <v>8621057.0739352182</v>
      </c>
      <c r="X242" s="119"/>
    </row>
    <row r="243" spans="1:24" s="120" customFormat="1" ht="16.5">
      <c r="A243" s="20">
        <v>749</v>
      </c>
      <c r="B243" s="18" t="s">
        <v>277</v>
      </c>
      <c r="C243" s="21">
        <v>21293</v>
      </c>
      <c r="D243" s="21">
        <v>38248840.079999998</v>
      </c>
      <c r="E243" s="21">
        <v>2103577.1839138679</v>
      </c>
      <c r="F243" s="21">
        <v>40352417.26391387</v>
      </c>
      <c r="G243" s="114">
        <v>1357.49</v>
      </c>
      <c r="H243" s="32">
        <v>28905034.57</v>
      </c>
      <c r="I243" s="32">
        <v>11447382.69391387</v>
      </c>
      <c r="J243" s="115">
        <f t="shared" si="9"/>
        <v>0.28368517848746005</v>
      </c>
      <c r="K243" s="116">
        <v>0</v>
      </c>
      <c r="L243" s="116">
        <v>0</v>
      </c>
      <c r="M243" s="116">
        <v>211226.65832975414</v>
      </c>
      <c r="N243" s="116">
        <v>404879.01630316942</v>
      </c>
      <c r="O243" s="116">
        <v>0</v>
      </c>
      <c r="P243" s="117">
        <v>-1505620.72</v>
      </c>
      <c r="Q243" s="117">
        <v>-2520633.4862196804</v>
      </c>
      <c r="R243" s="118">
        <v>-2733837.662116033</v>
      </c>
      <c r="S243" s="21">
        <v>5303396.5002110796</v>
      </c>
      <c r="T243" s="36">
        <v>4668277.4107369948</v>
      </c>
      <c r="U243" s="19">
        <v>9971673.9109480754</v>
      </c>
      <c r="V243" s="19">
        <v>2964987.1988312309</v>
      </c>
      <c r="W243" s="38">
        <f t="shared" si="10"/>
        <v>12936661.109779306</v>
      </c>
      <c r="X243" s="119"/>
    </row>
    <row r="244" spans="1:24" s="120" customFormat="1" ht="16.5">
      <c r="A244" s="20">
        <v>751</v>
      </c>
      <c r="B244" s="18" t="s">
        <v>278</v>
      </c>
      <c r="C244" s="21">
        <v>2904</v>
      </c>
      <c r="D244" s="21">
        <v>3817696.63</v>
      </c>
      <c r="E244" s="21">
        <v>1328745.3822798261</v>
      </c>
      <c r="F244" s="21">
        <v>5146442.0122798262</v>
      </c>
      <c r="G244" s="114">
        <v>1357.49</v>
      </c>
      <c r="H244" s="32">
        <v>3942150.96</v>
      </c>
      <c r="I244" s="32">
        <v>1204291.0522798263</v>
      </c>
      <c r="J244" s="115">
        <f t="shared" si="9"/>
        <v>0.23400458985184144</v>
      </c>
      <c r="K244" s="116">
        <v>140645.04115199999</v>
      </c>
      <c r="L244" s="116">
        <v>0</v>
      </c>
      <c r="M244" s="116">
        <v>21407.359565365608</v>
      </c>
      <c r="N244" s="116">
        <v>59196.659493931256</v>
      </c>
      <c r="O244" s="116">
        <v>0</v>
      </c>
      <c r="P244" s="117">
        <v>-122837.52799999999</v>
      </c>
      <c r="Q244" s="117">
        <v>-106188.18670083737</v>
      </c>
      <c r="R244" s="118">
        <v>-356370.87934155046</v>
      </c>
      <c r="S244" s="21">
        <v>840143.51844873524</v>
      </c>
      <c r="T244" s="36">
        <v>1160453.087695573</v>
      </c>
      <c r="U244" s="19">
        <v>2000596.6061443081</v>
      </c>
      <c r="V244" s="19">
        <v>516401.39163776243</v>
      </c>
      <c r="W244" s="38">
        <f t="shared" si="10"/>
        <v>2516997.9977820707</v>
      </c>
      <c r="X244" s="119"/>
    </row>
    <row r="245" spans="1:24" s="120" customFormat="1" ht="16.5">
      <c r="A245" s="20">
        <v>753</v>
      </c>
      <c r="B245" s="18" t="s">
        <v>279</v>
      </c>
      <c r="C245" s="21">
        <v>22190</v>
      </c>
      <c r="D245" s="21">
        <v>37443186.940000005</v>
      </c>
      <c r="E245" s="21">
        <v>6504838.772908275</v>
      </c>
      <c r="F245" s="21">
        <v>43948025.712908283</v>
      </c>
      <c r="G245" s="114">
        <v>1357.49</v>
      </c>
      <c r="H245" s="32">
        <v>30122703.100000001</v>
      </c>
      <c r="I245" s="32">
        <v>13825322.612908281</v>
      </c>
      <c r="J245" s="115">
        <f t="shared" si="9"/>
        <v>0.31458347419796717</v>
      </c>
      <c r="K245" s="116">
        <v>0</v>
      </c>
      <c r="L245" s="116">
        <v>0</v>
      </c>
      <c r="M245" s="116">
        <v>189965.07415366551</v>
      </c>
      <c r="N245" s="116">
        <v>362338.58548239095</v>
      </c>
      <c r="O245" s="116">
        <v>532581.10080488026</v>
      </c>
      <c r="P245" s="117">
        <v>-1390162.57</v>
      </c>
      <c r="Q245" s="117">
        <v>4564096.1508423472</v>
      </c>
      <c r="R245" s="118">
        <v>2661905.797450779</v>
      </c>
      <c r="S245" s="21">
        <v>20746046.751642343</v>
      </c>
      <c r="T245" s="36">
        <v>-634271.53249975701</v>
      </c>
      <c r="U245" s="19">
        <v>20111775.219142586</v>
      </c>
      <c r="V245" s="19">
        <v>2434339.6515867189</v>
      </c>
      <c r="W245" s="38">
        <f t="shared" si="10"/>
        <v>22546114.870729305</v>
      </c>
      <c r="X245" s="119"/>
    </row>
    <row r="246" spans="1:24" s="120" customFormat="1" ht="16.5">
      <c r="A246" s="20">
        <v>755</v>
      </c>
      <c r="B246" s="18" t="s">
        <v>280</v>
      </c>
      <c r="C246" s="21">
        <v>6198</v>
      </c>
      <c r="D246" s="21">
        <v>10144171.279999999</v>
      </c>
      <c r="E246" s="21">
        <v>1969416.9363448552</v>
      </c>
      <c r="F246" s="21">
        <v>12113588.216344854</v>
      </c>
      <c r="G246" s="114">
        <v>1357.49</v>
      </c>
      <c r="H246" s="32">
        <v>8413723.0199999996</v>
      </c>
      <c r="I246" s="32">
        <v>3699865.1963448543</v>
      </c>
      <c r="J246" s="115">
        <f t="shared" si="9"/>
        <v>0.30543098628304283</v>
      </c>
      <c r="K246" s="116">
        <v>0</v>
      </c>
      <c r="L246" s="116">
        <v>0</v>
      </c>
      <c r="M246" s="116">
        <v>37335.275522380689</v>
      </c>
      <c r="N246" s="116">
        <v>96383.723760082197</v>
      </c>
      <c r="O246" s="116">
        <v>21513.246573989185</v>
      </c>
      <c r="P246" s="117">
        <v>-382882.245</v>
      </c>
      <c r="Q246" s="117">
        <v>513673.27661455324</v>
      </c>
      <c r="R246" s="118">
        <v>869640.71732149285</v>
      </c>
      <c r="S246" s="21">
        <v>4855529.191137353</v>
      </c>
      <c r="T246" s="36">
        <v>155601.31097232579</v>
      </c>
      <c r="U246" s="19">
        <v>5011130.5021096785</v>
      </c>
      <c r="V246" s="19">
        <v>891868.50040019571</v>
      </c>
      <c r="W246" s="38">
        <f t="shared" si="10"/>
        <v>5902999.0025098743</v>
      </c>
      <c r="X246" s="119"/>
    </row>
    <row r="247" spans="1:24" s="120" customFormat="1" ht="16.5">
      <c r="A247" s="20">
        <v>758</v>
      </c>
      <c r="B247" s="18" t="s">
        <v>281</v>
      </c>
      <c r="C247" s="21">
        <v>8187</v>
      </c>
      <c r="D247" s="21">
        <v>10162883.310000001</v>
      </c>
      <c r="E247" s="21">
        <v>7505706.3965558372</v>
      </c>
      <c r="F247" s="21">
        <v>17668589.706555836</v>
      </c>
      <c r="G247" s="114">
        <v>1357.49</v>
      </c>
      <c r="H247" s="32">
        <v>11113770.630000001</v>
      </c>
      <c r="I247" s="32">
        <v>6554819.0765558351</v>
      </c>
      <c r="J247" s="115">
        <f t="shared" si="9"/>
        <v>0.37098711246453953</v>
      </c>
      <c r="K247" s="116">
        <v>1091862.2678159999</v>
      </c>
      <c r="L247" s="116">
        <v>115288.59000000001</v>
      </c>
      <c r="M247" s="116">
        <v>110028.03121703498</v>
      </c>
      <c r="N247" s="116">
        <v>150864.847075773</v>
      </c>
      <c r="O247" s="116">
        <v>0</v>
      </c>
      <c r="P247" s="117">
        <v>-437870.74999999994</v>
      </c>
      <c r="Q247" s="117">
        <v>-4307915.1460966785</v>
      </c>
      <c r="R247" s="118">
        <v>-2288051.4440695071</v>
      </c>
      <c r="S247" s="21">
        <v>989025.47249845788</v>
      </c>
      <c r="T247" s="36">
        <v>-171820.94679533321</v>
      </c>
      <c r="U247" s="19">
        <v>817204.5257031247</v>
      </c>
      <c r="V247" s="19">
        <v>1502007.3389785171</v>
      </c>
      <c r="W247" s="38">
        <f t="shared" si="10"/>
        <v>2319211.8646816416</v>
      </c>
      <c r="X247" s="119"/>
    </row>
    <row r="248" spans="1:24" s="120" customFormat="1" ht="16.5">
      <c r="A248" s="20">
        <v>759</v>
      </c>
      <c r="B248" s="18" t="s">
        <v>282</v>
      </c>
      <c r="C248" s="21">
        <v>1997</v>
      </c>
      <c r="D248" s="21">
        <v>2861729.44</v>
      </c>
      <c r="E248" s="21">
        <v>597747.4035432064</v>
      </c>
      <c r="F248" s="21">
        <v>3459476.8435432063</v>
      </c>
      <c r="G248" s="114">
        <v>1357.49</v>
      </c>
      <c r="H248" s="32">
        <v>2710907.53</v>
      </c>
      <c r="I248" s="32">
        <v>748569.31354320655</v>
      </c>
      <c r="J248" s="115">
        <f t="shared" si="9"/>
        <v>0.21638222985661604</v>
      </c>
      <c r="K248" s="116">
        <v>217688.01743999997</v>
      </c>
      <c r="L248" s="116">
        <v>0</v>
      </c>
      <c r="M248" s="116">
        <v>25294.539337896756</v>
      </c>
      <c r="N248" s="116">
        <v>25203.694695241524</v>
      </c>
      <c r="O248" s="116">
        <v>0</v>
      </c>
      <c r="P248" s="117">
        <v>-97966.815000000017</v>
      </c>
      <c r="Q248" s="117">
        <v>327847.10422797321</v>
      </c>
      <c r="R248" s="118">
        <v>11432.504784708492</v>
      </c>
      <c r="S248" s="21">
        <v>1258068.3590290265</v>
      </c>
      <c r="T248" s="36">
        <v>936170.71043685102</v>
      </c>
      <c r="U248" s="19">
        <v>2194239.0694658775</v>
      </c>
      <c r="V248" s="19">
        <v>451661.68976716424</v>
      </c>
      <c r="W248" s="38">
        <f t="shared" si="10"/>
        <v>2645900.7592330417</v>
      </c>
      <c r="X248" s="119"/>
    </row>
    <row r="249" spans="1:24" s="120" customFormat="1" ht="16.5">
      <c r="A249" s="20">
        <v>761</v>
      </c>
      <c r="B249" s="18" t="s">
        <v>283</v>
      </c>
      <c r="C249" s="21">
        <v>8563</v>
      </c>
      <c r="D249" s="21">
        <v>10818008.380000001</v>
      </c>
      <c r="E249" s="21">
        <v>1742491.4514546189</v>
      </c>
      <c r="F249" s="21">
        <v>12560499.83145462</v>
      </c>
      <c r="G249" s="114">
        <v>1357.49</v>
      </c>
      <c r="H249" s="32">
        <v>11624186.869999999</v>
      </c>
      <c r="I249" s="32">
        <v>936312.96145462058</v>
      </c>
      <c r="J249" s="115">
        <f t="shared" si="9"/>
        <v>7.4544243781593772E-2</v>
      </c>
      <c r="K249" s="116">
        <v>0</v>
      </c>
      <c r="L249" s="116">
        <v>0</v>
      </c>
      <c r="M249" s="116">
        <v>91841.970090673654</v>
      </c>
      <c r="N249" s="116">
        <v>136597.93078389351</v>
      </c>
      <c r="O249" s="116">
        <v>0</v>
      </c>
      <c r="P249" s="117">
        <v>-496178.07500000001</v>
      </c>
      <c r="Q249" s="117">
        <v>2486994.9629147374</v>
      </c>
      <c r="R249" s="118">
        <v>1717946.3211660339</v>
      </c>
      <c r="S249" s="21">
        <v>4873516.0714099593</v>
      </c>
      <c r="T249" s="36">
        <v>4217077.6899391618</v>
      </c>
      <c r="U249" s="19">
        <v>9090593.7613491211</v>
      </c>
      <c r="V249" s="19">
        <v>1732376.5917372527</v>
      </c>
      <c r="W249" s="38">
        <f t="shared" si="10"/>
        <v>10822970.353086375</v>
      </c>
      <c r="X249" s="119"/>
    </row>
    <row r="250" spans="1:24" s="120" customFormat="1" ht="16.5">
      <c r="A250" s="20">
        <v>762</v>
      </c>
      <c r="B250" s="18" t="s">
        <v>284</v>
      </c>
      <c r="C250" s="21">
        <v>3777</v>
      </c>
      <c r="D250" s="21">
        <v>4381157.1499999994</v>
      </c>
      <c r="E250" s="21">
        <v>1528239.3037782796</v>
      </c>
      <c r="F250" s="21">
        <v>5909396.453778279</v>
      </c>
      <c r="G250" s="114">
        <v>1357.49</v>
      </c>
      <c r="H250" s="32">
        <v>5127239.7300000004</v>
      </c>
      <c r="I250" s="32">
        <v>782156.72377827857</v>
      </c>
      <c r="J250" s="115">
        <f t="shared" si="9"/>
        <v>0.1323581401072173</v>
      </c>
      <c r="K250" s="116">
        <v>370693.54413599998</v>
      </c>
      <c r="L250" s="116">
        <v>0</v>
      </c>
      <c r="M250" s="116">
        <v>42881.401667224687</v>
      </c>
      <c r="N250" s="116">
        <v>71258.888828858791</v>
      </c>
      <c r="O250" s="116">
        <v>0</v>
      </c>
      <c r="P250" s="117">
        <v>-202191.06</v>
      </c>
      <c r="Q250" s="117">
        <v>1282522.1789039294</v>
      </c>
      <c r="R250" s="118">
        <v>765273.78337257635</v>
      </c>
      <c r="S250" s="21">
        <v>3112595.4606868681</v>
      </c>
      <c r="T250" s="36">
        <v>389298.17836242117</v>
      </c>
      <c r="U250" s="19">
        <v>3501893.6390492893</v>
      </c>
      <c r="V250" s="19">
        <v>823645.45412580844</v>
      </c>
      <c r="W250" s="38">
        <f t="shared" si="10"/>
        <v>4325539.0931750974</v>
      </c>
      <c r="X250" s="119"/>
    </row>
    <row r="251" spans="1:24" s="120" customFormat="1" ht="16.5">
      <c r="A251" s="20">
        <v>765</v>
      </c>
      <c r="B251" s="18" t="s">
        <v>285</v>
      </c>
      <c r="C251" s="21">
        <v>10348</v>
      </c>
      <c r="D251" s="21">
        <v>14538470.899999999</v>
      </c>
      <c r="E251" s="21">
        <v>3291930.4783083443</v>
      </c>
      <c r="F251" s="21">
        <v>17830401.378308341</v>
      </c>
      <c r="G251" s="114">
        <v>1357.49</v>
      </c>
      <c r="H251" s="32">
        <v>14047306.52</v>
      </c>
      <c r="I251" s="32">
        <v>3783094.8583083414</v>
      </c>
      <c r="J251" s="115">
        <f t="shared" si="9"/>
        <v>0.21217104304284945</v>
      </c>
      <c r="K251" s="116">
        <v>376720.07138133334</v>
      </c>
      <c r="L251" s="116">
        <v>0</v>
      </c>
      <c r="M251" s="116">
        <v>139851.30247822581</v>
      </c>
      <c r="N251" s="116">
        <v>168511.25311581956</v>
      </c>
      <c r="O251" s="116">
        <v>0</v>
      </c>
      <c r="P251" s="117">
        <v>-534693.52</v>
      </c>
      <c r="Q251" s="117">
        <v>-2513047.9136817916</v>
      </c>
      <c r="R251" s="118">
        <v>-984452.81385013321</v>
      </c>
      <c r="S251" s="21">
        <v>435983.23775179544</v>
      </c>
      <c r="T251" s="36">
        <v>1445548.2438668883</v>
      </c>
      <c r="U251" s="19">
        <v>1881531.4816186838</v>
      </c>
      <c r="V251" s="19">
        <v>1830643.5576642533</v>
      </c>
      <c r="W251" s="38">
        <f t="shared" si="10"/>
        <v>3712175.0392829371</v>
      </c>
      <c r="X251" s="119"/>
    </row>
    <row r="252" spans="1:24" s="120" customFormat="1" ht="16.5">
      <c r="A252" s="20">
        <v>768</v>
      </c>
      <c r="B252" s="18" t="s">
        <v>286</v>
      </c>
      <c r="C252" s="21">
        <v>2430</v>
      </c>
      <c r="D252" s="21">
        <v>2028439.37</v>
      </c>
      <c r="E252" s="21">
        <v>1771276.030710591</v>
      </c>
      <c r="F252" s="21">
        <v>3799715.4007105911</v>
      </c>
      <c r="G252" s="114">
        <v>1357.49</v>
      </c>
      <c r="H252" s="32">
        <v>3298700.7</v>
      </c>
      <c r="I252" s="32">
        <v>501014.70071059093</v>
      </c>
      <c r="J252" s="115">
        <f t="shared" si="9"/>
        <v>0.131855849155675</v>
      </c>
      <c r="K252" s="116">
        <v>274137.45623999997</v>
      </c>
      <c r="L252" s="116">
        <v>0</v>
      </c>
      <c r="M252" s="116">
        <v>28410.276875640517</v>
      </c>
      <c r="N252" s="116">
        <v>29253.504277080789</v>
      </c>
      <c r="O252" s="116">
        <v>0</v>
      </c>
      <c r="P252" s="117">
        <v>-194252.875</v>
      </c>
      <c r="Q252" s="117">
        <v>162972.09716201093</v>
      </c>
      <c r="R252" s="118">
        <v>498210.80131743796</v>
      </c>
      <c r="S252" s="21">
        <v>1299745.961582761</v>
      </c>
      <c r="T252" s="36">
        <v>365008.04224991472</v>
      </c>
      <c r="U252" s="19">
        <v>1664754.0038326757</v>
      </c>
      <c r="V252" s="19">
        <v>549596.73837664665</v>
      </c>
      <c r="W252" s="38">
        <f t="shared" si="10"/>
        <v>2214350.7422093223</v>
      </c>
      <c r="X252" s="119"/>
    </row>
    <row r="253" spans="1:24" s="120" customFormat="1" ht="16.5">
      <c r="A253" s="20">
        <v>777</v>
      </c>
      <c r="B253" s="18" t="s">
        <v>287</v>
      </c>
      <c r="C253" s="21">
        <v>7508</v>
      </c>
      <c r="D253" s="21">
        <v>7327909.6699999999</v>
      </c>
      <c r="E253" s="21">
        <v>5076248.9255857356</v>
      </c>
      <c r="F253" s="21">
        <v>12404158.595585736</v>
      </c>
      <c r="G253" s="114">
        <v>1357.49</v>
      </c>
      <c r="H253" s="32">
        <v>10192034.92</v>
      </c>
      <c r="I253" s="32">
        <v>2212123.6755857356</v>
      </c>
      <c r="J253" s="115">
        <f t="shared" si="9"/>
        <v>0.17833726153525345</v>
      </c>
      <c r="K253" s="116">
        <v>1019731.5746879999</v>
      </c>
      <c r="L253" s="116">
        <v>0</v>
      </c>
      <c r="M253" s="116">
        <v>86430.449602282781</v>
      </c>
      <c r="N253" s="116">
        <v>111890.24837359219</v>
      </c>
      <c r="O253" s="116">
        <v>0</v>
      </c>
      <c r="P253" s="117">
        <v>-390559.69</v>
      </c>
      <c r="Q253" s="117">
        <v>-703599.08243160334</v>
      </c>
      <c r="R253" s="118">
        <v>35274.828092681608</v>
      </c>
      <c r="S253" s="21">
        <v>2371292.0039106887</v>
      </c>
      <c r="T253" s="36">
        <v>2339514.9947062256</v>
      </c>
      <c r="U253" s="19">
        <v>4710806.9986169143</v>
      </c>
      <c r="V253" s="19">
        <v>1513946.9798106982</v>
      </c>
      <c r="W253" s="38">
        <f t="shared" si="10"/>
        <v>6224753.9784276122</v>
      </c>
      <c r="X253" s="119"/>
    </row>
    <row r="254" spans="1:24" s="120" customFormat="1" ht="16.5">
      <c r="A254" s="20">
        <v>778</v>
      </c>
      <c r="B254" s="18" t="s">
        <v>288</v>
      </c>
      <c r="C254" s="21">
        <v>6891</v>
      </c>
      <c r="D254" s="21">
        <v>8536722.3499999996</v>
      </c>
      <c r="E254" s="21">
        <v>1321725.2533857576</v>
      </c>
      <c r="F254" s="21">
        <v>9858447.6033857577</v>
      </c>
      <c r="G254" s="114">
        <v>1357.49</v>
      </c>
      <c r="H254" s="32">
        <v>9354463.5899999999</v>
      </c>
      <c r="I254" s="32">
        <v>503984.0133857578</v>
      </c>
      <c r="J254" s="115">
        <f t="shared" si="9"/>
        <v>5.1122046153866146E-2</v>
      </c>
      <c r="K254" s="116">
        <v>165214.05875199998</v>
      </c>
      <c r="L254" s="116">
        <v>0</v>
      </c>
      <c r="M254" s="116">
        <v>82956.41277151696</v>
      </c>
      <c r="N254" s="116">
        <v>102854.35222252992</v>
      </c>
      <c r="O254" s="116">
        <v>0</v>
      </c>
      <c r="P254" s="117">
        <v>-542706.03500000003</v>
      </c>
      <c r="Q254" s="117">
        <v>-344016.12169223517</v>
      </c>
      <c r="R254" s="118">
        <v>-365307.188666542</v>
      </c>
      <c r="S254" s="21">
        <v>-397020.50822697242</v>
      </c>
      <c r="T254" s="36">
        <v>3062816.203584725</v>
      </c>
      <c r="U254" s="19">
        <v>2665795.6953577525</v>
      </c>
      <c r="V254" s="19">
        <v>1311712.4057498253</v>
      </c>
      <c r="W254" s="38">
        <f t="shared" si="10"/>
        <v>3977508.1011075778</v>
      </c>
      <c r="X254" s="119"/>
    </row>
    <row r="255" spans="1:24" s="120" customFormat="1" ht="16.5">
      <c r="A255" s="20">
        <v>781</v>
      </c>
      <c r="B255" s="18" t="s">
        <v>289</v>
      </c>
      <c r="C255" s="21">
        <v>3584</v>
      </c>
      <c r="D255" s="21">
        <v>3019905.78</v>
      </c>
      <c r="E255" s="21">
        <v>996512.87054302613</v>
      </c>
      <c r="F255" s="21">
        <v>4016418.6505430257</v>
      </c>
      <c r="G255" s="114">
        <v>1357.49</v>
      </c>
      <c r="H255" s="32">
        <v>4865244.16</v>
      </c>
      <c r="I255" s="32">
        <v>-848825.50945697445</v>
      </c>
      <c r="J255" s="115">
        <f t="shared" si="9"/>
        <v>-0.21133890246780226</v>
      </c>
      <c r="K255" s="116">
        <v>356275.03206399997</v>
      </c>
      <c r="L255" s="116">
        <v>0</v>
      </c>
      <c r="M255" s="116">
        <v>37252.865209541669</v>
      </c>
      <c r="N255" s="116">
        <v>58101.690104858382</v>
      </c>
      <c r="O255" s="116">
        <v>0</v>
      </c>
      <c r="P255" s="117">
        <v>-214305.09000000003</v>
      </c>
      <c r="Q255" s="117">
        <v>1248489.7691305799</v>
      </c>
      <c r="R255" s="118">
        <v>1306112.8193550841</v>
      </c>
      <c r="S255" s="21">
        <v>1943101.5764070894</v>
      </c>
      <c r="T255" s="36">
        <v>555800.38442719635</v>
      </c>
      <c r="U255" s="19">
        <v>2498901.9608342857</v>
      </c>
      <c r="V255" s="19">
        <v>762515.52653531311</v>
      </c>
      <c r="W255" s="38">
        <f t="shared" si="10"/>
        <v>3261417.4873695988</v>
      </c>
      <c r="X255" s="119"/>
    </row>
    <row r="256" spans="1:24" s="120" customFormat="1" ht="16.5">
      <c r="A256" s="20">
        <v>783</v>
      </c>
      <c r="B256" s="18" t="s">
        <v>290</v>
      </c>
      <c r="C256" s="21">
        <v>6588</v>
      </c>
      <c r="D256" s="21">
        <v>8211001.6499999994</v>
      </c>
      <c r="E256" s="21">
        <v>1117784.8537190536</v>
      </c>
      <c r="F256" s="21">
        <v>9328786.5037190523</v>
      </c>
      <c r="G256" s="114">
        <v>1357.49</v>
      </c>
      <c r="H256" s="32">
        <v>8943144.1199999992</v>
      </c>
      <c r="I256" s="32">
        <v>385642.38371905312</v>
      </c>
      <c r="J256" s="115">
        <f t="shared" si="9"/>
        <v>4.1338965530544766E-2</v>
      </c>
      <c r="K256" s="116">
        <v>0</v>
      </c>
      <c r="L256" s="116">
        <v>0</v>
      </c>
      <c r="M256" s="116">
        <v>101470.09432315729</v>
      </c>
      <c r="N256" s="116">
        <v>106724.7515497998</v>
      </c>
      <c r="O256" s="116">
        <v>0</v>
      </c>
      <c r="P256" s="117">
        <v>-361487.73000000004</v>
      </c>
      <c r="Q256" s="117">
        <v>321640.53871847037</v>
      </c>
      <c r="R256" s="118">
        <v>197928.02868102744</v>
      </c>
      <c r="S256" s="21">
        <v>751918.06699150801</v>
      </c>
      <c r="T256" s="36">
        <v>1735930.5551118834</v>
      </c>
      <c r="U256" s="19">
        <v>2487848.6221033912</v>
      </c>
      <c r="V256" s="19">
        <v>1191405.4093865491</v>
      </c>
      <c r="W256" s="38">
        <f t="shared" si="10"/>
        <v>3679254.0314899404</v>
      </c>
      <c r="X256" s="119"/>
    </row>
    <row r="257" spans="1:24" s="120" customFormat="1" ht="16.5">
      <c r="A257" s="20">
        <v>785</v>
      </c>
      <c r="B257" s="18" t="s">
        <v>291</v>
      </c>
      <c r="C257" s="21">
        <v>2673</v>
      </c>
      <c r="D257" s="21">
        <v>2867519.48</v>
      </c>
      <c r="E257" s="21">
        <v>1333859.8056770565</v>
      </c>
      <c r="F257" s="21">
        <v>4201379.2856770568</v>
      </c>
      <c r="G257" s="114">
        <v>1357.49</v>
      </c>
      <c r="H257" s="32">
        <v>3628570.77</v>
      </c>
      <c r="I257" s="32">
        <v>572808.51567705674</v>
      </c>
      <c r="J257" s="115">
        <f t="shared" si="9"/>
        <v>0.13633820627188342</v>
      </c>
      <c r="K257" s="116">
        <v>837200.66443200014</v>
      </c>
      <c r="L257" s="116">
        <v>0</v>
      </c>
      <c r="M257" s="116">
        <v>33469.866979898186</v>
      </c>
      <c r="N257" s="116">
        <v>49916.175161407002</v>
      </c>
      <c r="O257" s="116">
        <v>0</v>
      </c>
      <c r="P257" s="117">
        <v>-170345.43000000002</v>
      </c>
      <c r="Q257" s="117">
        <v>600980.02634213038</v>
      </c>
      <c r="R257" s="117">
        <v>523216.70295990806</v>
      </c>
      <c r="S257" s="21">
        <v>2447246.5215524007</v>
      </c>
      <c r="T257" s="36">
        <v>890306.62881239434</v>
      </c>
      <c r="U257" s="19">
        <v>3337553.1503647948</v>
      </c>
      <c r="V257" s="19">
        <v>573303.01273730304</v>
      </c>
      <c r="W257" s="38">
        <f t="shared" si="10"/>
        <v>3910856.1631020978</v>
      </c>
      <c r="X257" s="119"/>
    </row>
    <row r="258" spans="1:24" s="120" customFormat="1" ht="16.5">
      <c r="A258" s="20">
        <v>790</v>
      </c>
      <c r="B258" s="18" t="s">
        <v>292</v>
      </c>
      <c r="C258" s="21">
        <v>23998</v>
      </c>
      <c r="D258" s="21">
        <v>32506887.079999998</v>
      </c>
      <c r="E258" s="21">
        <v>3969693.470613563</v>
      </c>
      <c r="F258" s="21">
        <v>36476580.55061356</v>
      </c>
      <c r="G258" s="114">
        <v>1357.49</v>
      </c>
      <c r="H258" s="32">
        <v>32577045.02</v>
      </c>
      <c r="I258" s="32">
        <v>3899535.5306135602</v>
      </c>
      <c r="J258" s="115">
        <f t="shared" si="9"/>
        <v>0.10690518331899856</v>
      </c>
      <c r="K258" s="116">
        <v>0</v>
      </c>
      <c r="L258" s="116">
        <v>0</v>
      </c>
      <c r="M258" s="116">
        <v>270695.01237474335</v>
      </c>
      <c r="N258" s="116">
        <v>494541.53906038735</v>
      </c>
      <c r="O258" s="116">
        <v>0</v>
      </c>
      <c r="P258" s="117">
        <v>-1766453.1674999997</v>
      </c>
      <c r="Q258" s="117">
        <v>3278098.8190262555</v>
      </c>
      <c r="R258" s="118">
        <v>1922700.5173990726</v>
      </c>
      <c r="S258" s="21">
        <v>8099118.25097402</v>
      </c>
      <c r="T258" s="36">
        <v>9957578.2568865996</v>
      </c>
      <c r="U258" s="19">
        <v>18056696.50786062</v>
      </c>
      <c r="V258" s="19">
        <v>4286647.1690116301</v>
      </c>
      <c r="W258" s="38">
        <f t="shared" si="10"/>
        <v>22343343.67687225</v>
      </c>
      <c r="X258" s="119"/>
    </row>
    <row r="259" spans="1:24" s="120" customFormat="1" ht="16.5">
      <c r="A259" s="20">
        <v>791</v>
      </c>
      <c r="B259" s="18" t="s">
        <v>293</v>
      </c>
      <c r="C259" s="21">
        <v>5131</v>
      </c>
      <c r="D259" s="21">
        <v>7293642.7199999988</v>
      </c>
      <c r="E259" s="21">
        <v>2148362.4664981337</v>
      </c>
      <c r="F259" s="21">
        <v>9442005.1864981316</v>
      </c>
      <c r="G259" s="114">
        <v>1357.49</v>
      </c>
      <c r="H259" s="32">
        <v>6965281.1900000004</v>
      </c>
      <c r="I259" s="32">
        <v>2476723.9964981312</v>
      </c>
      <c r="J259" s="115">
        <f t="shared" si="9"/>
        <v>0.26230911205596397</v>
      </c>
      <c r="K259" s="116">
        <v>684289.86303999997</v>
      </c>
      <c r="L259" s="116">
        <v>0</v>
      </c>
      <c r="M259" s="116">
        <v>59618.427701569948</v>
      </c>
      <c r="N259" s="116">
        <v>70278.533780294063</v>
      </c>
      <c r="O259" s="116">
        <v>0</v>
      </c>
      <c r="P259" s="117">
        <v>-238312.745</v>
      </c>
      <c r="Q259" s="117">
        <v>1147261.1355685191</v>
      </c>
      <c r="R259" s="118">
        <v>316944.30279168376</v>
      </c>
      <c r="S259" s="21">
        <v>4516803.514380198</v>
      </c>
      <c r="T259" s="36">
        <v>2788174.2729970529</v>
      </c>
      <c r="U259" s="19">
        <v>7304977.7873772513</v>
      </c>
      <c r="V259" s="19">
        <v>1181217.589555837</v>
      </c>
      <c r="W259" s="38">
        <f t="shared" si="10"/>
        <v>8486195.3769330885</v>
      </c>
      <c r="X259" s="119"/>
    </row>
    <row r="260" spans="1:24" s="120" customFormat="1" ht="16.5">
      <c r="A260" s="20">
        <v>831</v>
      </c>
      <c r="B260" s="18" t="s">
        <v>294</v>
      </c>
      <c r="C260" s="21">
        <v>4595</v>
      </c>
      <c r="D260" s="21">
        <v>6549968.0999999996</v>
      </c>
      <c r="E260" s="21">
        <v>1575805.6440658602</v>
      </c>
      <c r="F260" s="21">
        <v>8125773.7440658603</v>
      </c>
      <c r="G260" s="114">
        <v>1357.49</v>
      </c>
      <c r="H260" s="32">
        <v>6237666.5499999998</v>
      </c>
      <c r="I260" s="32">
        <v>1888107.1940658605</v>
      </c>
      <c r="J260" s="115">
        <f t="shared" si="9"/>
        <v>0.23236029620498835</v>
      </c>
      <c r="K260" s="116">
        <v>0</v>
      </c>
      <c r="L260" s="116">
        <v>0</v>
      </c>
      <c r="M260" s="116">
        <v>24488.804401893114</v>
      </c>
      <c r="N260" s="116">
        <v>82061.440104214038</v>
      </c>
      <c r="O260" s="116">
        <v>0</v>
      </c>
      <c r="P260" s="117">
        <v>-239595.99500000002</v>
      </c>
      <c r="Q260" s="117">
        <v>299823.68040519831</v>
      </c>
      <c r="R260" s="118">
        <v>410581.82918630476</v>
      </c>
      <c r="S260" s="21">
        <v>2465466.9531634706</v>
      </c>
      <c r="T260" s="36">
        <v>839628.33279283519</v>
      </c>
      <c r="U260" s="19">
        <v>3305095.2859563059</v>
      </c>
      <c r="V260" s="19">
        <v>662990.20918327174</v>
      </c>
      <c r="W260" s="38">
        <f t="shared" si="10"/>
        <v>3968085.4951395774</v>
      </c>
      <c r="X260" s="119"/>
    </row>
    <row r="261" spans="1:24" s="120" customFormat="1" ht="16.5">
      <c r="A261" s="20">
        <v>832</v>
      </c>
      <c r="B261" s="18" t="s">
        <v>295</v>
      </c>
      <c r="C261" s="21">
        <v>3913</v>
      </c>
      <c r="D261" s="21">
        <v>5481112.5899999999</v>
      </c>
      <c r="E261" s="21">
        <v>2368412.4690227704</v>
      </c>
      <c r="F261" s="21">
        <v>7849525.0590227703</v>
      </c>
      <c r="G261" s="114">
        <v>1357.49</v>
      </c>
      <c r="H261" s="32">
        <v>5311858.37</v>
      </c>
      <c r="I261" s="32">
        <v>2537666.6890227702</v>
      </c>
      <c r="J261" s="115">
        <f t="shared" si="9"/>
        <v>0.32328920156841923</v>
      </c>
      <c r="K261" s="116">
        <v>1237199.8810079996</v>
      </c>
      <c r="L261" s="116">
        <v>0</v>
      </c>
      <c r="M261" s="116">
        <v>46455.749886680198</v>
      </c>
      <c r="N261" s="116">
        <v>59833.552691622295</v>
      </c>
      <c r="O261" s="116">
        <v>0</v>
      </c>
      <c r="P261" s="117">
        <v>-225608.9</v>
      </c>
      <c r="Q261" s="117">
        <v>1686247.4493301946</v>
      </c>
      <c r="R261" s="118">
        <v>1114186.5040817787</v>
      </c>
      <c r="S261" s="21">
        <v>6455980.9260210451</v>
      </c>
      <c r="T261" s="36">
        <v>1431731.3106253529</v>
      </c>
      <c r="U261" s="19">
        <v>7887712.236646398</v>
      </c>
      <c r="V261" s="19">
        <v>756435.50344342866</v>
      </c>
      <c r="W261" s="38">
        <f t="shared" si="10"/>
        <v>8644147.7400898263</v>
      </c>
      <c r="X261" s="119"/>
    </row>
    <row r="262" spans="1:24" s="120" customFormat="1" ht="16.5">
      <c r="A262" s="20">
        <v>833</v>
      </c>
      <c r="B262" s="18" t="s">
        <v>296</v>
      </c>
      <c r="C262" s="21">
        <v>1677</v>
      </c>
      <c r="D262" s="21">
        <v>2085848.36</v>
      </c>
      <c r="E262" s="21">
        <v>455564.42078385915</v>
      </c>
      <c r="F262" s="21">
        <v>2541412.7807838591</v>
      </c>
      <c r="G262" s="114">
        <v>1357.49</v>
      </c>
      <c r="H262" s="32">
        <v>2276510.73</v>
      </c>
      <c r="I262" s="32">
        <v>264902.0507838591</v>
      </c>
      <c r="J262" s="115">
        <f t="shared" si="9"/>
        <v>0.10423416958741909</v>
      </c>
      <c r="K262" s="116">
        <v>50217.304383999995</v>
      </c>
      <c r="L262" s="116">
        <v>0</v>
      </c>
      <c r="M262" s="116">
        <v>15464.772759888143</v>
      </c>
      <c r="N262" s="116">
        <v>22005.875325849975</v>
      </c>
      <c r="O262" s="116">
        <v>5150.4715071752535</v>
      </c>
      <c r="P262" s="117">
        <v>-77251.12</v>
      </c>
      <c r="Q262" s="117">
        <v>511175.18887927657</v>
      </c>
      <c r="R262" s="118">
        <v>643403.33240608778</v>
      </c>
      <c r="S262" s="21">
        <v>1435067.8760461367</v>
      </c>
      <c r="T262" s="36">
        <v>401342.61739297368</v>
      </c>
      <c r="U262" s="19">
        <v>1836410.4934391105</v>
      </c>
      <c r="V262" s="19">
        <v>319177.43982400087</v>
      </c>
      <c r="W262" s="38">
        <f t="shared" si="10"/>
        <v>2155587.9332631114</v>
      </c>
      <c r="X262" s="119"/>
    </row>
    <row r="263" spans="1:24" s="120" customFormat="1" ht="16.5">
      <c r="A263" s="20">
        <v>834</v>
      </c>
      <c r="B263" s="18" t="s">
        <v>297</v>
      </c>
      <c r="C263" s="21">
        <v>5967</v>
      </c>
      <c r="D263" s="21">
        <v>8262966.0499999989</v>
      </c>
      <c r="E263" s="21">
        <v>1110717.3491179983</v>
      </c>
      <c r="F263" s="21">
        <v>9373683.3991179969</v>
      </c>
      <c r="G263" s="114">
        <v>1357.49</v>
      </c>
      <c r="H263" s="32">
        <v>8100142.8300000001</v>
      </c>
      <c r="I263" s="32">
        <v>1273540.5691179968</v>
      </c>
      <c r="J263" s="115">
        <f t="shared" si="9"/>
        <v>0.13586340768004057</v>
      </c>
      <c r="K263" s="116">
        <v>0</v>
      </c>
      <c r="L263" s="116">
        <v>0</v>
      </c>
      <c r="M263" s="116">
        <v>48224.752250064063</v>
      </c>
      <c r="N263" s="116">
        <v>112656.6406588559</v>
      </c>
      <c r="O263" s="116">
        <v>0</v>
      </c>
      <c r="P263" s="117">
        <v>-322033.59500000003</v>
      </c>
      <c r="Q263" s="117">
        <v>1228827.6821820433</v>
      </c>
      <c r="R263" s="118">
        <v>786595.51759243896</v>
      </c>
      <c r="S263" s="21">
        <v>3127811.566801399</v>
      </c>
      <c r="T263" s="36">
        <v>1522103.5345020047</v>
      </c>
      <c r="U263" s="19">
        <v>4649915.1013034042</v>
      </c>
      <c r="V263" s="19">
        <v>1065683.7881266284</v>
      </c>
      <c r="W263" s="38">
        <f t="shared" si="10"/>
        <v>5715598.889430033</v>
      </c>
      <c r="X263" s="119"/>
    </row>
    <row r="264" spans="1:24" s="120" customFormat="1" ht="16.5">
      <c r="A264" s="20">
        <v>837</v>
      </c>
      <c r="B264" s="18" t="s">
        <v>298</v>
      </c>
      <c r="C264" s="21">
        <v>244223</v>
      </c>
      <c r="D264" s="21">
        <v>299846239.18999994</v>
      </c>
      <c r="E264" s="21">
        <v>59281916.051402606</v>
      </c>
      <c r="F264" s="21">
        <v>359128155.24140257</v>
      </c>
      <c r="G264" s="114">
        <v>1357.49</v>
      </c>
      <c r="H264" s="32">
        <v>331530280.26999998</v>
      </c>
      <c r="I264" s="32">
        <v>27597874.971402586</v>
      </c>
      <c r="J264" s="115">
        <f t="shared" si="9"/>
        <v>7.6846870869401909E-2</v>
      </c>
      <c r="K264" s="116">
        <v>0</v>
      </c>
      <c r="L264" s="116">
        <v>0</v>
      </c>
      <c r="M264" s="116">
        <v>3742870.7500101919</v>
      </c>
      <c r="N264" s="116">
        <v>4943657.8650431829</v>
      </c>
      <c r="O264" s="116">
        <v>3070312.5714212377</v>
      </c>
      <c r="P264" s="117">
        <v>-31387590.619350001</v>
      </c>
      <c r="Q264" s="117">
        <v>-52080224.427214928</v>
      </c>
      <c r="R264" s="118">
        <v>-16714506.631136214</v>
      </c>
      <c r="S264" s="21">
        <v>-60827605.519823946</v>
      </c>
      <c r="T264" s="36">
        <v>3944188.9165353635</v>
      </c>
      <c r="U264" s="19">
        <v>-56883416.603288583</v>
      </c>
      <c r="V264" s="19">
        <v>34980819.591582865</v>
      </c>
      <c r="W264" s="38">
        <f t="shared" si="10"/>
        <v>-21902597.011705719</v>
      </c>
      <c r="X264" s="119"/>
    </row>
    <row r="265" spans="1:24" s="120" customFormat="1" ht="16.5">
      <c r="A265" s="20">
        <v>844</v>
      </c>
      <c r="B265" s="18" t="s">
        <v>299</v>
      </c>
      <c r="C265" s="21">
        <v>1479</v>
      </c>
      <c r="D265" s="21">
        <v>1286822</v>
      </c>
      <c r="E265" s="21">
        <v>480042.89322991966</v>
      </c>
      <c r="F265" s="21">
        <v>1766864.8932299197</v>
      </c>
      <c r="G265" s="114">
        <v>1357.49</v>
      </c>
      <c r="H265" s="32">
        <v>2007727.71</v>
      </c>
      <c r="I265" s="32">
        <v>-240862.81677008024</v>
      </c>
      <c r="J265" s="115">
        <f t="shared" si="9"/>
        <v>-0.13632214760335787</v>
      </c>
      <c r="K265" s="116">
        <v>200540.07105599996</v>
      </c>
      <c r="L265" s="116">
        <v>0</v>
      </c>
      <c r="M265" s="116">
        <v>14056.452752305346</v>
      </c>
      <c r="N265" s="116">
        <v>25916.400824713786</v>
      </c>
      <c r="O265" s="116">
        <v>0</v>
      </c>
      <c r="P265" s="117">
        <v>-72814.375</v>
      </c>
      <c r="Q265" s="117">
        <v>32456.154893632938</v>
      </c>
      <c r="R265" s="118">
        <v>-119917.78270891006</v>
      </c>
      <c r="S265" s="21">
        <v>-160625.89495233831</v>
      </c>
      <c r="T265" s="36">
        <v>660880.56790014298</v>
      </c>
      <c r="U265" s="19">
        <v>500254.67294780468</v>
      </c>
      <c r="V265" s="19">
        <v>350327.57536007016</v>
      </c>
      <c r="W265" s="38">
        <f t="shared" si="10"/>
        <v>850582.24830787489</v>
      </c>
      <c r="X265" s="119"/>
    </row>
    <row r="266" spans="1:24" s="120" customFormat="1" ht="16.5">
      <c r="A266" s="20">
        <v>845</v>
      </c>
      <c r="B266" s="18" t="s">
        <v>300</v>
      </c>
      <c r="C266" s="21">
        <v>2882</v>
      </c>
      <c r="D266" s="21">
        <v>4183166.12</v>
      </c>
      <c r="E266" s="21">
        <v>1530344.1734867035</v>
      </c>
      <c r="F266" s="21">
        <v>5713510.2934867032</v>
      </c>
      <c r="G266" s="114">
        <v>1357.49</v>
      </c>
      <c r="H266" s="32">
        <v>3912286.18</v>
      </c>
      <c r="I266" s="32">
        <v>1801224.113486703</v>
      </c>
      <c r="J266" s="115">
        <f t="shared" si="9"/>
        <v>0.31525699980624267</v>
      </c>
      <c r="K266" s="116">
        <v>364088.77788800001</v>
      </c>
      <c r="L266" s="116">
        <v>0</v>
      </c>
      <c r="M266" s="116">
        <v>32827.879225741381</v>
      </c>
      <c r="N266" s="116">
        <v>40070.301053138428</v>
      </c>
      <c r="O266" s="116">
        <v>0</v>
      </c>
      <c r="P266" s="117">
        <v>-144438.68350000001</v>
      </c>
      <c r="Q266" s="117">
        <v>264983.62117338402</v>
      </c>
      <c r="R266" s="118">
        <v>98475.382616933959</v>
      </c>
      <c r="S266" s="21">
        <v>2457231.3919439008</v>
      </c>
      <c r="T266" s="36">
        <v>1005762.2059302767</v>
      </c>
      <c r="U266" s="19">
        <v>3462993.5978741776</v>
      </c>
      <c r="V266" s="19">
        <v>560966.30026797939</v>
      </c>
      <c r="W266" s="38">
        <f t="shared" si="10"/>
        <v>4023959.8981421571</v>
      </c>
      <c r="X266" s="119"/>
    </row>
    <row r="267" spans="1:24" s="120" customFormat="1" ht="16.5">
      <c r="A267" s="20">
        <v>846</v>
      </c>
      <c r="B267" s="18" t="s">
        <v>301</v>
      </c>
      <c r="C267" s="21">
        <v>4952</v>
      </c>
      <c r="D267" s="21">
        <v>6652687.21</v>
      </c>
      <c r="E267" s="21">
        <v>902183.27509652497</v>
      </c>
      <c r="F267" s="21">
        <v>7554870.4850965254</v>
      </c>
      <c r="G267" s="114">
        <v>1357.49</v>
      </c>
      <c r="H267" s="32">
        <v>6722290.4800000004</v>
      </c>
      <c r="I267" s="32">
        <v>832580.00509652495</v>
      </c>
      <c r="J267" s="115">
        <f t="shared" si="9"/>
        <v>0.11020440479276958</v>
      </c>
      <c r="K267" s="116">
        <v>53607.235541333328</v>
      </c>
      <c r="L267" s="116">
        <v>0</v>
      </c>
      <c r="M267" s="116">
        <v>55667.828459399054</v>
      </c>
      <c r="N267" s="116">
        <v>74939.985284824084</v>
      </c>
      <c r="O267" s="116">
        <v>0</v>
      </c>
      <c r="P267" s="117">
        <v>-254228.63250000001</v>
      </c>
      <c r="Q267" s="117">
        <v>1862295.3953796236</v>
      </c>
      <c r="R267" s="118">
        <v>798628.76218654879</v>
      </c>
      <c r="S267" s="21">
        <v>3423490.5794482538</v>
      </c>
      <c r="T267" s="36">
        <v>2954256.1766410749</v>
      </c>
      <c r="U267" s="19">
        <v>6377746.7560893288</v>
      </c>
      <c r="V267" s="19">
        <v>1090060.7945677161</v>
      </c>
      <c r="W267" s="38">
        <f t="shared" si="10"/>
        <v>7467807.5506570451</v>
      </c>
      <c r="X267" s="119"/>
    </row>
    <row r="268" spans="1:24" s="120" customFormat="1" ht="16.5">
      <c r="A268" s="20">
        <v>848</v>
      </c>
      <c r="B268" s="18" t="s">
        <v>302</v>
      </c>
      <c r="C268" s="21">
        <v>4241</v>
      </c>
      <c r="D268" s="21">
        <v>5271980.6399999997</v>
      </c>
      <c r="E268" s="21">
        <v>1525164.0047876879</v>
      </c>
      <c r="F268" s="21">
        <v>6797144.6447876878</v>
      </c>
      <c r="G268" s="114">
        <v>1357.49</v>
      </c>
      <c r="H268" s="32">
        <v>5757115.0899999999</v>
      </c>
      <c r="I268" s="32">
        <v>1040029.554787688</v>
      </c>
      <c r="J268" s="115">
        <f t="shared" ref="J268:J303" si="11">I268/F268</f>
        <v>0.1530097723586363</v>
      </c>
      <c r="K268" s="116">
        <v>240343.7579893333</v>
      </c>
      <c r="L268" s="116">
        <v>0</v>
      </c>
      <c r="M268" s="116">
        <v>47579.864440091631</v>
      </c>
      <c r="N268" s="116">
        <v>79672.896146887157</v>
      </c>
      <c r="O268" s="116">
        <v>0</v>
      </c>
      <c r="P268" s="117">
        <v>-231631.26499999998</v>
      </c>
      <c r="Q268" s="117">
        <v>568124.55437067663</v>
      </c>
      <c r="R268" s="118">
        <v>576729.73097316187</v>
      </c>
      <c r="S268" s="21">
        <v>2320849.0937078386</v>
      </c>
      <c r="T268" s="36">
        <v>2431904.4090813613</v>
      </c>
      <c r="U268" s="19">
        <v>4752753.5027891994</v>
      </c>
      <c r="V268" s="19">
        <v>928094.26553796174</v>
      </c>
      <c r="W268" s="38">
        <f t="shared" ref="W268:W303" si="12">U268+V268</f>
        <v>5680847.7683271607</v>
      </c>
      <c r="X268" s="119"/>
    </row>
    <row r="269" spans="1:24" s="120" customFormat="1" ht="16.5">
      <c r="A269" s="20">
        <v>849</v>
      </c>
      <c r="B269" s="18" t="s">
        <v>303</v>
      </c>
      <c r="C269" s="21">
        <v>2938</v>
      </c>
      <c r="D269" s="21">
        <v>4978339.67</v>
      </c>
      <c r="E269" s="21">
        <v>755270.73019429063</v>
      </c>
      <c r="F269" s="21">
        <v>5733610.400194291</v>
      </c>
      <c r="G269" s="114">
        <v>1357.49</v>
      </c>
      <c r="H269" s="32">
        <v>3988305.62</v>
      </c>
      <c r="I269" s="32">
        <v>1745304.7801942909</v>
      </c>
      <c r="J269" s="115">
        <f t="shared" si="11"/>
        <v>0.3043989141876729</v>
      </c>
      <c r="K269" s="116">
        <v>155394.37693866668</v>
      </c>
      <c r="L269" s="116">
        <v>0</v>
      </c>
      <c r="M269" s="116">
        <v>37196.265605891036</v>
      </c>
      <c r="N269" s="116">
        <v>43732.769808650635</v>
      </c>
      <c r="O269" s="116">
        <v>0</v>
      </c>
      <c r="P269" s="117">
        <v>-161036.10500000001</v>
      </c>
      <c r="Q269" s="117">
        <v>571440.34936125285</v>
      </c>
      <c r="R269" s="118">
        <v>101848.67149310854</v>
      </c>
      <c r="S269" s="21">
        <v>2493881.1084018606</v>
      </c>
      <c r="T269" s="36">
        <v>1542832.0677826763</v>
      </c>
      <c r="U269" s="19">
        <v>4036713.1761845369</v>
      </c>
      <c r="V269" s="19">
        <v>624802.38183468417</v>
      </c>
      <c r="W269" s="38">
        <f t="shared" si="12"/>
        <v>4661515.5580192208</v>
      </c>
      <c r="X269" s="119"/>
    </row>
    <row r="270" spans="1:24" s="120" customFormat="1" ht="16.5">
      <c r="A270" s="20">
        <v>850</v>
      </c>
      <c r="B270" s="18" t="s">
        <v>304</v>
      </c>
      <c r="C270" s="21">
        <v>2387</v>
      </c>
      <c r="D270" s="21">
        <v>4046904.79</v>
      </c>
      <c r="E270" s="21">
        <v>505450.21920176368</v>
      </c>
      <c r="F270" s="21">
        <v>4552355.0092017641</v>
      </c>
      <c r="G270" s="114">
        <v>1357.49</v>
      </c>
      <c r="H270" s="32">
        <v>3240328.63</v>
      </c>
      <c r="I270" s="32">
        <v>1312026.3792017642</v>
      </c>
      <c r="J270" s="115">
        <f t="shared" si="11"/>
        <v>0.28820827386039527</v>
      </c>
      <c r="K270" s="116">
        <v>30919.683050666663</v>
      </c>
      <c r="L270" s="116">
        <v>0</v>
      </c>
      <c r="M270" s="116">
        <v>18320.750301829936</v>
      </c>
      <c r="N270" s="116">
        <v>41895.893497630139</v>
      </c>
      <c r="O270" s="116">
        <v>0</v>
      </c>
      <c r="P270" s="117">
        <v>-126762.62000000001</v>
      </c>
      <c r="Q270" s="117">
        <v>452798.20734385669</v>
      </c>
      <c r="R270" s="118">
        <v>406017.78741767467</v>
      </c>
      <c r="S270" s="21">
        <v>2135216.0808134223</v>
      </c>
      <c r="T270" s="36">
        <v>844296.0164284627</v>
      </c>
      <c r="U270" s="19">
        <v>2979512.097241885</v>
      </c>
      <c r="V270" s="19">
        <v>414579.7562173722</v>
      </c>
      <c r="W270" s="38">
        <f t="shared" si="12"/>
        <v>3394091.8534592572</v>
      </c>
      <c r="X270" s="119"/>
    </row>
    <row r="271" spans="1:24" s="120" customFormat="1" ht="16.5">
      <c r="A271" s="20">
        <v>851</v>
      </c>
      <c r="B271" s="18" t="s">
        <v>305</v>
      </c>
      <c r="C271" s="21">
        <v>21333</v>
      </c>
      <c r="D271" s="21">
        <v>33447319.09</v>
      </c>
      <c r="E271" s="21">
        <v>3684521.5118757533</v>
      </c>
      <c r="F271" s="21">
        <v>37131840.601875752</v>
      </c>
      <c r="G271" s="114">
        <v>1357.49</v>
      </c>
      <c r="H271" s="32">
        <v>28959334.170000002</v>
      </c>
      <c r="I271" s="32">
        <v>8172506.4318757504</v>
      </c>
      <c r="J271" s="115">
        <f t="shared" si="11"/>
        <v>0.22009429910842901</v>
      </c>
      <c r="K271" s="116">
        <v>187822.89988800001</v>
      </c>
      <c r="L271" s="116">
        <v>0</v>
      </c>
      <c r="M271" s="116">
        <v>275948.17590176559</v>
      </c>
      <c r="N271" s="116">
        <v>393017.39976434922</v>
      </c>
      <c r="O271" s="116">
        <v>0</v>
      </c>
      <c r="P271" s="117">
        <v>-1521914.4745499999</v>
      </c>
      <c r="Q271" s="117">
        <v>-3093335.6213536244</v>
      </c>
      <c r="R271" s="118">
        <v>-2353377.4286165251</v>
      </c>
      <c r="S271" s="21">
        <v>2060667.3829097142</v>
      </c>
      <c r="T271" s="36">
        <v>6623683.4318045564</v>
      </c>
      <c r="U271" s="19">
        <v>8684350.8147142716</v>
      </c>
      <c r="V271" s="19">
        <v>3168869.9046917036</v>
      </c>
      <c r="W271" s="38">
        <f t="shared" si="12"/>
        <v>11853220.719405975</v>
      </c>
      <c r="X271" s="119"/>
    </row>
    <row r="272" spans="1:24" s="120" customFormat="1" ht="16.5">
      <c r="A272" s="20">
        <v>853</v>
      </c>
      <c r="B272" s="18" t="s">
        <v>306</v>
      </c>
      <c r="C272" s="21">
        <v>195137</v>
      </c>
      <c r="D272" s="21">
        <v>229491271.88</v>
      </c>
      <c r="E272" s="21">
        <v>71102919.72689791</v>
      </c>
      <c r="F272" s="21">
        <v>300594191.60689789</v>
      </c>
      <c r="G272" s="114">
        <v>1357.49</v>
      </c>
      <c r="H272" s="32">
        <v>264896526.13</v>
      </c>
      <c r="I272" s="32">
        <v>35697665.476897895</v>
      </c>
      <c r="J272" s="115">
        <f t="shared" si="11"/>
        <v>0.11875700354044606</v>
      </c>
      <c r="K272" s="116">
        <v>0</v>
      </c>
      <c r="L272" s="116">
        <v>0</v>
      </c>
      <c r="M272" s="116">
        <v>3057755.706997944</v>
      </c>
      <c r="N272" s="116">
        <v>3369676.5717320642</v>
      </c>
      <c r="O272" s="116">
        <v>1285804.7603342002</v>
      </c>
      <c r="P272" s="117">
        <v>-20359884.467250001</v>
      </c>
      <c r="Q272" s="117">
        <v>-14897571.48047613</v>
      </c>
      <c r="R272" s="118">
        <v>3279958.0116260764</v>
      </c>
      <c r="S272" s="21">
        <v>11433404.579862051</v>
      </c>
      <c r="T272" s="36">
        <v>-2685954.7905126396</v>
      </c>
      <c r="U272" s="19">
        <v>8747449.7893494107</v>
      </c>
      <c r="V272" s="19">
        <v>30313200.656417221</v>
      </c>
      <c r="W272" s="38">
        <f t="shared" si="12"/>
        <v>39060650.445766628</v>
      </c>
      <c r="X272" s="119"/>
    </row>
    <row r="273" spans="1:24" s="120" customFormat="1" ht="16.5">
      <c r="A273" s="20">
        <v>854</v>
      </c>
      <c r="B273" s="18" t="s">
        <v>307</v>
      </c>
      <c r="C273" s="21">
        <v>3296</v>
      </c>
      <c r="D273" s="21">
        <v>2932630.2500000005</v>
      </c>
      <c r="E273" s="21">
        <v>1704144.9486598056</v>
      </c>
      <c r="F273" s="21">
        <v>4636775.1986598056</v>
      </c>
      <c r="G273" s="114">
        <v>1357.49</v>
      </c>
      <c r="H273" s="32">
        <v>4474287.04</v>
      </c>
      <c r="I273" s="32">
        <v>162488.15865980554</v>
      </c>
      <c r="J273" s="115">
        <f t="shared" si="11"/>
        <v>3.5043354852909506E-2</v>
      </c>
      <c r="K273" s="116">
        <v>1064207.9447039999</v>
      </c>
      <c r="L273" s="116">
        <v>0</v>
      </c>
      <c r="M273" s="116">
        <v>41397.414920524723</v>
      </c>
      <c r="N273" s="116">
        <v>38307.517073735711</v>
      </c>
      <c r="O273" s="116">
        <v>0</v>
      </c>
      <c r="P273" s="117">
        <v>-147113.80499999999</v>
      </c>
      <c r="Q273" s="117">
        <v>711492.36806556024</v>
      </c>
      <c r="R273" s="118">
        <v>324962.2577487462</v>
      </c>
      <c r="S273" s="21">
        <v>2195741.8561723721</v>
      </c>
      <c r="T273" s="36">
        <v>1306155.668749063</v>
      </c>
      <c r="U273" s="19">
        <v>3501897.5249214349</v>
      </c>
      <c r="V273" s="19">
        <v>658671.04469269828</v>
      </c>
      <c r="W273" s="38">
        <f t="shared" si="12"/>
        <v>4160568.5696141333</v>
      </c>
      <c r="X273" s="119"/>
    </row>
    <row r="274" spans="1:24" s="120" customFormat="1" ht="16.5">
      <c r="A274" s="20">
        <v>857</v>
      </c>
      <c r="B274" s="18" t="s">
        <v>308</v>
      </c>
      <c r="C274" s="21">
        <v>2420</v>
      </c>
      <c r="D274" s="21">
        <v>2350270.89</v>
      </c>
      <c r="E274" s="21">
        <v>774008.08682946558</v>
      </c>
      <c r="F274" s="21">
        <v>3124278.9768294655</v>
      </c>
      <c r="G274" s="114">
        <v>1357.49</v>
      </c>
      <c r="H274" s="32">
        <v>3285125.8</v>
      </c>
      <c r="I274" s="32">
        <v>-160846.82317053434</v>
      </c>
      <c r="J274" s="115">
        <f t="shared" si="11"/>
        <v>-5.1482861922197011E-2</v>
      </c>
      <c r="K274" s="116">
        <v>262873.75839999993</v>
      </c>
      <c r="L274" s="116">
        <v>0</v>
      </c>
      <c r="M274" s="116">
        <v>25331.95864728</v>
      </c>
      <c r="N274" s="116">
        <v>27936.545866015218</v>
      </c>
      <c r="O274" s="116">
        <v>0</v>
      </c>
      <c r="P274" s="117">
        <v>-161995.5</v>
      </c>
      <c r="Q274" s="117">
        <v>-1167025.4108434487</v>
      </c>
      <c r="R274" s="118">
        <v>-788546.30127169937</v>
      </c>
      <c r="S274" s="21">
        <v>-1962271.7723723873</v>
      </c>
      <c r="T274" s="36">
        <v>981437.77164200554</v>
      </c>
      <c r="U274" s="19">
        <v>-980834.00073038181</v>
      </c>
      <c r="V274" s="19">
        <v>527361.04443364893</v>
      </c>
      <c r="W274" s="38">
        <f t="shared" si="12"/>
        <v>-453472.95629673288</v>
      </c>
      <c r="X274" s="119"/>
    </row>
    <row r="275" spans="1:24" s="120" customFormat="1" ht="16.5">
      <c r="A275" s="20">
        <v>858</v>
      </c>
      <c r="B275" s="18" t="s">
        <v>309</v>
      </c>
      <c r="C275" s="21">
        <v>39718</v>
      </c>
      <c r="D275" s="21">
        <v>67377186.120000005</v>
      </c>
      <c r="E275" s="21">
        <v>8059955.2724082787</v>
      </c>
      <c r="F275" s="21">
        <v>75437141.392408282</v>
      </c>
      <c r="G275" s="114">
        <v>1357.49</v>
      </c>
      <c r="H275" s="32">
        <v>53916787.82</v>
      </c>
      <c r="I275" s="32">
        <v>21520353.572408281</v>
      </c>
      <c r="J275" s="115">
        <f t="shared" si="11"/>
        <v>0.2852753057073556</v>
      </c>
      <c r="K275" s="116">
        <v>0</v>
      </c>
      <c r="L275" s="116">
        <v>0</v>
      </c>
      <c r="M275" s="116">
        <v>404243.05602687836</v>
      </c>
      <c r="N275" s="116">
        <v>781119.72420620418</v>
      </c>
      <c r="O275" s="116">
        <v>360034.5824941771</v>
      </c>
      <c r="P275" s="117">
        <v>-2544066.0631500003</v>
      </c>
      <c r="Q275" s="117">
        <v>2487034.7863207255</v>
      </c>
      <c r="R275" s="118">
        <v>827785.34779093298</v>
      </c>
      <c r="S275" s="21">
        <v>23836505.006097198</v>
      </c>
      <c r="T275" s="36">
        <v>-686944.33077511692</v>
      </c>
      <c r="U275" s="19">
        <v>23149560.675322082</v>
      </c>
      <c r="V275" s="19">
        <v>4462632.614209543</v>
      </c>
      <c r="W275" s="38">
        <f t="shared" si="12"/>
        <v>27612193.289531626</v>
      </c>
      <c r="X275" s="119"/>
    </row>
    <row r="276" spans="1:24" s="120" customFormat="1" ht="16.5">
      <c r="A276" s="20">
        <v>859</v>
      </c>
      <c r="B276" s="18" t="s">
        <v>310</v>
      </c>
      <c r="C276" s="21">
        <v>6593</v>
      </c>
      <c r="D276" s="21">
        <v>18387684</v>
      </c>
      <c r="E276" s="21">
        <v>877565.06901993346</v>
      </c>
      <c r="F276" s="21">
        <v>19265249.069019932</v>
      </c>
      <c r="G276" s="114">
        <v>1357.49</v>
      </c>
      <c r="H276" s="32">
        <v>8949931.5700000003</v>
      </c>
      <c r="I276" s="32">
        <v>10315317.499019932</v>
      </c>
      <c r="J276" s="115">
        <f t="shared" si="11"/>
        <v>0.5354364982287092</v>
      </c>
      <c r="K276" s="116">
        <v>0</v>
      </c>
      <c r="L276" s="116">
        <v>0</v>
      </c>
      <c r="M276" s="116">
        <v>45926.895687132892</v>
      </c>
      <c r="N276" s="116">
        <v>107548.93526677745</v>
      </c>
      <c r="O276" s="116">
        <v>0</v>
      </c>
      <c r="P276" s="117">
        <v>-285407.15000000002</v>
      </c>
      <c r="Q276" s="117">
        <v>-1591538.826485574</v>
      </c>
      <c r="R276" s="118">
        <v>-1816796.2250790051</v>
      </c>
      <c r="S276" s="21">
        <v>6775051.1284092646</v>
      </c>
      <c r="T276" s="36">
        <v>4830090.4899344286</v>
      </c>
      <c r="U276" s="19">
        <v>11605141.618343692</v>
      </c>
      <c r="V276" s="19">
        <v>953070.92095545004</v>
      </c>
      <c r="W276" s="38">
        <f t="shared" si="12"/>
        <v>12558212.539299142</v>
      </c>
      <c r="X276" s="119"/>
    </row>
    <row r="277" spans="1:24" s="120" customFormat="1" ht="16.5">
      <c r="A277" s="20">
        <v>886</v>
      </c>
      <c r="B277" s="18" t="s">
        <v>311</v>
      </c>
      <c r="C277" s="21">
        <v>12669</v>
      </c>
      <c r="D277" s="21">
        <v>19547910.740000002</v>
      </c>
      <c r="E277" s="21">
        <v>1613177.8082949598</v>
      </c>
      <c r="F277" s="21">
        <v>21161088.548294961</v>
      </c>
      <c r="G277" s="114">
        <v>1357.49</v>
      </c>
      <c r="H277" s="32">
        <v>17198040.809999999</v>
      </c>
      <c r="I277" s="32">
        <v>3963047.7382949628</v>
      </c>
      <c r="J277" s="115">
        <f t="shared" si="11"/>
        <v>0.1872799562862886</v>
      </c>
      <c r="K277" s="116">
        <v>0</v>
      </c>
      <c r="L277" s="116">
        <v>0</v>
      </c>
      <c r="M277" s="116">
        <v>119332.02645182691</v>
      </c>
      <c r="N277" s="116">
        <v>183051.20325767543</v>
      </c>
      <c r="O277" s="116">
        <v>0</v>
      </c>
      <c r="P277" s="117">
        <v>-762047.11</v>
      </c>
      <c r="Q277" s="117">
        <v>-534326.5675859456</v>
      </c>
      <c r="R277" s="118">
        <v>-826780.32890435145</v>
      </c>
      <c r="S277" s="21">
        <v>2142276.961514168</v>
      </c>
      <c r="T277" s="36">
        <v>4301424.0999228768</v>
      </c>
      <c r="U277" s="19">
        <v>6443701.0614370443</v>
      </c>
      <c r="V277" s="19">
        <v>1865539.3628148586</v>
      </c>
      <c r="W277" s="38">
        <f t="shared" si="12"/>
        <v>8309240.4242519028</v>
      </c>
      <c r="X277" s="119"/>
    </row>
    <row r="278" spans="1:24" s="120" customFormat="1" ht="16.5">
      <c r="A278" s="20">
        <v>887</v>
      </c>
      <c r="B278" s="18" t="s">
        <v>312</v>
      </c>
      <c r="C278" s="21">
        <v>4669</v>
      </c>
      <c r="D278" s="21">
        <v>5826922.3199999994</v>
      </c>
      <c r="E278" s="21">
        <v>1037517.518267112</v>
      </c>
      <c r="F278" s="21">
        <v>6864439.8382671112</v>
      </c>
      <c r="G278" s="114">
        <v>1357.49</v>
      </c>
      <c r="H278" s="32">
        <v>6338120.8099999996</v>
      </c>
      <c r="I278" s="32">
        <v>526319.02826711163</v>
      </c>
      <c r="J278" s="115">
        <f t="shared" si="11"/>
        <v>7.6673266962447126E-2</v>
      </c>
      <c r="K278" s="116">
        <v>0</v>
      </c>
      <c r="L278" s="116">
        <v>0</v>
      </c>
      <c r="M278" s="116">
        <v>47716.079182129484</v>
      </c>
      <c r="N278" s="116">
        <v>73585.714494004453</v>
      </c>
      <c r="O278" s="116">
        <v>0</v>
      </c>
      <c r="P278" s="117">
        <v>-374032.87499999994</v>
      </c>
      <c r="Q278" s="117">
        <v>-207635.47978009735</v>
      </c>
      <c r="R278" s="118">
        <v>-57867.185681172916</v>
      </c>
      <c r="S278" s="21">
        <v>8085.2814819753403</v>
      </c>
      <c r="T278" s="36">
        <v>2405880.6837205752</v>
      </c>
      <c r="U278" s="19">
        <v>2413965.9652025504</v>
      </c>
      <c r="V278" s="19">
        <v>999678.36703362246</v>
      </c>
      <c r="W278" s="38">
        <f t="shared" si="12"/>
        <v>3413644.3322361726</v>
      </c>
      <c r="X278" s="119"/>
    </row>
    <row r="279" spans="1:24" s="120" customFormat="1" ht="16.5">
      <c r="A279" s="20">
        <v>889</v>
      </c>
      <c r="B279" s="18" t="s">
        <v>313</v>
      </c>
      <c r="C279" s="21">
        <v>2568</v>
      </c>
      <c r="D279" s="21">
        <v>3633447.0099999993</v>
      </c>
      <c r="E279" s="21">
        <v>1582350.8721091545</v>
      </c>
      <c r="F279" s="21">
        <v>5215797.882109154</v>
      </c>
      <c r="G279" s="114">
        <v>1357.49</v>
      </c>
      <c r="H279" s="32">
        <v>3486034.32</v>
      </c>
      <c r="I279" s="32">
        <v>1729763.5621091542</v>
      </c>
      <c r="J279" s="115">
        <f t="shared" si="11"/>
        <v>0.33163930067966435</v>
      </c>
      <c r="K279" s="116">
        <v>320575.10899199999</v>
      </c>
      <c r="L279" s="116">
        <v>0</v>
      </c>
      <c r="M279" s="116">
        <v>29116.993948103871</v>
      </c>
      <c r="N279" s="116">
        <v>43948.505071937572</v>
      </c>
      <c r="O279" s="116">
        <v>0</v>
      </c>
      <c r="P279" s="117">
        <v>-106697.375</v>
      </c>
      <c r="Q279" s="117">
        <v>977582.7936448477</v>
      </c>
      <c r="R279" s="118">
        <v>354238.36625619186</v>
      </c>
      <c r="S279" s="21">
        <v>3348527.9550222354</v>
      </c>
      <c r="T279" s="36">
        <v>691022.97430247092</v>
      </c>
      <c r="U279" s="19">
        <v>4039550.9293247061</v>
      </c>
      <c r="V279" s="19">
        <v>532330.61020485696</v>
      </c>
      <c r="W279" s="38">
        <f t="shared" si="12"/>
        <v>4571881.5395295629</v>
      </c>
      <c r="X279" s="119"/>
    </row>
    <row r="280" spans="1:24" s="120" customFormat="1" ht="16.5">
      <c r="A280" s="20">
        <v>890</v>
      </c>
      <c r="B280" s="18" t="s">
        <v>314</v>
      </c>
      <c r="C280" s="21">
        <v>1176</v>
      </c>
      <c r="D280" s="21">
        <v>1444678.9800000002</v>
      </c>
      <c r="E280" s="21">
        <v>1167749.0925970175</v>
      </c>
      <c r="F280" s="21">
        <v>2612428.0725970175</v>
      </c>
      <c r="G280" s="114">
        <v>1357.49</v>
      </c>
      <c r="H280" s="32">
        <v>1596408.24</v>
      </c>
      <c r="I280" s="32">
        <v>1016019.8325970175</v>
      </c>
      <c r="J280" s="115">
        <f t="shared" si="11"/>
        <v>0.38891782064912167</v>
      </c>
      <c r="K280" s="116">
        <v>421271.80031999998</v>
      </c>
      <c r="L280" s="116">
        <v>450429.84</v>
      </c>
      <c r="M280" s="116">
        <v>14052.917335654161</v>
      </c>
      <c r="N280" s="116">
        <v>16626.928667336477</v>
      </c>
      <c r="O280" s="116">
        <v>0</v>
      </c>
      <c r="P280" s="117">
        <v>-57001.454999999994</v>
      </c>
      <c r="Q280" s="117">
        <v>119504.00518397168</v>
      </c>
      <c r="R280" s="118">
        <v>577443.83337277023</v>
      </c>
      <c r="S280" s="21">
        <v>2558347.7024767501</v>
      </c>
      <c r="T280" s="36">
        <v>532509.90531625517</v>
      </c>
      <c r="U280" s="19">
        <v>3090857.6077930052</v>
      </c>
      <c r="V280" s="19">
        <v>231412.57604430921</v>
      </c>
      <c r="W280" s="38">
        <f t="shared" si="12"/>
        <v>3322270.1838373146</v>
      </c>
      <c r="X280" s="119"/>
    </row>
    <row r="281" spans="1:24" s="120" customFormat="1" ht="16.5">
      <c r="A281" s="20">
        <v>892</v>
      </c>
      <c r="B281" s="18" t="s">
        <v>315</v>
      </c>
      <c r="C281" s="21">
        <v>3634</v>
      </c>
      <c r="D281" s="21">
        <v>8280264.0499999998</v>
      </c>
      <c r="E281" s="21">
        <v>621000.61433506047</v>
      </c>
      <c r="F281" s="21">
        <v>8901264.6643350609</v>
      </c>
      <c r="G281" s="114">
        <v>1357.49</v>
      </c>
      <c r="H281" s="32">
        <v>4933118.66</v>
      </c>
      <c r="I281" s="32">
        <v>3968146.0043350607</v>
      </c>
      <c r="J281" s="115">
        <f t="shared" si="11"/>
        <v>0.44579575531939175</v>
      </c>
      <c r="K281" s="116">
        <v>0</v>
      </c>
      <c r="L281" s="116">
        <v>0</v>
      </c>
      <c r="M281" s="116">
        <v>27677.781836860129</v>
      </c>
      <c r="N281" s="116">
        <v>70783.690284110897</v>
      </c>
      <c r="O281" s="116">
        <v>0</v>
      </c>
      <c r="P281" s="117">
        <v>-191417.67499999999</v>
      </c>
      <c r="Q281" s="117">
        <v>288722.43027402594</v>
      </c>
      <c r="R281" s="118">
        <v>71417.300230313907</v>
      </c>
      <c r="S281" s="21">
        <v>4235329.5319603719</v>
      </c>
      <c r="T281" s="36">
        <v>2047348.8561023241</v>
      </c>
      <c r="U281" s="19">
        <v>6282678.388062696</v>
      </c>
      <c r="V281" s="19">
        <v>581837.33491472271</v>
      </c>
      <c r="W281" s="38">
        <f t="shared" si="12"/>
        <v>6864515.7229774185</v>
      </c>
      <c r="X281" s="119"/>
    </row>
    <row r="282" spans="1:24" s="120" customFormat="1" ht="16.5">
      <c r="A282" s="20">
        <v>893</v>
      </c>
      <c r="B282" s="18" t="s">
        <v>316</v>
      </c>
      <c r="C282" s="21">
        <v>7497</v>
      </c>
      <c r="D282" s="21">
        <v>12907160.709999999</v>
      </c>
      <c r="E282" s="21">
        <v>3835552.8488401906</v>
      </c>
      <c r="F282" s="21">
        <v>16742713.558840189</v>
      </c>
      <c r="G282" s="114">
        <v>1357.49</v>
      </c>
      <c r="H282" s="32">
        <v>10177102.529999999</v>
      </c>
      <c r="I282" s="32">
        <v>6565611.0288401898</v>
      </c>
      <c r="J282" s="115">
        <f t="shared" si="11"/>
        <v>0.39214736642099052</v>
      </c>
      <c r="K282" s="116">
        <v>5399.3194079999994</v>
      </c>
      <c r="L282" s="116">
        <v>0</v>
      </c>
      <c r="M282" s="116">
        <v>95931.947457917515</v>
      </c>
      <c r="N282" s="116">
        <v>116862.41506487812</v>
      </c>
      <c r="O282" s="116">
        <v>14053.447950988317</v>
      </c>
      <c r="P282" s="117">
        <v>-319504.98500000004</v>
      </c>
      <c r="Q282" s="117">
        <v>-627522.68122144893</v>
      </c>
      <c r="R282" s="118">
        <v>-191486.01911852192</v>
      </c>
      <c r="S282" s="21">
        <v>5659344.4733820036</v>
      </c>
      <c r="T282" s="36">
        <v>2202743.0143504692</v>
      </c>
      <c r="U282" s="19">
        <v>7862087.4877324728</v>
      </c>
      <c r="V282" s="19">
        <v>1430350.0308720749</v>
      </c>
      <c r="W282" s="38">
        <f t="shared" si="12"/>
        <v>9292437.5186045468</v>
      </c>
      <c r="X282" s="119"/>
    </row>
    <row r="283" spans="1:24" s="120" customFormat="1" ht="16.5">
      <c r="A283" s="20">
        <v>895</v>
      </c>
      <c r="B283" s="18" t="s">
        <v>317</v>
      </c>
      <c r="C283" s="21">
        <v>15463</v>
      </c>
      <c r="D283" s="21">
        <v>19459047.630000003</v>
      </c>
      <c r="E283" s="21">
        <v>3834493.0682144281</v>
      </c>
      <c r="F283" s="21">
        <v>23293540.69821443</v>
      </c>
      <c r="G283" s="114">
        <v>1357.49</v>
      </c>
      <c r="H283" s="32">
        <v>20990867.870000001</v>
      </c>
      <c r="I283" s="32">
        <v>2302672.8282144293</v>
      </c>
      <c r="J283" s="115">
        <f t="shared" si="11"/>
        <v>9.8854564793189256E-2</v>
      </c>
      <c r="K283" s="116">
        <v>0</v>
      </c>
      <c r="L283" s="116">
        <v>0</v>
      </c>
      <c r="M283" s="116">
        <v>250708.35697287531</v>
      </c>
      <c r="N283" s="116">
        <v>274389.03191377345</v>
      </c>
      <c r="O283" s="116">
        <v>0</v>
      </c>
      <c r="P283" s="117">
        <v>-928951.52390000003</v>
      </c>
      <c r="Q283" s="117">
        <v>824573.90924913436</v>
      </c>
      <c r="R283" s="118">
        <v>1531202.1685080451</v>
      </c>
      <c r="S283" s="21">
        <v>4254594.7709582578</v>
      </c>
      <c r="T283" s="36">
        <v>1487712.2159168257</v>
      </c>
      <c r="U283" s="19">
        <v>5742306.9868750833</v>
      </c>
      <c r="V283" s="19">
        <v>2483747.172520977</v>
      </c>
      <c r="W283" s="38">
        <f t="shared" si="12"/>
        <v>8226054.1593960598</v>
      </c>
      <c r="X283" s="119"/>
    </row>
    <row r="284" spans="1:24" s="120" customFormat="1" ht="16.5">
      <c r="A284" s="20">
        <v>905</v>
      </c>
      <c r="B284" s="18" t="s">
        <v>318</v>
      </c>
      <c r="C284" s="21">
        <v>67615</v>
      </c>
      <c r="D284" s="21">
        <v>94230860.549999997</v>
      </c>
      <c r="E284" s="21">
        <v>22156459.699612528</v>
      </c>
      <c r="F284" s="21">
        <v>116387320.24961253</v>
      </c>
      <c r="G284" s="114">
        <v>1357.49</v>
      </c>
      <c r="H284" s="32">
        <v>91786686.349999994</v>
      </c>
      <c r="I284" s="32">
        <v>24600633.899612531</v>
      </c>
      <c r="J284" s="115">
        <f t="shared" si="11"/>
        <v>0.21136867699034792</v>
      </c>
      <c r="K284" s="116">
        <v>0</v>
      </c>
      <c r="L284" s="116">
        <v>0</v>
      </c>
      <c r="M284" s="116">
        <v>1076069.326403308</v>
      </c>
      <c r="N284" s="116">
        <v>1414861.8809944734</v>
      </c>
      <c r="O284" s="116">
        <v>21055.122196081702</v>
      </c>
      <c r="P284" s="117">
        <v>-5774165.9530000007</v>
      </c>
      <c r="Q284" s="117">
        <v>-8472429.407875143</v>
      </c>
      <c r="R284" s="118">
        <v>-3166228.8408458158</v>
      </c>
      <c r="S284" s="21">
        <v>9699796.027485434</v>
      </c>
      <c r="T284" s="36">
        <v>2645361.7152829873</v>
      </c>
      <c r="U284" s="19">
        <v>12345157.742768422</v>
      </c>
      <c r="V284" s="19">
        <v>10091513.142283324</v>
      </c>
      <c r="W284" s="38">
        <f t="shared" si="12"/>
        <v>22436670.885051746</v>
      </c>
      <c r="X284" s="119"/>
    </row>
    <row r="285" spans="1:24" s="120" customFormat="1" ht="16.5">
      <c r="A285" s="20">
        <v>908</v>
      </c>
      <c r="B285" s="18" t="s">
        <v>319</v>
      </c>
      <c r="C285" s="21">
        <v>20695</v>
      </c>
      <c r="D285" s="21">
        <v>30051478.989999998</v>
      </c>
      <c r="E285" s="21">
        <v>3148723.8019111948</v>
      </c>
      <c r="F285" s="21">
        <v>33200202.791911192</v>
      </c>
      <c r="G285" s="114">
        <v>1357.49</v>
      </c>
      <c r="H285" s="32">
        <v>28093255.550000001</v>
      </c>
      <c r="I285" s="32">
        <v>5106947.2419111915</v>
      </c>
      <c r="J285" s="115">
        <f t="shared" si="11"/>
        <v>0.15382277252702306</v>
      </c>
      <c r="K285" s="116">
        <v>0</v>
      </c>
      <c r="L285" s="116">
        <v>0</v>
      </c>
      <c r="M285" s="116">
        <v>219796.9450465015</v>
      </c>
      <c r="N285" s="116">
        <v>415644.70898933517</v>
      </c>
      <c r="O285" s="116">
        <v>0</v>
      </c>
      <c r="P285" s="117">
        <v>-1421298.2712000003</v>
      </c>
      <c r="Q285" s="117">
        <v>1285905.0545452489</v>
      </c>
      <c r="R285" s="118">
        <v>1249969.9709115387</v>
      </c>
      <c r="S285" s="21">
        <v>6856965.6502038157</v>
      </c>
      <c r="T285" s="36">
        <v>4419473.9656567341</v>
      </c>
      <c r="U285" s="19">
        <v>11276439.61586055</v>
      </c>
      <c r="V285" s="19">
        <v>2833883.4799727495</v>
      </c>
      <c r="W285" s="38">
        <f t="shared" si="12"/>
        <v>14110323.0958333</v>
      </c>
      <c r="X285" s="119"/>
    </row>
    <row r="286" spans="1:24" s="120" customFormat="1" ht="16.5">
      <c r="A286" s="20">
        <v>915</v>
      </c>
      <c r="B286" s="18" t="s">
        <v>320</v>
      </c>
      <c r="C286" s="21">
        <v>19973</v>
      </c>
      <c r="D286" s="21">
        <v>22872318.23</v>
      </c>
      <c r="E286" s="21">
        <v>3540592.689168077</v>
      </c>
      <c r="F286" s="21">
        <v>26412910.919168077</v>
      </c>
      <c r="G286" s="114">
        <v>1357.49</v>
      </c>
      <c r="H286" s="32">
        <v>27113147.77</v>
      </c>
      <c r="I286" s="32">
        <v>-700236.85083192214</v>
      </c>
      <c r="J286" s="115">
        <f t="shared" si="11"/>
        <v>-2.6511157856658436E-2</v>
      </c>
      <c r="K286" s="116">
        <v>86571.503813333329</v>
      </c>
      <c r="L286" s="116">
        <v>0</v>
      </c>
      <c r="M286" s="116">
        <v>286399.59233926976</v>
      </c>
      <c r="N286" s="116">
        <v>391705.49083786202</v>
      </c>
      <c r="O286" s="116">
        <v>0</v>
      </c>
      <c r="P286" s="117">
        <v>-1883816.3549999997</v>
      </c>
      <c r="Q286" s="117">
        <v>519166.72017882176</v>
      </c>
      <c r="R286" s="118">
        <v>865412.26053147286</v>
      </c>
      <c r="S286" s="21">
        <v>-434797.63813116238</v>
      </c>
      <c r="T286" s="36">
        <v>6446857.8992642388</v>
      </c>
      <c r="U286" s="19">
        <v>6012060.2611330766</v>
      </c>
      <c r="V286" s="19">
        <v>3229910.3827743712</v>
      </c>
      <c r="W286" s="38">
        <f t="shared" si="12"/>
        <v>9241970.6439074483</v>
      </c>
      <c r="X286" s="119"/>
    </row>
    <row r="287" spans="1:24" s="120" customFormat="1" ht="16.5">
      <c r="A287" s="20">
        <v>918</v>
      </c>
      <c r="B287" s="18" t="s">
        <v>321</v>
      </c>
      <c r="C287" s="21">
        <v>2271</v>
      </c>
      <c r="D287" s="21">
        <v>3121869.79</v>
      </c>
      <c r="E287" s="21">
        <v>431666.80504770461</v>
      </c>
      <c r="F287" s="21">
        <v>3553536.5950477049</v>
      </c>
      <c r="G287" s="114">
        <v>1357.49</v>
      </c>
      <c r="H287" s="32">
        <v>3082859.79</v>
      </c>
      <c r="I287" s="32">
        <v>470676.80504770484</v>
      </c>
      <c r="J287" s="115">
        <f t="shared" si="11"/>
        <v>0.13245306259225006</v>
      </c>
      <c r="K287" s="116">
        <v>0</v>
      </c>
      <c r="L287" s="116">
        <v>0</v>
      </c>
      <c r="M287" s="116">
        <v>20798.358002478122</v>
      </c>
      <c r="N287" s="116">
        <v>28416.918755666851</v>
      </c>
      <c r="O287" s="116">
        <v>0</v>
      </c>
      <c r="P287" s="117">
        <v>-117348.625</v>
      </c>
      <c r="Q287" s="117">
        <v>-50426.908010690902</v>
      </c>
      <c r="R287" s="118">
        <v>-13395.547478323122</v>
      </c>
      <c r="S287" s="21">
        <v>338721.00131683575</v>
      </c>
      <c r="T287" s="36">
        <v>752185.48168670957</v>
      </c>
      <c r="U287" s="19">
        <v>1090906.4830035453</v>
      </c>
      <c r="V287" s="19">
        <v>487365.82175122824</v>
      </c>
      <c r="W287" s="38">
        <f t="shared" si="12"/>
        <v>1578272.3047547736</v>
      </c>
      <c r="X287" s="119"/>
    </row>
    <row r="288" spans="1:24" s="120" customFormat="1" ht="16.5">
      <c r="A288" s="20">
        <v>921</v>
      </c>
      <c r="B288" s="18" t="s">
        <v>322</v>
      </c>
      <c r="C288" s="21">
        <v>1941</v>
      </c>
      <c r="D288" s="21">
        <v>1773563.6800000002</v>
      </c>
      <c r="E288" s="21">
        <v>535605.37203091756</v>
      </c>
      <c r="F288" s="21">
        <v>2309169.0520309177</v>
      </c>
      <c r="G288" s="114">
        <v>1357.49</v>
      </c>
      <c r="H288" s="32">
        <v>2634888.09</v>
      </c>
      <c r="I288" s="32">
        <v>-325719.03796908213</v>
      </c>
      <c r="J288" s="115">
        <f t="shared" si="11"/>
        <v>-0.14105465240087631</v>
      </c>
      <c r="K288" s="116">
        <v>575303.33164799993</v>
      </c>
      <c r="L288" s="116">
        <v>0</v>
      </c>
      <c r="M288" s="116">
        <v>20723.094183050202</v>
      </c>
      <c r="N288" s="116">
        <v>29405.081879170059</v>
      </c>
      <c r="O288" s="116">
        <v>0</v>
      </c>
      <c r="P288" s="117">
        <v>-102207.61500000001</v>
      </c>
      <c r="Q288" s="117">
        <v>492864.53945027624</v>
      </c>
      <c r="R288" s="118">
        <v>-56439.522818091667</v>
      </c>
      <c r="S288" s="21">
        <v>633929.87137332256</v>
      </c>
      <c r="T288" s="36">
        <v>969792.27737002331</v>
      </c>
      <c r="U288" s="19">
        <v>1603722.1487433459</v>
      </c>
      <c r="V288" s="19">
        <v>466848.63368791179</v>
      </c>
      <c r="W288" s="38">
        <f t="shared" si="12"/>
        <v>2070570.7824312577</v>
      </c>
      <c r="X288" s="119"/>
    </row>
    <row r="289" spans="1:24" s="120" customFormat="1" ht="16.5">
      <c r="A289" s="20">
        <v>922</v>
      </c>
      <c r="B289" s="18" t="s">
        <v>323</v>
      </c>
      <c r="C289" s="21">
        <v>4444</v>
      </c>
      <c r="D289" s="21">
        <v>8085883.1400000006</v>
      </c>
      <c r="E289" s="21">
        <v>608176.53734988184</v>
      </c>
      <c r="F289" s="21">
        <v>8694059.6773498822</v>
      </c>
      <c r="G289" s="114">
        <v>1357.49</v>
      </c>
      <c r="H289" s="32">
        <v>6032685.5599999996</v>
      </c>
      <c r="I289" s="32">
        <v>2661374.1173498826</v>
      </c>
      <c r="J289" s="115">
        <f t="shared" si="11"/>
        <v>0.30611408434237031</v>
      </c>
      <c r="K289" s="116">
        <v>0</v>
      </c>
      <c r="L289" s="116">
        <v>0</v>
      </c>
      <c r="M289" s="116">
        <v>24739.318906180437</v>
      </c>
      <c r="N289" s="116">
        <v>84080.936469918204</v>
      </c>
      <c r="O289" s="116">
        <v>17387.253865381084</v>
      </c>
      <c r="P289" s="117">
        <v>-219748.56000000003</v>
      </c>
      <c r="Q289" s="117">
        <v>-433863.17385756993</v>
      </c>
      <c r="R289" s="118">
        <v>-413867.62787282886</v>
      </c>
      <c r="S289" s="21">
        <v>1720102.2648609637</v>
      </c>
      <c r="T289" s="36">
        <v>1367846.5882879053</v>
      </c>
      <c r="U289" s="19">
        <v>3087948.8531488692</v>
      </c>
      <c r="V289" s="19">
        <v>708619.43738629937</v>
      </c>
      <c r="W289" s="38">
        <f t="shared" si="12"/>
        <v>3796568.2905351687</v>
      </c>
      <c r="X289" s="119"/>
    </row>
    <row r="290" spans="1:24" s="120" customFormat="1" ht="16.5">
      <c r="A290" s="20">
        <v>924</v>
      </c>
      <c r="B290" s="18" t="s">
        <v>324</v>
      </c>
      <c r="C290" s="21">
        <v>3004</v>
      </c>
      <c r="D290" s="21">
        <v>4436411.8600000003</v>
      </c>
      <c r="E290" s="21">
        <v>674159.77890907275</v>
      </c>
      <c r="F290" s="21">
        <v>5110571.6389090735</v>
      </c>
      <c r="G290" s="114">
        <v>1357.49</v>
      </c>
      <c r="H290" s="32">
        <v>4077899.96</v>
      </c>
      <c r="I290" s="32">
        <v>1032671.6789090736</v>
      </c>
      <c r="J290" s="115">
        <f t="shared" si="11"/>
        <v>0.20206578674034839</v>
      </c>
      <c r="K290" s="116">
        <v>181814.33632</v>
      </c>
      <c r="L290" s="116">
        <v>0</v>
      </c>
      <c r="M290" s="116">
        <v>34139.525921283421</v>
      </c>
      <c r="N290" s="116">
        <v>44630.017062604085</v>
      </c>
      <c r="O290" s="116">
        <v>0</v>
      </c>
      <c r="P290" s="117">
        <v>-122669.995</v>
      </c>
      <c r="Q290" s="117">
        <v>-206122.41685213419</v>
      </c>
      <c r="R290" s="118">
        <v>-369151.36498249811</v>
      </c>
      <c r="S290" s="21">
        <v>595311.7813783288</v>
      </c>
      <c r="T290" s="36">
        <v>1633438.9188614564</v>
      </c>
      <c r="U290" s="19">
        <v>2228750.700239785</v>
      </c>
      <c r="V290" s="19">
        <v>675420.38305382396</v>
      </c>
      <c r="W290" s="38">
        <f t="shared" si="12"/>
        <v>2904171.0832936089</v>
      </c>
      <c r="X290" s="119"/>
    </row>
    <row r="291" spans="1:24" s="120" customFormat="1" ht="16.5">
      <c r="A291" s="20">
        <v>925</v>
      </c>
      <c r="B291" s="18" t="s">
        <v>325</v>
      </c>
      <c r="C291" s="21">
        <v>3490</v>
      </c>
      <c r="D291" s="21">
        <v>4741364.8999999994</v>
      </c>
      <c r="E291" s="21">
        <v>1175971.5608807544</v>
      </c>
      <c r="F291" s="21">
        <v>5917336.4608807536</v>
      </c>
      <c r="G291" s="114">
        <v>1357.49</v>
      </c>
      <c r="H291" s="32">
        <v>4737640.0999999996</v>
      </c>
      <c r="I291" s="32">
        <v>1179696.360880754</v>
      </c>
      <c r="J291" s="115">
        <f t="shared" si="11"/>
        <v>0.19936273164111484</v>
      </c>
      <c r="K291" s="116">
        <v>177903.09434666665</v>
      </c>
      <c r="L291" s="116">
        <v>0</v>
      </c>
      <c r="M291" s="116">
        <v>56910.141739663777</v>
      </c>
      <c r="N291" s="116">
        <v>48356.417200965763</v>
      </c>
      <c r="O291" s="116">
        <v>0</v>
      </c>
      <c r="P291" s="117">
        <v>-168200.44750000001</v>
      </c>
      <c r="Q291" s="117">
        <v>964554.08980234561</v>
      </c>
      <c r="R291" s="118">
        <v>756434.14729145542</v>
      </c>
      <c r="S291" s="21">
        <v>3015653.803761851</v>
      </c>
      <c r="T291" s="36">
        <v>-133472.6458072789</v>
      </c>
      <c r="U291" s="19">
        <v>2882181.1579545722</v>
      </c>
      <c r="V291" s="19">
        <v>743727.80888266978</v>
      </c>
      <c r="W291" s="38">
        <f t="shared" si="12"/>
        <v>3625908.9668372422</v>
      </c>
      <c r="X291" s="119"/>
    </row>
    <row r="292" spans="1:24" s="120" customFormat="1" ht="16.5">
      <c r="A292" s="20">
        <v>927</v>
      </c>
      <c r="B292" s="18" t="s">
        <v>326</v>
      </c>
      <c r="C292" s="21">
        <v>29239</v>
      </c>
      <c r="D292" s="21">
        <v>49982370.93</v>
      </c>
      <c r="E292" s="21">
        <v>5947694.5986728817</v>
      </c>
      <c r="F292" s="21">
        <v>55930065.528672881</v>
      </c>
      <c r="G292" s="114">
        <v>1357.49</v>
      </c>
      <c r="H292" s="32">
        <v>39691650.109999999</v>
      </c>
      <c r="I292" s="32">
        <v>16238415.418672882</v>
      </c>
      <c r="J292" s="115">
        <f t="shared" si="11"/>
        <v>0.29033428202132466</v>
      </c>
      <c r="K292" s="116">
        <v>0</v>
      </c>
      <c r="L292" s="116">
        <v>0</v>
      </c>
      <c r="M292" s="116">
        <v>225624.97647967708</v>
      </c>
      <c r="N292" s="116">
        <v>572707.88277887425</v>
      </c>
      <c r="O292" s="116">
        <v>9389.5930733171044</v>
      </c>
      <c r="P292" s="117">
        <v>-2456589.9700000002</v>
      </c>
      <c r="Q292" s="117">
        <v>-1183608.67459025</v>
      </c>
      <c r="R292" s="118">
        <v>103457.98705784844</v>
      </c>
      <c r="S292" s="21">
        <v>13509397.213472348</v>
      </c>
      <c r="T292" s="36">
        <v>3778478.5755080874</v>
      </c>
      <c r="U292" s="19">
        <v>17287875.788980436</v>
      </c>
      <c r="V292" s="19">
        <v>4169645.5682006492</v>
      </c>
      <c r="W292" s="38">
        <f t="shared" si="12"/>
        <v>21457521.357181083</v>
      </c>
      <c r="X292" s="119"/>
    </row>
    <row r="293" spans="1:24" s="120" customFormat="1" ht="16.5">
      <c r="A293" s="20">
        <v>931</v>
      </c>
      <c r="B293" s="18" t="s">
        <v>327</v>
      </c>
      <c r="C293" s="21">
        <v>6070</v>
      </c>
      <c r="D293" s="21">
        <v>6774455.25</v>
      </c>
      <c r="E293" s="21">
        <v>1693786.8226961705</v>
      </c>
      <c r="F293" s="21">
        <v>8468242.0726961698</v>
      </c>
      <c r="G293" s="114">
        <v>1357.49</v>
      </c>
      <c r="H293" s="32">
        <v>8239964.2999999998</v>
      </c>
      <c r="I293" s="32">
        <v>228277.77269617002</v>
      </c>
      <c r="J293" s="115">
        <f t="shared" si="11"/>
        <v>2.6956925739309856E-2</v>
      </c>
      <c r="K293" s="116">
        <v>801579.14303999988</v>
      </c>
      <c r="L293" s="116">
        <v>0</v>
      </c>
      <c r="M293" s="116">
        <v>82500.62070790703</v>
      </c>
      <c r="N293" s="116">
        <v>111172.78881065261</v>
      </c>
      <c r="O293" s="116">
        <v>0</v>
      </c>
      <c r="P293" s="117">
        <v>-434817.07499999995</v>
      </c>
      <c r="Q293" s="117">
        <v>2436275.0793183893</v>
      </c>
      <c r="R293" s="118">
        <v>1716352.4846798589</v>
      </c>
      <c r="S293" s="21">
        <v>4941340.8142529782</v>
      </c>
      <c r="T293" s="36">
        <v>1865005.5602918142</v>
      </c>
      <c r="U293" s="19">
        <v>6806346.3745447919</v>
      </c>
      <c r="V293" s="19">
        <v>1273343.9948837822</v>
      </c>
      <c r="W293" s="38">
        <f t="shared" si="12"/>
        <v>8079690.3694285741</v>
      </c>
      <c r="X293" s="119"/>
    </row>
    <row r="294" spans="1:24" s="120" customFormat="1" ht="16.5">
      <c r="A294" s="20">
        <v>934</v>
      </c>
      <c r="B294" s="18" t="s">
        <v>328</v>
      </c>
      <c r="C294" s="21">
        <v>2756</v>
      </c>
      <c r="D294" s="21">
        <v>3600845.3</v>
      </c>
      <c r="E294" s="21">
        <v>452391.23828222789</v>
      </c>
      <c r="F294" s="21">
        <v>4053236.5382822277</v>
      </c>
      <c r="G294" s="114">
        <v>1357.49</v>
      </c>
      <c r="H294" s="32">
        <v>3741242.44</v>
      </c>
      <c r="I294" s="32">
        <v>311994.09828222776</v>
      </c>
      <c r="J294" s="115">
        <f t="shared" si="11"/>
        <v>7.6974066362890253E-2</v>
      </c>
      <c r="K294" s="116">
        <v>104209.563328</v>
      </c>
      <c r="L294" s="116">
        <v>0</v>
      </c>
      <c r="M294" s="116">
        <v>31535.145399251844</v>
      </c>
      <c r="N294" s="116">
        <v>46154.749656638654</v>
      </c>
      <c r="O294" s="116">
        <v>0</v>
      </c>
      <c r="P294" s="117">
        <v>-130454.995</v>
      </c>
      <c r="Q294" s="117">
        <v>409813.59544919158</v>
      </c>
      <c r="R294" s="118">
        <v>91106.442690656535</v>
      </c>
      <c r="S294" s="21">
        <v>864358.59980596637</v>
      </c>
      <c r="T294" s="36">
        <v>1247068.8255766295</v>
      </c>
      <c r="U294" s="19">
        <v>2111427.425382596</v>
      </c>
      <c r="V294" s="19">
        <v>528824.58933594381</v>
      </c>
      <c r="W294" s="38">
        <f t="shared" si="12"/>
        <v>2640252.01471854</v>
      </c>
      <c r="X294" s="119"/>
    </row>
    <row r="295" spans="1:24" s="120" customFormat="1" ht="16.5">
      <c r="A295" s="20">
        <v>935</v>
      </c>
      <c r="B295" s="18" t="s">
        <v>329</v>
      </c>
      <c r="C295" s="21">
        <v>3040</v>
      </c>
      <c r="D295" s="21">
        <v>3438534.33</v>
      </c>
      <c r="E295" s="21">
        <v>929818.2053429113</v>
      </c>
      <c r="F295" s="21">
        <v>4368352.5353429113</v>
      </c>
      <c r="G295" s="114">
        <v>1357.49</v>
      </c>
      <c r="H295" s="32">
        <v>4126769.6</v>
      </c>
      <c r="I295" s="32">
        <v>241582.93534291117</v>
      </c>
      <c r="J295" s="115">
        <f t="shared" si="11"/>
        <v>5.5302985138754868E-2</v>
      </c>
      <c r="K295" s="116">
        <v>120240.47957333333</v>
      </c>
      <c r="L295" s="116">
        <v>0</v>
      </c>
      <c r="M295" s="116">
        <v>41607.453964860644</v>
      </c>
      <c r="N295" s="116">
        <v>61114.606743632161</v>
      </c>
      <c r="O295" s="116">
        <v>0</v>
      </c>
      <c r="P295" s="117">
        <v>-181640.03500000003</v>
      </c>
      <c r="Q295" s="117">
        <v>-1384.6995544617216</v>
      </c>
      <c r="R295" s="118">
        <v>141505.90552974556</v>
      </c>
      <c r="S295" s="21">
        <v>423026.64660002117</v>
      </c>
      <c r="T295" s="36">
        <v>899836.86260089686</v>
      </c>
      <c r="U295" s="19">
        <v>1322863.509200918</v>
      </c>
      <c r="V295" s="19">
        <v>606477.15857137449</v>
      </c>
      <c r="W295" s="38">
        <f t="shared" si="12"/>
        <v>1929340.6677722926</v>
      </c>
      <c r="X295" s="119"/>
    </row>
    <row r="296" spans="1:24" s="120" customFormat="1" ht="16.5">
      <c r="A296" s="20">
        <v>936</v>
      </c>
      <c r="B296" s="18" t="s">
        <v>330</v>
      </c>
      <c r="C296" s="21">
        <v>6465</v>
      </c>
      <c r="D296" s="21">
        <v>7430076.6599999992</v>
      </c>
      <c r="E296" s="21">
        <v>1630184.6198281781</v>
      </c>
      <c r="F296" s="21">
        <v>9060261.2798281778</v>
      </c>
      <c r="G296" s="114">
        <v>1357.49</v>
      </c>
      <c r="H296" s="32">
        <v>8776172.8499999996</v>
      </c>
      <c r="I296" s="32">
        <v>284088.42982817814</v>
      </c>
      <c r="J296" s="115">
        <f t="shared" si="11"/>
        <v>3.1355434578986631E-2</v>
      </c>
      <c r="K296" s="116">
        <v>638191.90607999999</v>
      </c>
      <c r="L296" s="116">
        <v>0</v>
      </c>
      <c r="M296" s="116">
        <v>82926.659848273935</v>
      </c>
      <c r="N296" s="116">
        <v>104304.55970925707</v>
      </c>
      <c r="O296" s="116">
        <v>0</v>
      </c>
      <c r="P296" s="117">
        <v>-417677.12</v>
      </c>
      <c r="Q296" s="117">
        <v>2496536.9565103459</v>
      </c>
      <c r="R296" s="118">
        <v>1345893.1229531642</v>
      </c>
      <c r="S296" s="21">
        <v>4534264.5149292191</v>
      </c>
      <c r="T296" s="36">
        <v>1649482.1592507879</v>
      </c>
      <c r="U296" s="19">
        <v>6183746.6741800066</v>
      </c>
      <c r="V296" s="19">
        <v>1346288.2478753014</v>
      </c>
      <c r="W296" s="38">
        <f t="shared" si="12"/>
        <v>7530034.9220553078</v>
      </c>
      <c r="X296" s="119"/>
    </row>
    <row r="297" spans="1:24" s="120" customFormat="1" ht="16.5">
      <c r="A297" s="20">
        <v>946</v>
      </c>
      <c r="B297" s="18" t="s">
        <v>331</v>
      </c>
      <c r="C297" s="21">
        <v>6376</v>
      </c>
      <c r="D297" s="21">
        <v>10213340.829999998</v>
      </c>
      <c r="E297" s="21">
        <v>3268125.1241939641</v>
      </c>
      <c r="F297" s="21">
        <v>13481465.954193963</v>
      </c>
      <c r="G297" s="114">
        <v>1357.49</v>
      </c>
      <c r="H297" s="32">
        <v>8655356.2400000002</v>
      </c>
      <c r="I297" s="32">
        <v>4826109.7141939625</v>
      </c>
      <c r="J297" s="115">
        <f t="shared" si="11"/>
        <v>0.35798107791776185</v>
      </c>
      <c r="K297" s="116">
        <v>159257.85770666666</v>
      </c>
      <c r="L297" s="116">
        <v>0</v>
      </c>
      <c r="M297" s="116">
        <v>71987.727782131638</v>
      </c>
      <c r="N297" s="116">
        <v>87257.326609326745</v>
      </c>
      <c r="O297" s="116">
        <v>0</v>
      </c>
      <c r="P297" s="117">
        <v>-267926.26999999996</v>
      </c>
      <c r="Q297" s="117">
        <v>-69238.727095952665</v>
      </c>
      <c r="R297" s="118">
        <v>248680.01792598719</v>
      </c>
      <c r="S297" s="21">
        <v>5056127.6471221214</v>
      </c>
      <c r="T297" s="36">
        <v>2017280.6695064506</v>
      </c>
      <c r="U297" s="19">
        <v>7073408.3166285716</v>
      </c>
      <c r="V297" s="19">
        <v>1289810.6820018175</v>
      </c>
      <c r="W297" s="38">
        <f t="shared" si="12"/>
        <v>8363218.9986303896</v>
      </c>
      <c r="X297" s="119"/>
    </row>
    <row r="298" spans="1:24" s="120" customFormat="1" ht="16.5">
      <c r="A298" s="20">
        <v>976</v>
      </c>
      <c r="B298" s="18" t="s">
        <v>332</v>
      </c>
      <c r="C298" s="21">
        <v>3830</v>
      </c>
      <c r="D298" s="21">
        <v>3705430.5100000002</v>
      </c>
      <c r="E298" s="21">
        <v>2109623.1948891003</v>
      </c>
      <c r="F298" s="21">
        <v>5815053.7048891</v>
      </c>
      <c r="G298" s="114">
        <v>1357.49</v>
      </c>
      <c r="H298" s="32">
        <v>5199186.7</v>
      </c>
      <c r="I298" s="32">
        <v>615867.00488909986</v>
      </c>
      <c r="J298" s="115">
        <f t="shared" si="11"/>
        <v>0.10590908289828858</v>
      </c>
      <c r="K298" s="116">
        <v>1213099.12512</v>
      </c>
      <c r="L298" s="116">
        <v>0</v>
      </c>
      <c r="M298" s="116">
        <v>44403.934179111864</v>
      </c>
      <c r="N298" s="116">
        <v>64677.427026729354</v>
      </c>
      <c r="O298" s="116">
        <v>0</v>
      </c>
      <c r="P298" s="117">
        <v>-202823.31690000001</v>
      </c>
      <c r="Q298" s="117">
        <v>609999.86583882815</v>
      </c>
      <c r="R298" s="118">
        <v>315883.86778970098</v>
      </c>
      <c r="S298" s="21">
        <v>2661107.9079434704</v>
      </c>
      <c r="T298" s="36">
        <v>1999713.760601236</v>
      </c>
      <c r="U298" s="19">
        <v>4660821.668544706</v>
      </c>
      <c r="V298" s="19">
        <v>795008.26747679105</v>
      </c>
      <c r="W298" s="38">
        <f t="shared" si="12"/>
        <v>5455829.9360214975</v>
      </c>
      <c r="X298" s="119"/>
    </row>
    <row r="299" spans="1:24" s="120" customFormat="1" ht="16.5">
      <c r="A299" s="20">
        <v>977</v>
      </c>
      <c r="B299" s="18" t="s">
        <v>333</v>
      </c>
      <c r="C299" s="21">
        <v>15357</v>
      </c>
      <c r="D299" s="21">
        <v>29281034.260000002</v>
      </c>
      <c r="E299" s="21">
        <v>2000055.2100369104</v>
      </c>
      <c r="F299" s="21">
        <v>31281089.470036913</v>
      </c>
      <c r="G299" s="114">
        <v>1357.49</v>
      </c>
      <c r="H299" s="32">
        <v>20846973.93</v>
      </c>
      <c r="I299" s="32">
        <v>10434115.540036913</v>
      </c>
      <c r="J299" s="115">
        <f t="shared" si="11"/>
        <v>0.3335598509134855</v>
      </c>
      <c r="K299" s="116">
        <v>0</v>
      </c>
      <c r="L299" s="116">
        <v>0</v>
      </c>
      <c r="M299" s="116">
        <v>209147.90464577006</v>
      </c>
      <c r="N299" s="116">
        <v>262591.27195775259</v>
      </c>
      <c r="O299" s="116">
        <v>48640.350284720495</v>
      </c>
      <c r="P299" s="117">
        <v>-1014954.955</v>
      </c>
      <c r="Q299" s="117">
        <v>-60573.918385576966</v>
      </c>
      <c r="R299" s="118">
        <v>-408394.49690884101</v>
      </c>
      <c r="S299" s="21">
        <v>9470571.6966307387</v>
      </c>
      <c r="T299" s="36">
        <v>6495244.7475354979</v>
      </c>
      <c r="U299" s="19">
        <v>15965816.444166236</v>
      </c>
      <c r="V299" s="19">
        <v>2361323.4447593209</v>
      </c>
      <c r="W299" s="38">
        <f t="shared" si="12"/>
        <v>18327139.888925556</v>
      </c>
      <c r="X299" s="119"/>
    </row>
    <row r="300" spans="1:24" s="120" customFormat="1" ht="16.5">
      <c r="A300" s="20">
        <v>980</v>
      </c>
      <c r="B300" s="18" t="s">
        <v>334</v>
      </c>
      <c r="C300" s="21">
        <v>33533</v>
      </c>
      <c r="D300" s="21">
        <v>63902336.719999991</v>
      </c>
      <c r="E300" s="21">
        <v>4486349.6782474853</v>
      </c>
      <c r="F300" s="21">
        <v>68388686.39824748</v>
      </c>
      <c r="G300" s="114">
        <v>1357.49</v>
      </c>
      <c r="H300" s="32">
        <v>45520712.170000002</v>
      </c>
      <c r="I300" s="32">
        <v>22867974.228247479</v>
      </c>
      <c r="J300" s="115">
        <f t="shared" si="11"/>
        <v>0.33438241663365958</v>
      </c>
      <c r="K300" s="116">
        <v>0</v>
      </c>
      <c r="L300" s="116">
        <v>0</v>
      </c>
      <c r="M300" s="116">
        <v>286579.87427070155</v>
      </c>
      <c r="N300" s="116">
        <v>616687.78185619018</v>
      </c>
      <c r="O300" s="116">
        <v>185441.16381100152</v>
      </c>
      <c r="P300" s="117">
        <v>-2176486.6323000002</v>
      </c>
      <c r="Q300" s="117">
        <v>-62703.91624709098</v>
      </c>
      <c r="R300" s="118">
        <v>-948007.07198615419</v>
      </c>
      <c r="S300" s="21">
        <v>20769485.427652124</v>
      </c>
      <c r="T300" s="36">
        <v>6668366.5054659639</v>
      </c>
      <c r="U300" s="19">
        <v>27437851.93311809</v>
      </c>
      <c r="V300" s="19">
        <v>4201442.6970381197</v>
      </c>
      <c r="W300" s="38">
        <f t="shared" si="12"/>
        <v>31639294.630156212</v>
      </c>
      <c r="X300" s="119"/>
    </row>
    <row r="301" spans="1:24" s="120" customFormat="1" ht="16.5">
      <c r="A301" s="20">
        <v>981</v>
      </c>
      <c r="B301" s="18" t="s">
        <v>335</v>
      </c>
      <c r="C301" s="21">
        <v>2282</v>
      </c>
      <c r="D301" s="21">
        <v>2774435.4099999997</v>
      </c>
      <c r="E301" s="21">
        <v>380143.50349893031</v>
      </c>
      <c r="F301" s="21">
        <v>3154578.9134989302</v>
      </c>
      <c r="G301" s="114">
        <v>1357.49</v>
      </c>
      <c r="H301" s="32">
        <v>3097792.18</v>
      </c>
      <c r="I301" s="32">
        <v>56786.73349893</v>
      </c>
      <c r="J301" s="115">
        <f t="shared" si="11"/>
        <v>1.8001367236663759E-2</v>
      </c>
      <c r="K301" s="116">
        <v>0</v>
      </c>
      <c r="L301" s="116">
        <v>0</v>
      </c>
      <c r="M301" s="116">
        <v>18036.235818368354</v>
      </c>
      <c r="N301" s="116">
        <v>30034.637208028813</v>
      </c>
      <c r="O301" s="116">
        <v>0</v>
      </c>
      <c r="P301" s="117">
        <v>-115497.05</v>
      </c>
      <c r="Q301" s="117">
        <v>320344.08370615816</v>
      </c>
      <c r="R301" s="118">
        <v>141844.8768570988</v>
      </c>
      <c r="S301" s="21">
        <v>451549.51708858414</v>
      </c>
      <c r="T301" s="36">
        <v>1170611.8647299532</v>
      </c>
      <c r="U301" s="19">
        <v>1622161.3818185374</v>
      </c>
      <c r="V301" s="19">
        <v>474428.50380519067</v>
      </c>
      <c r="W301" s="38">
        <f t="shared" si="12"/>
        <v>2096589.8856237279</v>
      </c>
      <c r="X301" s="119"/>
    </row>
    <row r="302" spans="1:24" s="120" customFormat="1" ht="16.5">
      <c r="A302" s="20">
        <v>989</v>
      </c>
      <c r="B302" s="18" t="s">
        <v>336</v>
      </c>
      <c r="C302" s="21">
        <v>5484</v>
      </c>
      <c r="D302" s="21">
        <v>7264608.6600000001</v>
      </c>
      <c r="E302" s="21">
        <v>1095897.1695568068</v>
      </c>
      <c r="F302" s="21">
        <v>8360505.8295568069</v>
      </c>
      <c r="G302" s="114">
        <v>1357.49</v>
      </c>
      <c r="H302" s="32">
        <v>7444475.1600000001</v>
      </c>
      <c r="I302" s="32">
        <v>916030.6695568068</v>
      </c>
      <c r="J302" s="115">
        <f t="shared" si="11"/>
        <v>0.10956641717997173</v>
      </c>
      <c r="K302" s="116">
        <v>306998.85344000004</v>
      </c>
      <c r="L302" s="116">
        <v>0</v>
      </c>
      <c r="M302" s="116">
        <v>70920.486632031767</v>
      </c>
      <c r="N302" s="116">
        <v>81503.762796338284</v>
      </c>
      <c r="O302" s="116">
        <v>0</v>
      </c>
      <c r="P302" s="117">
        <v>-316632.46499999997</v>
      </c>
      <c r="Q302" s="117">
        <v>-779524.71954086318</v>
      </c>
      <c r="R302" s="118">
        <v>-462239.63386356074</v>
      </c>
      <c r="S302" s="21">
        <v>-182943.04597924696</v>
      </c>
      <c r="T302" s="36">
        <v>1943418.8998957116</v>
      </c>
      <c r="U302" s="19">
        <v>1760475.8539164646</v>
      </c>
      <c r="V302" s="19">
        <v>1103254.4924340316</v>
      </c>
      <c r="W302" s="38">
        <f t="shared" si="12"/>
        <v>2863730.3463504962</v>
      </c>
      <c r="X302" s="119"/>
    </row>
    <row r="303" spans="1:24" s="120" customFormat="1" ht="16.5">
      <c r="A303" s="20">
        <v>992</v>
      </c>
      <c r="B303" s="18" t="s">
        <v>337</v>
      </c>
      <c r="C303" s="21">
        <v>18318</v>
      </c>
      <c r="D303" s="21">
        <v>26481606.830000002</v>
      </c>
      <c r="E303" s="21">
        <v>3258312.1752935783</v>
      </c>
      <c r="F303" s="21">
        <v>29739919.005293582</v>
      </c>
      <c r="G303" s="114">
        <v>1357.49</v>
      </c>
      <c r="H303" s="32">
        <v>24866501.82</v>
      </c>
      <c r="I303" s="32">
        <v>4873417.1852935813</v>
      </c>
      <c r="J303" s="115">
        <f t="shared" si="11"/>
        <v>0.16386787013193052</v>
      </c>
      <c r="K303" s="116">
        <v>0</v>
      </c>
      <c r="L303" s="116">
        <v>0</v>
      </c>
      <c r="M303" s="116">
        <v>245030.57801915635</v>
      </c>
      <c r="N303" s="116">
        <v>305959.87843764952</v>
      </c>
      <c r="O303" s="116">
        <v>0</v>
      </c>
      <c r="P303" s="117">
        <v>-1446401.16</v>
      </c>
      <c r="Q303" s="117">
        <v>4499011.813399097</v>
      </c>
      <c r="R303" s="118">
        <v>4116799.4274443183</v>
      </c>
      <c r="S303" s="21">
        <v>12593817.722593803</v>
      </c>
      <c r="T303" s="36">
        <v>2555166.8299842207</v>
      </c>
      <c r="U303" s="19">
        <v>15148984.552578025</v>
      </c>
      <c r="V303" s="19">
        <v>2925889.9399765288</v>
      </c>
      <c r="W303" s="38">
        <f t="shared" si="12"/>
        <v>18074874.492554553</v>
      </c>
      <c r="X303" s="119"/>
    </row>
    <row r="304" spans="1:24">
      <c r="A304" s="121"/>
      <c r="B304" s="122"/>
      <c r="C304" s="123"/>
      <c r="D304" s="123"/>
      <c r="E304" s="123"/>
      <c r="U304" s="124"/>
      <c r="V304" s="124"/>
      <c r="W304" s="73"/>
    </row>
    <row r="305" spans="1:23">
      <c r="A305" s="121"/>
      <c r="B305" s="122"/>
      <c r="C305" s="123"/>
      <c r="D305" s="123"/>
      <c r="E305" s="123"/>
      <c r="U305" s="124"/>
      <c r="V305" s="124"/>
      <c r="W305" s="73"/>
    </row>
    <row r="306" spans="1:23">
      <c r="A306" s="125"/>
      <c r="U306" s="124"/>
      <c r="V306" s="124"/>
      <c r="W306" s="73"/>
    </row>
    <row r="307" spans="1:23">
      <c r="A307" s="125"/>
      <c r="W307" s="73"/>
    </row>
    <row r="308" spans="1:23">
      <c r="A308" s="125"/>
      <c r="W308" s="73"/>
    </row>
    <row r="309" spans="1:23">
      <c r="A309" s="125"/>
      <c r="W309" s="73"/>
    </row>
    <row r="310" spans="1:23">
      <c r="A310" s="125"/>
      <c r="W310" s="73"/>
    </row>
    <row r="311" spans="1:23">
      <c r="A311" s="125"/>
      <c r="W311" s="73"/>
    </row>
    <row r="312" spans="1:23">
      <c r="A312" s="125"/>
      <c r="W312" s="73"/>
    </row>
    <row r="313" spans="1:23">
      <c r="A313" s="125"/>
      <c r="W313" s="73"/>
    </row>
    <row r="314" spans="1:23">
      <c r="A314" s="125"/>
      <c r="W314" s="73"/>
    </row>
    <row r="315" spans="1:23">
      <c r="A315" s="125"/>
      <c r="W315" s="73"/>
    </row>
    <row r="316" spans="1:23">
      <c r="A316" s="85"/>
      <c r="W316" s="73"/>
    </row>
    <row r="317" spans="1:23">
      <c r="A317" s="85"/>
      <c r="W317" s="73"/>
    </row>
    <row r="318" spans="1:23">
      <c r="A318" s="85"/>
      <c r="B318" s="126"/>
    </row>
    <row r="319" spans="1:23">
      <c r="A319" s="85"/>
    </row>
    <row r="320" spans="1:23">
      <c r="A320" s="85"/>
    </row>
    <row r="321" spans="1:2">
      <c r="A321" s="85"/>
    </row>
    <row r="322" spans="1:2">
      <c r="A322" s="85"/>
    </row>
    <row r="323" spans="1:2">
      <c r="A323" s="85"/>
      <c r="B323" s="127"/>
    </row>
    <row r="324" spans="1:2">
      <c r="A324" s="128"/>
      <c r="B324" s="127"/>
    </row>
    <row r="325" spans="1:2">
      <c r="A325" s="85"/>
    </row>
    <row r="326" spans="1:2">
      <c r="A326" s="85"/>
    </row>
    <row r="327" spans="1:2">
      <c r="A327" s="85"/>
    </row>
    <row r="328" spans="1:2">
      <c r="A328" s="128"/>
    </row>
    <row r="329" spans="1:2">
      <c r="A329" s="85"/>
    </row>
    <row r="330" spans="1:2">
      <c r="A330" s="85"/>
    </row>
    <row r="331" spans="1:2">
      <c r="A331" s="85"/>
    </row>
    <row r="332" spans="1:2">
      <c r="A332" s="85"/>
      <c r="B332" s="126"/>
    </row>
  </sheetData>
  <hyperlinks>
    <hyperlink ref="F2" r:id="rId1" display="https://vm.fi/valtionosuuspaatoksia-ja-laskentatietoja" xr:uid="{BB65F4B7-63FE-4C93-9B14-5229488211E0}"/>
  </hyperlinks>
  <pageMargins left="0.7" right="0.7" top="0.75" bottom="0.75" header="0.3" footer="0.3"/>
  <pageSetup paperSize="9" orientation="portrait" verticalDpi="0"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0DABD8-FC40-4A64-9E6A-168E36CA0F0F}">
  <dimension ref="A1:R307"/>
  <sheetViews>
    <sheetView workbookViewId="0">
      <pane xSplit="2" ySplit="14" topLeftCell="C15" activePane="bottomRight" state="frozen"/>
      <selection pane="topRight"/>
      <selection pane="bottomLeft"/>
      <selection pane="bottomRight"/>
    </sheetView>
  </sheetViews>
  <sheetFormatPr defaultRowHeight="14.25"/>
  <cols>
    <col min="1" max="1" width="5.5703125" customWidth="1"/>
    <col min="2" max="2" width="14.140625" bestFit="1" customWidth="1"/>
    <col min="3" max="3" width="13.85546875" bestFit="1" customWidth="1"/>
    <col min="4" max="4" width="17.85546875" bestFit="1" customWidth="1"/>
    <col min="5" max="5" width="17.85546875" style="169" bestFit="1" customWidth="1"/>
    <col min="6" max="6" width="17.85546875" bestFit="1" customWidth="1"/>
    <col min="7" max="7" width="11" bestFit="1" customWidth="1"/>
    <col min="8" max="8" width="12.28515625" customWidth="1"/>
    <col min="9" max="9" width="12.28515625" style="174" bestFit="1" customWidth="1"/>
    <col min="10" max="10" width="13.5703125" bestFit="1" customWidth="1"/>
    <col min="11" max="12" width="13.7109375" style="175" customWidth="1"/>
    <col min="13" max="13" width="12.7109375" bestFit="1" customWidth="1"/>
    <col min="14" max="14" width="16.7109375" bestFit="1" customWidth="1"/>
    <col min="15" max="15" width="15" style="175" customWidth="1"/>
    <col min="16" max="16" width="14.42578125" style="175" bestFit="1" customWidth="1"/>
    <col min="17" max="17" width="11.42578125" customWidth="1"/>
    <col min="18" max="18" width="11.42578125" bestFit="1" customWidth="1"/>
  </cols>
  <sheetData>
    <row r="1" spans="1:18" ht="23.25">
      <c r="A1" s="168" t="s">
        <v>484</v>
      </c>
    </row>
    <row r="2" spans="1:18" s="207" customFormat="1" ht="12.75">
      <c r="A2" s="192" t="s">
        <v>485</v>
      </c>
      <c r="C2" s="208"/>
      <c r="D2" s="208"/>
      <c r="E2" s="208"/>
      <c r="F2" s="208"/>
    </row>
    <row r="3" spans="1:18" s="174" customFormat="1" ht="12">
      <c r="A3" s="192" t="s">
        <v>486</v>
      </c>
      <c r="C3" s="211"/>
      <c r="D3" s="211"/>
      <c r="E3" s="211"/>
      <c r="F3" s="211"/>
    </row>
    <row r="4" spans="1:18" s="192" customFormat="1" ht="12.6" customHeight="1">
      <c r="A4" s="192" t="s">
        <v>487</v>
      </c>
      <c r="E4" s="212"/>
      <c r="I4" s="174"/>
      <c r="K4" s="174"/>
      <c r="L4" s="174"/>
      <c r="O4" s="174"/>
      <c r="P4" s="174"/>
    </row>
    <row r="5" spans="1:18" s="192" customFormat="1" ht="12.6" customHeight="1">
      <c r="A5" s="213" t="s">
        <v>488</v>
      </c>
      <c r="E5" s="212"/>
      <c r="I5" s="174"/>
      <c r="K5" s="174"/>
      <c r="L5" s="174"/>
      <c r="O5" s="174"/>
      <c r="P5" s="174"/>
    </row>
    <row r="6" spans="1:18" s="37" customFormat="1" ht="12.6" customHeight="1">
      <c r="A6" s="210"/>
      <c r="E6" s="209"/>
      <c r="I6" s="207"/>
      <c r="K6" s="207"/>
      <c r="L6" s="207"/>
      <c r="O6" s="207"/>
      <c r="P6" s="207"/>
    </row>
    <row r="7" spans="1:18" s="195" customFormat="1" ht="25.5">
      <c r="B7" s="196" t="s">
        <v>386</v>
      </c>
      <c r="C7" s="196" t="s">
        <v>489</v>
      </c>
      <c r="D7" s="196" t="s">
        <v>490</v>
      </c>
      <c r="E7" s="197" t="s">
        <v>491</v>
      </c>
      <c r="F7" s="196" t="s">
        <v>492</v>
      </c>
      <c r="G7" s="196" t="s">
        <v>493</v>
      </c>
      <c r="H7" s="192" t="s">
        <v>494</v>
      </c>
    </row>
    <row r="8" spans="1:18" s="193" customFormat="1" ht="16.5">
      <c r="B8" s="203" t="s">
        <v>495</v>
      </c>
      <c r="C8" s="263">
        <v>19911190244.660015</v>
      </c>
      <c r="D8" s="198">
        <v>20748304000</v>
      </c>
      <c r="E8" s="198">
        <f>(C8+D8)/2</f>
        <v>20329747122.330009</v>
      </c>
      <c r="F8" s="199">
        <v>20748303999.999989</v>
      </c>
      <c r="G8" s="205">
        <f>F8/E8-1</f>
        <v>2.0588395672184179E-2</v>
      </c>
      <c r="H8" s="192" t="s">
        <v>496</v>
      </c>
      <c r="I8" s="267"/>
      <c r="J8" s="232"/>
      <c r="K8" s="232"/>
      <c r="L8" s="232"/>
    </row>
    <row r="9" spans="1:18" s="193" customFormat="1" ht="16.5">
      <c r="A9" s="194"/>
      <c r="B9" s="203" t="s">
        <v>497</v>
      </c>
      <c r="C9" s="264">
        <v>457092369.63999987</v>
      </c>
      <c r="D9" s="200">
        <v>485277000</v>
      </c>
      <c r="E9" s="198">
        <f>(C9+D9)/2</f>
        <v>471184684.81999993</v>
      </c>
      <c r="F9" s="201">
        <v>485277000.00000006</v>
      </c>
      <c r="G9" s="205">
        <f t="shared" ref="G9:G10" si="0">F9/E9-1</f>
        <v>2.9908262373560923E-2</v>
      </c>
      <c r="I9" s="267"/>
      <c r="J9" s="232"/>
      <c r="K9" s="232"/>
      <c r="L9" s="232"/>
    </row>
    <row r="10" spans="1:18" s="18" customFormat="1" ht="16.5">
      <c r="A10" s="15"/>
      <c r="B10" s="204" t="s">
        <v>498</v>
      </c>
      <c r="C10" s="202">
        <f>SUM(C8:C9)</f>
        <v>20368282614.300014</v>
      </c>
      <c r="D10" s="202">
        <f t="shared" ref="D10:F10" si="1">SUM(D8:D9)</f>
        <v>21233581000</v>
      </c>
      <c r="E10" s="202">
        <f t="shared" si="1"/>
        <v>20800931807.150009</v>
      </c>
      <c r="F10" s="202">
        <f t="shared" si="1"/>
        <v>21233580999.999989</v>
      </c>
      <c r="G10" s="206">
        <f t="shared" si="0"/>
        <v>2.0799510178734604E-2</v>
      </c>
      <c r="J10" s="24"/>
      <c r="K10" s="24"/>
      <c r="L10" s="24"/>
    </row>
    <row r="12" spans="1:18" ht="12">
      <c r="A12" s="170"/>
      <c r="B12" s="170"/>
      <c r="C12" s="170"/>
      <c r="D12" s="176" t="s">
        <v>499</v>
      </c>
      <c r="E12" s="180" t="s">
        <v>500</v>
      </c>
      <c r="F12" s="259" t="s">
        <v>501</v>
      </c>
      <c r="G12" s="170"/>
      <c r="H12" s="170"/>
      <c r="I12" s="268"/>
      <c r="J12" s="179" t="s">
        <v>502</v>
      </c>
      <c r="K12" s="183" t="s">
        <v>503</v>
      </c>
      <c r="L12" s="259" t="s">
        <v>501</v>
      </c>
      <c r="N12" s="179" t="s">
        <v>502</v>
      </c>
      <c r="O12" s="183" t="s">
        <v>503</v>
      </c>
      <c r="P12" s="259" t="s">
        <v>501</v>
      </c>
      <c r="Q12" s="175"/>
      <c r="R12" s="254"/>
    </row>
    <row r="13" spans="1:18" ht="71.25">
      <c r="A13" s="171" t="s">
        <v>377</v>
      </c>
      <c r="B13" s="171" t="s">
        <v>378</v>
      </c>
      <c r="C13" s="219" t="s">
        <v>38</v>
      </c>
      <c r="D13" s="177" t="s">
        <v>504</v>
      </c>
      <c r="E13" s="181" t="s">
        <v>379</v>
      </c>
      <c r="F13" s="261" t="s">
        <v>505</v>
      </c>
      <c r="G13" s="171" t="s">
        <v>506</v>
      </c>
      <c r="H13" s="171" t="s">
        <v>444</v>
      </c>
      <c r="I13" s="171" t="s">
        <v>507</v>
      </c>
      <c r="J13" s="189" t="s">
        <v>358</v>
      </c>
      <c r="K13" s="190" t="s">
        <v>358</v>
      </c>
      <c r="L13" s="262" t="s">
        <v>358</v>
      </c>
      <c r="M13" s="191" t="s">
        <v>508</v>
      </c>
      <c r="N13" s="189" t="s">
        <v>509</v>
      </c>
      <c r="O13" s="190" t="s">
        <v>509</v>
      </c>
      <c r="P13" s="262" t="s">
        <v>509</v>
      </c>
      <c r="Q13" s="221" t="s">
        <v>510</v>
      </c>
      <c r="R13" s="192" t="s">
        <v>511</v>
      </c>
    </row>
    <row r="14" spans="1:18" s="231" customFormat="1" ht="29.45" customHeight="1">
      <c r="A14" s="222"/>
      <c r="B14" s="222" t="s">
        <v>386</v>
      </c>
      <c r="C14" s="220">
        <f>SUM(C15:C307)</f>
        <v>5517897</v>
      </c>
      <c r="D14" s="223">
        <f t="shared" ref="D14" si="2">SUM(D15:D307)</f>
        <v>21233580999.999996</v>
      </c>
      <c r="E14" s="224">
        <v>21233580999.999992</v>
      </c>
      <c r="F14" s="258">
        <v>21233581000</v>
      </c>
      <c r="G14" s="225">
        <f>E14-D14</f>
        <v>0</v>
      </c>
      <c r="H14" s="226">
        <f>G14/D14</f>
        <v>0</v>
      </c>
      <c r="I14" s="227">
        <f t="shared" ref="I14:I77" si="3">G14/C14</f>
        <v>0</v>
      </c>
      <c r="J14" s="228">
        <v>-3590914.7967749638</v>
      </c>
      <c r="K14" s="229">
        <v>-3590914.7967605116</v>
      </c>
      <c r="L14" s="260">
        <v>-3590914.7967728116</v>
      </c>
      <c r="M14" s="230">
        <f>(K14-J14)/C14</f>
        <v>2.6191615597179497E-12</v>
      </c>
      <c r="N14" s="228">
        <v>-3.6880373954772949E-7</v>
      </c>
      <c r="O14" s="229">
        <v>0</v>
      </c>
      <c r="P14" s="260">
        <v>-9.3597918748855591E-8</v>
      </c>
      <c r="Q14" s="266">
        <f>(P14-O14)/C14</f>
        <v>-1.6962607085426857E-14</v>
      </c>
      <c r="R14" s="255"/>
    </row>
    <row r="15" spans="1:18" ht="15">
      <c r="A15">
        <v>5</v>
      </c>
      <c r="B15" t="s">
        <v>45</v>
      </c>
      <c r="C15" s="218">
        <v>9311</v>
      </c>
      <c r="D15" s="178">
        <v>39646920.551023103</v>
      </c>
      <c r="E15" s="182">
        <v>39812005.324593812</v>
      </c>
      <c r="F15" s="257">
        <v>40516310</v>
      </c>
      <c r="G15" s="172">
        <f>F15-E15</f>
        <v>704304.67540618777</v>
      </c>
      <c r="H15" s="173">
        <f>G15/E15</f>
        <v>1.7690761107456814E-2</v>
      </c>
      <c r="I15" s="269">
        <f t="shared" si="3"/>
        <v>75.642216239521829</v>
      </c>
      <c r="J15" s="184">
        <v>1879209.0567288417</v>
      </c>
      <c r="K15" s="185">
        <v>1780192.6468615355</v>
      </c>
      <c r="L15" s="256">
        <v>1357610.106746292</v>
      </c>
      <c r="M15" s="186">
        <f>(L15-K15)/C15</f>
        <v>-45.385301268955381</v>
      </c>
      <c r="N15" s="187">
        <v>504932.33530029096</v>
      </c>
      <c r="O15" s="188">
        <v>438312.60410966398</v>
      </c>
      <c r="P15" s="265">
        <v>156590.91069951275</v>
      </c>
      <c r="Q15" s="266">
        <f t="shared" ref="Q15:Q78" si="4">(P15-O15)/C15</f>
        <v>-30.256867512635726</v>
      </c>
      <c r="R15" s="254">
        <v>14</v>
      </c>
    </row>
    <row r="16" spans="1:18" ht="15">
      <c r="A16">
        <v>9</v>
      </c>
      <c r="B16" t="s">
        <v>46</v>
      </c>
      <c r="C16" s="218">
        <v>2491</v>
      </c>
      <c r="D16" s="178">
        <v>11137035.021183517</v>
      </c>
      <c r="E16" s="182">
        <v>11102595.265764536</v>
      </c>
      <c r="F16" s="257">
        <v>11186530</v>
      </c>
      <c r="G16" s="172">
        <f t="shared" ref="G16:G79" si="5">F16-E16</f>
        <v>83934.734235463664</v>
      </c>
      <c r="H16" s="173">
        <f t="shared" ref="H16:H79" si="6">G16/E16</f>
        <v>7.5599202012056619E-3</v>
      </c>
      <c r="I16" s="269">
        <f t="shared" si="3"/>
        <v>33.695196401229893</v>
      </c>
      <c r="J16" s="184">
        <v>443439.5488029861</v>
      </c>
      <c r="K16" s="185">
        <v>464111.86453743564</v>
      </c>
      <c r="L16" s="256">
        <v>413751.29628251819</v>
      </c>
      <c r="M16" s="186">
        <f t="shared" ref="M16:M79" si="7">(L16-K16)/C16</f>
        <v>-20.217008532684645</v>
      </c>
      <c r="N16" s="187">
        <v>50352.41096800987</v>
      </c>
      <c r="O16" s="188">
        <v>63984.426586736838</v>
      </c>
      <c r="P16" s="265">
        <v>30410.714416795221</v>
      </c>
      <c r="Q16" s="266">
        <f t="shared" si="4"/>
        <v>-13.478005688455085</v>
      </c>
      <c r="R16" s="254">
        <v>17</v>
      </c>
    </row>
    <row r="17" spans="1:18" ht="15">
      <c r="A17">
        <v>10</v>
      </c>
      <c r="B17" t="s">
        <v>47</v>
      </c>
      <c r="C17" s="218">
        <v>11197</v>
      </c>
      <c r="D17" s="178">
        <v>51634765.290262803</v>
      </c>
      <c r="E17" s="182">
        <v>51725475.029523417</v>
      </c>
      <c r="F17" s="257">
        <v>51680263</v>
      </c>
      <c r="G17" s="172">
        <f t="shared" si="5"/>
        <v>-45212.029523417354</v>
      </c>
      <c r="H17" s="173">
        <f t="shared" si="6"/>
        <v>-8.7407664207262716E-4</v>
      </c>
      <c r="I17" s="269">
        <f t="shared" si="3"/>
        <v>-4.037869922605819</v>
      </c>
      <c r="J17" s="184">
        <v>476650.52694299136</v>
      </c>
      <c r="K17" s="185">
        <v>422267.45384994568</v>
      </c>
      <c r="L17" s="256">
        <v>449394.50858596608</v>
      </c>
      <c r="M17" s="186">
        <f t="shared" si="7"/>
        <v>2.4227073980548712</v>
      </c>
      <c r="N17" s="187">
        <v>-585219.92621367669</v>
      </c>
      <c r="O17" s="188">
        <v>-622231.04279583937</v>
      </c>
      <c r="P17" s="265">
        <v>-604146.33963847859</v>
      </c>
      <c r="Q17" s="266">
        <f t="shared" si="4"/>
        <v>1.6151382653711515</v>
      </c>
      <c r="R17" s="254">
        <v>14</v>
      </c>
    </row>
    <row r="18" spans="1:18" ht="15">
      <c r="A18">
        <v>16</v>
      </c>
      <c r="B18" t="s">
        <v>48</v>
      </c>
      <c r="C18" s="218">
        <v>8033</v>
      </c>
      <c r="D18" s="178">
        <v>30109033.453446791</v>
      </c>
      <c r="E18" s="182">
        <v>30528531.587904789</v>
      </c>
      <c r="F18" s="257">
        <v>30501769</v>
      </c>
      <c r="G18" s="172">
        <f t="shared" si="5"/>
        <v>-26762.587904788554</v>
      </c>
      <c r="H18" s="173">
        <f t="shared" si="6"/>
        <v>-8.7664183348378671E-4</v>
      </c>
      <c r="I18" s="269">
        <f t="shared" si="3"/>
        <v>-3.3315807176383112</v>
      </c>
      <c r="J18" s="184">
        <v>3540836.0920584123</v>
      </c>
      <c r="K18" s="185">
        <v>3289149.4046717775</v>
      </c>
      <c r="L18" s="256">
        <v>3305207.0963274743</v>
      </c>
      <c r="M18" s="186">
        <f t="shared" si="7"/>
        <v>1.9989657233532723</v>
      </c>
      <c r="N18" s="187">
        <v>3051370.3678099574</v>
      </c>
      <c r="O18" s="188">
        <v>2883363.7930620397</v>
      </c>
      <c r="P18" s="265">
        <v>2894068.920832519</v>
      </c>
      <c r="Q18" s="266">
        <f t="shared" si="4"/>
        <v>1.3326438155706837</v>
      </c>
      <c r="R18" s="254">
        <v>7</v>
      </c>
    </row>
    <row r="19" spans="1:18" ht="15">
      <c r="A19">
        <v>18</v>
      </c>
      <c r="B19" t="s">
        <v>49</v>
      </c>
      <c r="C19" s="218">
        <v>4847</v>
      </c>
      <c r="D19" s="178">
        <v>17008779.166037172</v>
      </c>
      <c r="E19" s="182">
        <v>16691736.25155622</v>
      </c>
      <c r="F19" s="257">
        <v>16677116</v>
      </c>
      <c r="G19" s="172">
        <f t="shared" si="5"/>
        <v>-14620.251556219533</v>
      </c>
      <c r="H19" s="173">
        <f t="shared" si="6"/>
        <v>-8.7589759003389744E-4</v>
      </c>
      <c r="I19" s="269">
        <f t="shared" si="3"/>
        <v>-3.0163506408540401</v>
      </c>
      <c r="J19" s="184">
        <v>-654209.03827579878</v>
      </c>
      <c r="K19" s="185">
        <v>-463971.9361565389</v>
      </c>
      <c r="L19" s="256">
        <v>-455199.6460995652</v>
      </c>
      <c r="M19" s="186">
        <f t="shared" si="7"/>
        <v>1.8098390874713628</v>
      </c>
      <c r="N19" s="187">
        <v>-460779.97007387754</v>
      </c>
      <c r="O19" s="188">
        <v>-334155.84525390354</v>
      </c>
      <c r="P19" s="265">
        <v>-328307.6518825799</v>
      </c>
      <c r="Q19" s="266">
        <f t="shared" si="4"/>
        <v>1.2065593916491923</v>
      </c>
      <c r="R19" s="254">
        <v>1</v>
      </c>
    </row>
    <row r="20" spans="1:18" ht="15">
      <c r="A20">
        <v>19</v>
      </c>
      <c r="B20" t="s">
        <v>50</v>
      </c>
      <c r="C20" s="218">
        <v>3955</v>
      </c>
      <c r="D20" s="178">
        <v>13013716.569386637</v>
      </c>
      <c r="E20" s="182">
        <v>13144646.300257947</v>
      </c>
      <c r="F20" s="257">
        <v>13219629</v>
      </c>
      <c r="G20" s="172">
        <f t="shared" si="5"/>
        <v>74982.699742052704</v>
      </c>
      <c r="H20" s="173">
        <f t="shared" si="6"/>
        <v>5.7044288624625268E-3</v>
      </c>
      <c r="I20" s="269">
        <f t="shared" si="3"/>
        <v>18.958963272326852</v>
      </c>
      <c r="J20" s="184">
        <v>33268.479509035387</v>
      </c>
      <c r="K20" s="185">
        <v>-45285.652622894806</v>
      </c>
      <c r="L20" s="256">
        <v>-90275.155369053187</v>
      </c>
      <c r="M20" s="186">
        <f t="shared" si="7"/>
        <v>-11.375348355539414</v>
      </c>
      <c r="N20" s="187">
        <v>-282630.19735595456</v>
      </c>
      <c r="O20" s="188">
        <v>-335065.10900796513</v>
      </c>
      <c r="P20" s="265">
        <v>-365058.11083873111</v>
      </c>
      <c r="Q20" s="266">
        <f t="shared" si="4"/>
        <v>-7.5835655703580223</v>
      </c>
      <c r="R20" s="254">
        <v>2</v>
      </c>
    </row>
    <row r="21" spans="1:18" ht="15">
      <c r="A21">
        <v>20</v>
      </c>
      <c r="B21" t="s">
        <v>51</v>
      </c>
      <c r="C21" s="218">
        <v>16467</v>
      </c>
      <c r="D21" s="178">
        <v>63080316.158327311</v>
      </c>
      <c r="E21" s="182">
        <v>62877563.137304842</v>
      </c>
      <c r="F21" s="257">
        <v>62822680</v>
      </c>
      <c r="G21" s="172">
        <f t="shared" si="5"/>
        <v>-54883.137304842472</v>
      </c>
      <c r="H21" s="173">
        <f t="shared" si="6"/>
        <v>-8.7285725728579759E-4</v>
      </c>
      <c r="I21" s="269">
        <f t="shared" si="3"/>
        <v>-3.3329165789058401</v>
      </c>
      <c r="J21" s="184">
        <v>-1714207.2295931785</v>
      </c>
      <c r="K21" s="185">
        <v>-1592564.1663530697</v>
      </c>
      <c r="L21" s="256">
        <v>-1559634.2949535965</v>
      </c>
      <c r="M21" s="186">
        <f t="shared" si="7"/>
        <v>1.9997492803469463</v>
      </c>
      <c r="N21" s="187">
        <v>-1810467.7290828938</v>
      </c>
      <c r="O21" s="188">
        <v>-1729217.7561641075</v>
      </c>
      <c r="P21" s="265">
        <v>-1707264.5085644324</v>
      </c>
      <c r="Q21" s="266">
        <f t="shared" si="4"/>
        <v>1.3331661868995619</v>
      </c>
      <c r="R21" s="254">
        <v>6</v>
      </c>
    </row>
    <row r="22" spans="1:18" ht="15">
      <c r="A22">
        <v>46</v>
      </c>
      <c r="B22" t="s">
        <v>52</v>
      </c>
      <c r="C22" s="218">
        <v>1362</v>
      </c>
      <c r="D22" s="178">
        <v>6771294.3231260153</v>
      </c>
      <c r="E22" s="182">
        <v>6551081.1593600512</v>
      </c>
      <c r="F22" s="257">
        <v>6545360</v>
      </c>
      <c r="G22" s="172">
        <f t="shared" si="5"/>
        <v>-5721.1593600511551</v>
      </c>
      <c r="H22" s="173">
        <f t="shared" si="6"/>
        <v>-8.7331529267911439E-4</v>
      </c>
      <c r="I22" s="269">
        <f t="shared" si="3"/>
        <v>-4.2005575330772063</v>
      </c>
      <c r="J22" s="184">
        <v>287606.2565008594</v>
      </c>
      <c r="K22" s="185">
        <v>419736.89852684824</v>
      </c>
      <c r="L22" s="256">
        <v>423169.38777901919</v>
      </c>
      <c r="M22" s="186">
        <f t="shared" si="7"/>
        <v>2.520183004530804</v>
      </c>
      <c r="N22" s="187">
        <v>251018.86551231984</v>
      </c>
      <c r="O22" s="188">
        <v>339057.47909908701</v>
      </c>
      <c r="P22" s="265">
        <v>341345.80526720308</v>
      </c>
      <c r="Q22" s="266">
        <f t="shared" si="4"/>
        <v>1.6801220030220747</v>
      </c>
      <c r="R22" s="254">
        <v>10</v>
      </c>
    </row>
    <row r="23" spans="1:18" ht="15">
      <c r="A23">
        <v>47</v>
      </c>
      <c r="B23" t="s">
        <v>53</v>
      </c>
      <c r="C23" s="218">
        <v>1789</v>
      </c>
      <c r="D23" s="178">
        <v>9525690.1012409758</v>
      </c>
      <c r="E23" s="182">
        <v>9676633.9858630728</v>
      </c>
      <c r="F23" s="257">
        <v>9507200</v>
      </c>
      <c r="G23" s="172">
        <f t="shared" si="5"/>
        <v>-169433.9858630728</v>
      </c>
      <c r="H23" s="173">
        <f t="shared" si="6"/>
        <v>-1.7509599527129448E-2</v>
      </c>
      <c r="I23" s="269">
        <f t="shared" si="3"/>
        <v>-94.708767950292227</v>
      </c>
      <c r="J23" s="184">
        <v>-51229.996352340473</v>
      </c>
      <c r="K23" s="185">
        <v>-141790.16410520035</v>
      </c>
      <c r="L23" s="256">
        <v>-40129.627860742439</v>
      </c>
      <c r="M23" s="186">
        <f t="shared" si="7"/>
        <v>56.825341668226891</v>
      </c>
      <c r="N23" s="187">
        <v>661688.988545798</v>
      </c>
      <c r="O23" s="188">
        <v>601206.64562627277</v>
      </c>
      <c r="P23" s="265">
        <v>668980.33645591384</v>
      </c>
      <c r="Q23" s="266">
        <f t="shared" si="4"/>
        <v>37.883561112152641</v>
      </c>
      <c r="R23" s="254">
        <v>19</v>
      </c>
    </row>
    <row r="24" spans="1:18" ht="15">
      <c r="A24">
        <v>49</v>
      </c>
      <c r="B24" t="s">
        <v>54</v>
      </c>
      <c r="C24" s="218">
        <v>297132</v>
      </c>
      <c r="D24" s="178">
        <v>873784054.51771605</v>
      </c>
      <c r="E24" s="182">
        <v>875476216.87866199</v>
      </c>
      <c r="F24" s="257">
        <v>874710311</v>
      </c>
      <c r="G24" s="172">
        <f t="shared" si="5"/>
        <v>-765905.87866199017</v>
      </c>
      <c r="H24" s="173">
        <f t="shared" si="6"/>
        <v>-8.748448717346962E-4</v>
      </c>
      <c r="I24" s="269">
        <f t="shared" si="3"/>
        <v>-2.5776620446871767</v>
      </c>
      <c r="J24" s="184">
        <v>86211520.689616755</v>
      </c>
      <c r="K24" s="185">
        <v>85195291.673805296</v>
      </c>
      <c r="L24" s="256">
        <v>85654835.328998104</v>
      </c>
      <c r="M24" s="186">
        <f t="shared" si="7"/>
        <v>1.5465976575825131</v>
      </c>
      <c r="N24" s="187">
        <v>31016317.082619712</v>
      </c>
      <c r="O24" s="188">
        <v>30355292.004543334</v>
      </c>
      <c r="P24" s="265">
        <v>30661654.44133902</v>
      </c>
      <c r="Q24" s="266">
        <f t="shared" si="4"/>
        <v>1.0310651050566262</v>
      </c>
      <c r="R24" s="254">
        <v>1</v>
      </c>
    </row>
    <row r="25" spans="1:18" ht="15">
      <c r="A25">
        <v>50</v>
      </c>
      <c r="B25" t="s">
        <v>55</v>
      </c>
      <c r="C25" s="218">
        <v>11417</v>
      </c>
      <c r="D25" s="178">
        <v>46167067.092834122</v>
      </c>
      <c r="E25" s="182">
        <v>47101613.093892947</v>
      </c>
      <c r="F25" s="257">
        <v>47060327</v>
      </c>
      <c r="G25" s="172">
        <f t="shared" si="5"/>
        <v>-41286.093892946839</v>
      </c>
      <c r="H25" s="173">
        <f t="shared" si="6"/>
        <v>-8.765324833068163E-4</v>
      </c>
      <c r="I25" s="269">
        <f t="shared" si="3"/>
        <v>-3.6161946126781852</v>
      </c>
      <c r="J25" s="184">
        <v>628306.45732506737</v>
      </c>
      <c r="K25" s="185">
        <v>67603.767387514294</v>
      </c>
      <c r="L25" s="256">
        <v>92375.646514763721</v>
      </c>
      <c r="M25" s="186">
        <f t="shared" si="7"/>
        <v>2.1697362816194645</v>
      </c>
      <c r="N25" s="187">
        <v>418013.66582588805</v>
      </c>
      <c r="O25" s="188">
        <v>43771.711901477684</v>
      </c>
      <c r="P25" s="265">
        <v>60286.297986327292</v>
      </c>
      <c r="Q25" s="266">
        <f t="shared" si="4"/>
        <v>1.4464908544144355</v>
      </c>
      <c r="R25" s="254">
        <v>4</v>
      </c>
    </row>
    <row r="26" spans="1:18" ht="15">
      <c r="A26">
        <v>51</v>
      </c>
      <c r="B26" t="s">
        <v>56</v>
      </c>
      <c r="C26" s="218">
        <v>9334</v>
      </c>
      <c r="D26" s="178">
        <v>40881673.986657552</v>
      </c>
      <c r="E26" s="182">
        <v>40671741.466566496</v>
      </c>
      <c r="F26" s="257">
        <v>40636190</v>
      </c>
      <c r="G26" s="172">
        <f t="shared" si="5"/>
        <v>-35551.466566495597</v>
      </c>
      <c r="H26" s="173">
        <f t="shared" si="6"/>
        <v>-8.7410731098691867E-4</v>
      </c>
      <c r="I26" s="269">
        <f t="shared" si="3"/>
        <v>-3.8088136454355688</v>
      </c>
      <c r="J26" s="184">
        <v>-4112808.4434275771</v>
      </c>
      <c r="K26" s="185">
        <v>-3986811.8517787382</v>
      </c>
      <c r="L26" s="256">
        <v>-3965481.1848943904</v>
      </c>
      <c r="M26" s="186">
        <f t="shared" si="7"/>
        <v>2.2852653615114416</v>
      </c>
      <c r="N26" s="184">
        <v>-4570243.0447092988</v>
      </c>
      <c r="O26" s="185">
        <v>-4486900.496409703</v>
      </c>
      <c r="P26" s="256">
        <v>-4472680.0518201273</v>
      </c>
      <c r="Q26" s="266">
        <f t="shared" si="4"/>
        <v>1.5235102410087586</v>
      </c>
      <c r="R26" s="254">
        <v>4</v>
      </c>
    </row>
    <row r="27" spans="1:18" ht="15">
      <c r="A27">
        <v>52</v>
      </c>
      <c r="B27" t="s">
        <v>57</v>
      </c>
      <c r="C27" s="218">
        <v>2404</v>
      </c>
      <c r="D27" s="178">
        <v>10574353.917699166</v>
      </c>
      <c r="E27" s="182">
        <v>10771293.083987545</v>
      </c>
      <c r="F27" s="257">
        <v>10761890</v>
      </c>
      <c r="G27" s="172">
        <f t="shared" si="5"/>
        <v>-9403.083987545222</v>
      </c>
      <c r="H27" s="173">
        <f t="shared" si="6"/>
        <v>-8.729763375878905E-4</v>
      </c>
      <c r="I27" s="269">
        <f t="shared" si="3"/>
        <v>-3.9114326071319558</v>
      </c>
      <c r="J27" s="184">
        <v>699286.65500140435</v>
      </c>
      <c r="K27" s="185">
        <v>581125.81750542601</v>
      </c>
      <c r="L27" s="256">
        <v>586767.76662889076</v>
      </c>
      <c r="M27" s="186">
        <f t="shared" si="7"/>
        <v>2.3469006337207809</v>
      </c>
      <c r="N27" s="187">
        <v>368478.99197772512</v>
      </c>
      <c r="O27" s="188">
        <v>289658.05909627536</v>
      </c>
      <c r="P27" s="265">
        <v>293419.35851192137</v>
      </c>
      <c r="Q27" s="266">
        <f t="shared" si="4"/>
        <v>1.5646004224816989</v>
      </c>
      <c r="R27" s="254">
        <v>14</v>
      </c>
    </row>
    <row r="28" spans="1:18" ht="15">
      <c r="A28">
        <v>61</v>
      </c>
      <c r="B28" t="s">
        <v>58</v>
      </c>
      <c r="C28" s="218">
        <v>16573</v>
      </c>
      <c r="D28" s="178">
        <v>73155528.391956121</v>
      </c>
      <c r="E28" s="182">
        <v>73187345.359798387</v>
      </c>
      <c r="F28" s="257">
        <v>73504597</v>
      </c>
      <c r="G28" s="172">
        <f t="shared" si="5"/>
        <v>317251.64020161331</v>
      </c>
      <c r="H28" s="173">
        <f t="shared" si="6"/>
        <v>4.334788188339986E-3</v>
      </c>
      <c r="I28" s="269">
        <f t="shared" si="3"/>
        <v>19.142680275243666</v>
      </c>
      <c r="J28" s="184">
        <v>1546169.1417286361</v>
      </c>
      <c r="K28" s="185">
        <v>1527149.3610316855</v>
      </c>
      <c r="L28" s="256">
        <v>1336798.4277311836</v>
      </c>
      <c r="M28" s="186">
        <f t="shared" si="7"/>
        <v>-11.485605098684722</v>
      </c>
      <c r="N28" s="187">
        <v>2133623.5484488965</v>
      </c>
      <c r="O28" s="188">
        <v>2119699.7587091289</v>
      </c>
      <c r="P28" s="265">
        <v>1992799.1365088173</v>
      </c>
      <c r="Q28" s="266">
        <f t="shared" si="4"/>
        <v>-7.657070065788429</v>
      </c>
      <c r="R28" s="254">
        <v>5</v>
      </c>
    </row>
    <row r="29" spans="1:18" ht="15">
      <c r="A29">
        <v>69</v>
      </c>
      <c r="B29" t="s">
        <v>59</v>
      </c>
      <c r="C29" s="218">
        <v>6802</v>
      </c>
      <c r="D29" s="178">
        <v>32941395.694000997</v>
      </c>
      <c r="E29" s="182">
        <v>32690304.2276957</v>
      </c>
      <c r="F29" s="257">
        <v>32661655</v>
      </c>
      <c r="G29" s="172">
        <f t="shared" si="5"/>
        <v>-28649.227695699781</v>
      </c>
      <c r="H29" s="173">
        <f t="shared" si="6"/>
        <v>-8.7638302464703713E-4</v>
      </c>
      <c r="I29" s="269">
        <f t="shared" si="3"/>
        <v>-4.2118829308585388</v>
      </c>
      <c r="J29" s="184">
        <v>-1514006.079808255</v>
      </c>
      <c r="K29" s="185">
        <v>-1363322.0885474668</v>
      </c>
      <c r="L29" s="256">
        <v>-1346132.7263176125</v>
      </c>
      <c r="M29" s="186">
        <f t="shared" si="7"/>
        <v>2.5271041208253946</v>
      </c>
      <c r="N29" s="187">
        <v>-1730207.9637557166</v>
      </c>
      <c r="O29" s="188">
        <v>-1630266.3560732319</v>
      </c>
      <c r="P29" s="265">
        <v>-1618806.7812533176</v>
      </c>
      <c r="Q29" s="266">
        <f t="shared" si="4"/>
        <v>1.6847360805519402</v>
      </c>
      <c r="R29" s="254">
        <v>17</v>
      </c>
    </row>
    <row r="30" spans="1:18" ht="15">
      <c r="A30">
        <v>71</v>
      </c>
      <c r="B30" t="s">
        <v>60</v>
      </c>
      <c r="C30" s="218">
        <v>6613</v>
      </c>
      <c r="D30" s="178">
        <v>29998502.654877216</v>
      </c>
      <c r="E30" s="182">
        <v>30963570.946833599</v>
      </c>
      <c r="F30" s="257">
        <v>29831868</v>
      </c>
      <c r="G30" s="172">
        <f t="shared" si="5"/>
        <v>-1131702.9468335994</v>
      </c>
      <c r="H30" s="173">
        <f t="shared" si="6"/>
        <v>-3.6549497109903913E-2</v>
      </c>
      <c r="I30" s="269">
        <f t="shared" si="3"/>
        <v>-171.13306318366844</v>
      </c>
      <c r="J30" s="184">
        <v>16197.520077027812</v>
      </c>
      <c r="K30" s="185">
        <v>-562824.91019471909</v>
      </c>
      <c r="L30" s="256">
        <v>116196.85905073934</v>
      </c>
      <c r="M30" s="186">
        <f t="shared" si="7"/>
        <v>102.67983808339005</v>
      </c>
      <c r="N30" s="187">
        <v>-637115.25324471691</v>
      </c>
      <c r="O30" s="188">
        <v>-1023457.8866949854</v>
      </c>
      <c r="P30" s="265">
        <v>-570776.7071980047</v>
      </c>
      <c r="Q30" s="266">
        <f t="shared" si="4"/>
        <v>68.453225388927976</v>
      </c>
      <c r="R30" s="254">
        <v>17</v>
      </c>
    </row>
    <row r="31" spans="1:18" ht="15">
      <c r="A31">
        <v>72</v>
      </c>
      <c r="B31" t="s">
        <v>61</v>
      </c>
      <c r="C31" s="218">
        <v>950</v>
      </c>
      <c r="D31" s="178">
        <v>4634963.925847047</v>
      </c>
      <c r="E31" s="182">
        <v>4583312.976714001</v>
      </c>
      <c r="F31" s="257">
        <v>4579327</v>
      </c>
      <c r="G31" s="172">
        <f t="shared" si="5"/>
        <v>-3985.9767140010372</v>
      </c>
      <c r="H31" s="173">
        <f t="shared" si="6"/>
        <v>-8.696715092886318E-4</v>
      </c>
      <c r="I31" s="269">
        <f t="shared" si="3"/>
        <v>-4.1957649621063551</v>
      </c>
      <c r="J31" s="184">
        <v>-51925.98084717201</v>
      </c>
      <c r="K31" s="185">
        <v>-20935.032822800385</v>
      </c>
      <c r="L31" s="256">
        <v>-18543.602143970566</v>
      </c>
      <c r="M31" s="186">
        <f t="shared" si="7"/>
        <v>2.5172954513998103</v>
      </c>
      <c r="N31" s="187">
        <v>-2094.3321891822666</v>
      </c>
      <c r="O31" s="188">
        <v>18559.611118176494</v>
      </c>
      <c r="P31" s="265">
        <v>20153.898237397832</v>
      </c>
      <c r="Q31" s="266">
        <f t="shared" si="4"/>
        <v>1.6781969676014092</v>
      </c>
      <c r="R31" s="254">
        <v>17</v>
      </c>
    </row>
    <row r="32" spans="1:18" ht="15">
      <c r="A32">
        <v>74</v>
      </c>
      <c r="B32" t="s">
        <v>62</v>
      </c>
      <c r="C32" s="218">
        <v>1083</v>
      </c>
      <c r="D32" s="178">
        <v>5378418.4631964918</v>
      </c>
      <c r="E32" s="182">
        <v>5565264.0820690729</v>
      </c>
      <c r="F32" s="257">
        <v>5560372</v>
      </c>
      <c r="G32" s="172">
        <f t="shared" si="5"/>
        <v>-4892.0820690728724</v>
      </c>
      <c r="H32" s="173">
        <f t="shared" si="6"/>
        <v>-8.7903862187507862E-4</v>
      </c>
      <c r="I32" s="269">
        <f t="shared" si="3"/>
        <v>-4.5171579585160408</v>
      </c>
      <c r="J32" s="184">
        <v>234042.88213997387</v>
      </c>
      <c r="K32" s="185">
        <v>121941.45955002852</v>
      </c>
      <c r="L32" s="256">
        <v>124876.83825200844</v>
      </c>
      <c r="M32" s="186">
        <f t="shared" si="7"/>
        <v>2.7104143139242107</v>
      </c>
      <c r="N32" s="187">
        <v>101037.00889135765</v>
      </c>
      <c r="O32" s="188">
        <v>26197.615763389625</v>
      </c>
      <c r="P32" s="265">
        <v>28154.534898044585</v>
      </c>
      <c r="Q32" s="266">
        <f t="shared" si="4"/>
        <v>1.8069428759510247</v>
      </c>
      <c r="R32" s="254">
        <v>16</v>
      </c>
    </row>
    <row r="33" spans="1:18" ht="15">
      <c r="A33">
        <v>75</v>
      </c>
      <c r="B33" t="s">
        <v>63</v>
      </c>
      <c r="C33" s="218">
        <v>19702</v>
      </c>
      <c r="D33" s="178">
        <v>91292700.15491268</v>
      </c>
      <c r="E33" s="182">
        <v>92267180.973293751</v>
      </c>
      <c r="F33" s="257">
        <v>92186156</v>
      </c>
      <c r="G33" s="172">
        <f t="shared" si="5"/>
        <v>-81024.973293751478</v>
      </c>
      <c r="H33" s="173">
        <f t="shared" si="6"/>
        <v>-8.7815594276369766E-4</v>
      </c>
      <c r="I33" s="269">
        <f t="shared" si="3"/>
        <v>-4.1125252915313917</v>
      </c>
      <c r="J33" s="184">
        <v>-478063.67031347757</v>
      </c>
      <c r="K33" s="185">
        <v>-1062693.2260760528</v>
      </c>
      <c r="L33" s="256">
        <v>-1014078.494076492</v>
      </c>
      <c r="M33" s="186">
        <f t="shared" si="7"/>
        <v>2.4675023855223186</v>
      </c>
      <c r="N33" s="187">
        <v>1344675.0795458322</v>
      </c>
      <c r="O33" s="188">
        <v>953880.6831814202</v>
      </c>
      <c r="P33" s="265">
        <v>986290.50451448536</v>
      </c>
      <c r="Q33" s="266">
        <f t="shared" si="4"/>
        <v>1.6450015903494652</v>
      </c>
      <c r="R33" s="254">
        <v>8</v>
      </c>
    </row>
    <row r="34" spans="1:18" ht="15">
      <c r="A34">
        <v>77</v>
      </c>
      <c r="B34" t="s">
        <v>64</v>
      </c>
      <c r="C34" s="218">
        <v>4683</v>
      </c>
      <c r="D34" s="178">
        <v>23421915.529445425</v>
      </c>
      <c r="E34" s="182">
        <v>23388165.944837987</v>
      </c>
      <c r="F34" s="257">
        <v>23367730</v>
      </c>
      <c r="G34" s="172">
        <f t="shared" si="5"/>
        <v>-20435.944837987423</v>
      </c>
      <c r="H34" s="173">
        <f t="shared" si="6"/>
        <v>-8.7377286813281952E-4</v>
      </c>
      <c r="I34" s="269">
        <f t="shared" si="3"/>
        <v>-4.3638575353379077</v>
      </c>
      <c r="J34" s="184">
        <v>30098.38071286754</v>
      </c>
      <c r="K34" s="185">
        <v>50377.121388521999</v>
      </c>
      <c r="L34" s="256">
        <v>62638.926461373107</v>
      </c>
      <c r="M34" s="186">
        <f t="shared" si="7"/>
        <v>2.6183653796393567</v>
      </c>
      <c r="N34" s="187">
        <v>22914.591225701341</v>
      </c>
      <c r="O34" s="188">
        <v>35921.513207688673</v>
      </c>
      <c r="P34" s="265">
        <v>44096.0499229294</v>
      </c>
      <c r="Q34" s="266">
        <f t="shared" si="4"/>
        <v>1.7455769197609923</v>
      </c>
      <c r="R34" s="254">
        <v>13</v>
      </c>
    </row>
    <row r="35" spans="1:18" ht="15">
      <c r="A35">
        <v>78</v>
      </c>
      <c r="B35" t="s">
        <v>65</v>
      </c>
      <c r="C35" s="218">
        <v>7979</v>
      </c>
      <c r="D35" s="178">
        <v>38061668.409503132</v>
      </c>
      <c r="E35" s="182">
        <v>37565857.525574312</v>
      </c>
      <c r="F35" s="257">
        <v>37533113</v>
      </c>
      <c r="G35" s="172">
        <f t="shared" si="5"/>
        <v>-32744.525574311614</v>
      </c>
      <c r="H35" s="173">
        <f t="shared" si="6"/>
        <v>-8.7165654482982584E-4</v>
      </c>
      <c r="I35" s="269">
        <f t="shared" si="3"/>
        <v>-4.1038382722536175</v>
      </c>
      <c r="J35" s="184">
        <v>-1860289.7639129411</v>
      </c>
      <c r="K35" s="185">
        <v>-1562781.4202272503</v>
      </c>
      <c r="L35" s="256">
        <v>-1543134.5041248978</v>
      </c>
      <c r="M35" s="186">
        <f t="shared" si="7"/>
        <v>2.4623281241198836</v>
      </c>
      <c r="N35" s="187">
        <v>-558577.61072941707</v>
      </c>
      <c r="O35" s="188">
        <v>-360624.14647244877</v>
      </c>
      <c r="P35" s="265">
        <v>-347526.20240419992</v>
      </c>
      <c r="Q35" s="266">
        <f t="shared" si="4"/>
        <v>1.6415520827483205</v>
      </c>
      <c r="R35" s="254">
        <v>1</v>
      </c>
    </row>
    <row r="36" spans="1:18" ht="15">
      <c r="A36">
        <v>79</v>
      </c>
      <c r="B36" t="s">
        <v>66</v>
      </c>
      <c r="C36" s="218">
        <v>6785</v>
      </c>
      <c r="D36" s="178">
        <v>33223411.151279893</v>
      </c>
      <c r="E36" s="182">
        <v>33109336.704340436</v>
      </c>
      <c r="F36" s="257">
        <v>33080417</v>
      </c>
      <c r="G36" s="172">
        <f t="shared" si="5"/>
        <v>-28919.704340435565</v>
      </c>
      <c r="H36" s="173">
        <f t="shared" si="6"/>
        <v>-8.7346069776880688E-4</v>
      </c>
      <c r="I36" s="269">
        <f t="shared" si="3"/>
        <v>-4.2622998290988301</v>
      </c>
      <c r="J36" s="184">
        <v>-955835.02731453779</v>
      </c>
      <c r="K36" s="185">
        <v>-887363.86895321321</v>
      </c>
      <c r="L36" s="256">
        <v>-870011.97962409223</v>
      </c>
      <c r="M36" s="186">
        <f t="shared" si="7"/>
        <v>2.5573897316316851</v>
      </c>
      <c r="N36" s="187">
        <v>-890222.46590594621</v>
      </c>
      <c r="O36" s="188">
        <v>-845043.09667205124</v>
      </c>
      <c r="P36" s="265">
        <v>-833475.17045262607</v>
      </c>
      <c r="Q36" s="266">
        <f t="shared" si="4"/>
        <v>1.7049264877561039</v>
      </c>
      <c r="R36" s="254">
        <v>4</v>
      </c>
    </row>
    <row r="37" spans="1:18" ht="15">
      <c r="A37">
        <v>81</v>
      </c>
      <c r="B37" t="s">
        <v>67</v>
      </c>
      <c r="C37" s="218">
        <v>2621</v>
      </c>
      <c r="D37" s="178">
        <v>13748766.056122705</v>
      </c>
      <c r="E37" s="182">
        <v>13767688.363923891</v>
      </c>
      <c r="F37" s="257">
        <v>13755684</v>
      </c>
      <c r="G37" s="172">
        <f t="shared" si="5"/>
        <v>-12004.363923890516</v>
      </c>
      <c r="H37" s="173">
        <f t="shared" si="6"/>
        <v>-8.7192298420598377E-4</v>
      </c>
      <c r="I37" s="269">
        <f t="shared" si="3"/>
        <v>-4.5800701731745574</v>
      </c>
      <c r="J37" s="184">
        <v>294256.02789829951</v>
      </c>
      <c r="K37" s="185">
        <v>282913.28108364216</v>
      </c>
      <c r="L37" s="256">
        <v>290115.99736029241</v>
      </c>
      <c r="M37" s="186">
        <f t="shared" si="7"/>
        <v>2.7480794645746887</v>
      </c>
      <c r="N37" s="187">
        <v>415602.10805156146</v>
      </c>
      <c r="O37" s="188">
        <v>407852.3106152619</v>
      </c>
      <c r="P37" s="265">
        <v>412654.12146636535</v>
      </c>
      <c r="Q37" s="266">
        <f t="shared" si="4"/>
        <v>1.8320529763843767</v>
      </c>
      <c r="R37" s="254">
        <v>7</v>
      </c>
    </row>
    <row r="38" spans="1:18" ht="15">
      <c r="A38">
        <v>82</v>
      </c>
      <c r="B38" t="s">
        <v>68</v>
      </c>
      <c r="C38" s="218">
        <v>9405</v>
      </c>
      <c r="D38" s="178">
        <v>32556224.451767314</v>
      </c>
      <c r="E38" s="182">
        <v>31429831.150283571</v>
      </c>
      <c r="F38" s="257">
        <v>31402359</v>
      </c>
      <c r="G38" s="172">
        <f t="shared" si="5"/>
        <v>-27472.150283571333</v>
      </c>
      <c r="H38" s="173">
        <f t="shared" si="6"/>
        <v>-8.7407883778349441E-4</v>
      </c>
      <c r="I38" s="269">
        <f t="shared" si="3"/>
        <v>-2.9210154474823322</v>
      </c>
      <c r="J38" s="184">
        <v>-343848.49388263217</v>
      </c>
      <c r="K38" s="185">
        <v>331989.64259877818</v>
      </c>
      <c r="L38" s="256">
        <v>348473.04083571001</v>
      </c>
      <c r="M38" s="186">
        <f t="shared" si="7"/>
        <v>1.7526207588444258</v>
      </c>
      <c r="N38" s="187">
        <v>-363514.71816452115</v>
      </c>
      <c r="O38" s="188">
        <v>87005.951180288175</v>
      </c>
      <c r="P38" s="265">
        <v>97994.88333825834</v>
      </c>
      <c r="Q38" s="266">
        <f t="shared" si="4"/>
        <v>1.1684138392312775</v>
      </c>
      <c r="R38" s="254">
        <v>5</v>
      </c>
    </row>
    <row r="39" spans="1:18" ht="15">
      <c r="A39">
        <v>86</v>
      </c>
      <c r="B39" t="s">
        <v>69</v>
      </c>
      <c r="C39" s="218">
        <v>8143</v>
      </c>
      <c r="D39" s="178">
        <v>29073717.432250563</v>
      </c>
      <c r="E39" s="182">
        <v>30019008.269818343</v>
      </c>
      <c r="F39" s="257">
        <v>29370730</v>
      </c>
      <c r="G39" s="172">
        <f t="shared" si="5"/>
        <v>-648278.26981834322</v>
      </c>
      <c r="H39" s="173">
        <f t="shared" si="6"/>
        <v>-2.1595592498974525E-2</v>
      </c>
      <c r="I39" s="269">
        <f t="shared" si="3"/>
        <v>-79.611724157969206</v>
      </c>
      <c r="J39" s="184">
        <v>424456.15068637562</v>
      </c>
      <c r="K39" s="185">
        <v>-142704.51861403964</v>
      </c>
      <c r="L39" s="256">
        <v>246262.38394632383</v>
      </c>
      <c r="M39" s="186">
        <f t="shared" si="7"/>
        <v>47.767027208690095</v>
      </c>
      <c r="N39" s="187">
        <v>73612.803466450918</v>
      </c>
      <c r="O39" s="188">
        <v>-304738.73642714124</v>
      </c>
      <c r="P39" s="265">
        <v>-45427.468053555327</v>
      </c>
      <c r="Q39" s="266">
        <f t="shared" si="4"/>
        <v>31.84468480579466</v>
      </c>
      <c r="R39" s="254">
        <v>5</v>
      </c>
    </row>
    <row r="40" spans="1:18" ht="15">
      <c r="A40">
        <v>90</v>
      </c>
      <c r="B40" t="s">
        <v>70</v>
      </c>
      <c r="C40" s="218">
        <v>3136</v>
      </c>
      <c r="D40" s="178">
        <v>18471379.153836984</v>
      </c>
      <c r="E40" s="182">
        <v>18540258.750296805</v>
      </c>
      <c r="F40" s="257">
        <v>18524108</v>
      </c>
      <c r="G40" s="172">
        <f t="shared" si="5"/>
        <v>-16150.750296805054</v>
      </c>
      <c r="H40" s="173">
        <f t="shared" si="6"/>
        <v>-8.7111784761615058E-4</v>
      </c>
      <c r="I40" s="269">
        <f t="shared" si="3"/>
        <v>-5.1501117017873259</v>
      </c>
      <c r="J40" s="184">
        <v>125733.8554724703</v>
      </c>
      <c r="K40" s="185">
        <v>84423.867727200603</v>
      </c>
      <c r="L40" s="256">
        <v>94114.218245721509</v>
      </c>
      <c r="M40" s="186">
        <f t="shared" si="7"/>
        <v>3.090035241875289</v>
      </c>
      <c r="N40" s="187">
        <v>-653862.3517834699</v>
      </c>
      <c r="O40" s="188">
        <v>-681716.3336922609</v>
      </c>
      <c r="P40" s="265">
        <v>-675256.10001324408</v>
      </c>
      <c r="Q40" s="266">
        <f t="shared" si="4"/>
        <v>2.0600234945844451</v>
      </c>
      <c r="R40" s="254">
        <v>12</v>
      </c>
    </row>
    <row r="41" spans="1:18" ht="15">
      <c r="A41">
        <v>91</v>
      </c>
      <c r="B41" t="s">
        <v>71</v>
      </c>
      <c r="C41" s="218">
        <v>658457</v>
      </c>
      <c r="D41" s="178">
        <v>2473030439.3196907</v>
      </c>
      <c r="E41" s="182">
        <v>2460597214.6330357</v>
      </c>
      <c r="F41" s="257">
        <v>2454035742</v>
      </c>
      <c r="G41" s="172">
        <f t="shared" si="5"/>
        <v>-6561472.6330356598</v>
      </c>
      <c r="H41" s="173">
        <f t="shared" si="6"/>
        <v>-2.6666179226794797E-3</v>
      </c>
      <c r="I41" s="269">
        <f t="shared" si="3"/>
        <v>-9.964921981292111</v>
      </c>
      <c r="J41" s="184">
        <v>-18377841.017744798</v>
      </c>
      <c r="K41" s="185">
        <v>-10917864.07249089</v>
      </c>
      <c r="L41" s="256">
        <v>-6980980.3654889707</v>
      </c>
      <c r="M41" s="186">
        <f t="shared" si="7"/>
        <v>5.9789533819245886</v>
      </c>
      <c r="N41" s="187">
        <v>-84284775.365142062</v>
      </c>
      <c r="O41" s="188">
        <v>-79312201.877064124</v>
      </c>
      <c r="P41" s="265">
        <v>-76687612.739061773</v>
      </c>
      <c r="Q41" s="266">
        <f t="shared" si="4"/>
        <v>3.9859689212846865</v>
      </c>
      <c r="R41" s="254">
        <v>1</v>
      </c>
    </row>
    <row r="42" spans="1:18" ht="15">
      <c r="A42">
        <v>92</v>
      </c>
      <c r="B42" t="s">
        <v>72</v>
      </c>
      <c r="C42" s="218">
        <v>239206</v>
      </c>
      <c r="D42" s="178">
        <v>763855474.78336561</v>
      </c>
      <c r="E42" s="182">
        <v>772623518.07798827</v>
      </c>
      <c r="F42" s="257">
        <v>771951938</v>
      </c>
      <c r="G42" s="172">
        <f t="shared" si="5"/>
        <v>-671580.07798826694</v>
      </c>
      <c r="H42" s="173">
        <f t="shared" si="6"/>
        <v>-8.6922034118106916E-4</v>
      </c>
      <c r="I42" s="269">
        <f t="shared" si="3"/>
        <v>-2.807538598481087</v>
      </c>
      <c r="J42" s="184">
        <v>-22836374.691326935</v>
      </c>
      <c r="K42" s="185">
        <v>-28097555.080177408</v>
      </c>
      <c r="L42" s="256">
        <v>-27694606.953011636</v>
      </c>
      <c r="M42" s="186">
        <f t="shared" si="7"/>
        <v>1.6845234950869628</v>
      </c>
      <c r="N42" s="187">
        <v>138698.57291792423</v>
      </c>
      <c r="O42" s="188">
        <v>-3362492.7203781386</v>
      </c>
      <c r="P42" s="265">
        <v>-3093860.6356005617</v>
      </c>
      <c r="Q42" s="266">
        <f t="shared" si="4"/>
        <v>1.123015663392962</v>
      </c>
      <c r="R42" s="254">
        <v>1</v>
      </c>
    </row>
    <row r="43" spans="1:18" ht="15">
      <c r="A43">
        <v>97</v>
      </c>
      <c r="B43" t="s">
        <v>73</v>
      </c>
      <c r="C43" s="218">
        <v>2131</v>
      </c>
      <c r="D43" s="178">
        <v>10110301.645743335</v>
      </c>
      <c r="E43" s="182">
        <v>10947373.413811971</v>
      </c>
      <c r="F43" s="257">
        <v>10937822</v>
      </c>
      <c r="G43" s="172">
        <f t="shared" si="5"/>
        <v>-9551.4138119705021</v>
      </c>
      <c r="H43" s="173">
        <f t="shared" si="6"/>
        <v>-8.7248451760307832E-4</v>
      </c>
      <c r="I43" s="269">
        <f t="shared" si="3"/>
        <v>-4.4821275513704846</v>
      </c>
      <c r="J43" s="184">
        <v>179302.23141044893</v>
      </c>
      <c r="K43" s="185">
        <v>-322932.87027874705</v>
      </c>
      <c r="L43" s="256">
        <v>-317202.09788532177</v>
      </c>
      <c r="M43" s="186">
        <f t="shared" si="7"/>
        <v>2.6892409166707116</v>
      </c>
      <c r="N43" s="187">
        <v>602458.74507713842</v>
      </c>
      <c r="O43" s="188">
        <v>267494.7093766068</v>
      </c>
      <c r="P43" s="265">
        <v>271315.2243055604</v>
      </c>
      <c r="Q43" s="266">
        <f t="shared" si="4"/>
        <v>1.7928272777820768</v>
      </c>
      <c r="R43" s="254">
        <v>10</v>
      </c>
    </row>
    <row r="44" spans="1:18" ht="15">
      <c r="A44">
        <v>98</v>
      </c>
      <c r="B44" t="s">
        <v>74</v>
      </c>
      <c r="C44" s="218">
        <v>23090</v>
      </c>
      <c r="D44" s="178">
        <v>84226501.96672143</v>
      </c>
      <c r="E44" s="182">
        <v>83044593.588703632</v>
      </c>
      <c r="F44" s="257">
        <v>82971748</v>
      </c>
      <c r="G44" s="172">
        <f t="shared" si="5"/>
        <v>-72845.588703632355</v>
      </c>
      <c r="H44" s="173">
        <f t="shared" si="6"/>
        <v>-8.7718640739475396E-4</v>
      </c>
      <c r="I44" s="269">
        <f t="shared" si="3"/>
        <v>-3.1548544263158229</v>
      </c>
      <c r="J44" s="184">
        <v>3582516.325393742</v>
      </c>
      <c r="K44" s="185">
        <v>4291718.914459642</v>
      </c>
      <c r="L44" s="256">
        <v>4335426.4234630624</v>
      </c>
      <c r="M44" s="186">
        <f t="shared" si="7"/>
        <v>1.8929194024868063</v>
      </c>
      <c r="N44" s="184">
        <v>2528114.0829214337</v>
      </c>
      <c r="O44" s="185">
        <v>2999898.7102496079</v>
      </c>
      <c r="P44" s="256">
        <v>3029037.0495852563</v>
      </c>
      <c r="Q44" s="266">
        <f t="shared" si="4"/>
        <v>1.2619462683260434</v>
      </c>
      <c r="R44" s="254">
        <v>7</v>
      </c>
    </row>
    <row r="45" spans="1:18" ht="15">
      <c r="A45">
        <v>102</v>
      </c>
      <c r="B45" t="s">
        <v>75</v>
      </c>
      <c r="C45" s="218">
        <v>9870</v>
      </c>
      <c r="D45" s="178">
        <v>39996584.14203544</v>
      </c>
      <c r="E45" s="182">
        <v>39925562.880822428</v>
      </c>
      <c r="F45" s="257">
        <v>39890533</v>
      </c>
      <c r="G45" s="172">
        <f t="shared" si="5"/>
        <v>-35029.880822427571</v>
      </c>
      <c r="H45" s="173">
        <f t="shared" si="6"/>
        <v>-8.7737976110672654E-4</v>
      </c>
      <c r="I45" s="269">
        <f t="shared" si="3"/>
        <v>-3.5491267297292373</v>
      </c>
      <c r="J45" s="184">
        <v>984515.62336790236</v>
      </c>
      <c r="K45" s="185">
        <v>1027152.5103559718</v>
      </c>
      <c r="L45" s="256">
        <v>1048170.5654000834</v>
      </c>
      <c r="M45" s="186">
        <f t="shared" si="7"/>
        <v>2.1294888595857833</v>
      </c>
      <c r="N45" s="187">
        <v>618463.79893695342</v>
      </c>
      <c r="O45" s="188">
        <v>646462.01960280049</v>
      </c>
      <c r="P45" s="265">
        <v>660474.0562988912</v>
      </c>
      <c r="Q45" s="266">
        <f t="shared" si="4"/>
        <v>1.4196592397255028</v>
      </c>
      <c r="R45" s="254">
        <v>4</v>
      </c>
    </row>
    <row r="46" spans="1:18" ht="15">
      <c r="A46">
        <v>103</v>
      </c>
      <c r="B46" t="s">
        <v>76</v>
      </c>
      <c r="C46" s="218">
        <v>2166</v>
      </c>
      <c r="D46" s="178">
        <v>8529743.424864972</v>
      </c>
      <c r="E46" s="182">
        <v>8630537.8582974635</v>
      </c>
      <c r="F46" s="257">
        <v>8599990</v>
      </c>
      <c r="G46" s="172">
        <f t="shared" si="5"/>
        <v>-30547.858297463506</v>
      </c>
      <c r="H46" s="173">
        <f t="shared" si="6"/>
        <v>-3.5395080583644702E-3</v>
      </c>
      <c r="I46" s="269">
        <f t="shared" si="3"/>
        <v>-14.103351014526089</v>
      </c>
      <c r="J46" s="184">
        <v>247307.95941079801</v>
      </c>
      <c r="K46" s="185">
        <v>186834.84534403766</v>
      </c>
      <c r="L46" s="256">
        <v>205163.71927565767</v>
      </c>
      <c r="M46" s="186">
        <f t="shared" si="7"/>
        <v>8.4620839942843986</v>
      </c>
      <c r="N46" s="187">
        <v>151797.31374396881</v>
      </c>
      <c r="O46" s="188">
        <v>111419.24829677981</v>
      </c>
      <c r="P46" s="265">
        <v>123638.49758452934</v>
      </c>
      <c r="Q46" s="266">
        <f t="shared" si="4"/>
        <v>5.641389329524249</v>
      </c>
      <c r="R46" s="254">
        <v>5</v>
      </c>
    </row>
    <row r="47" spans="1:18" ht="15">
      <c r="A47">
        <v>105</v>
      </c>
      <c r="B47" t="s">
        <v>77</v>
      </c>
      <c r="C47" s="218">
        <v>2139</v>
      </c>
      <c r="D47" s="178">
        <v>13611609.532553049</v>
      </c>
      <c r="E47" s="182">
        <v>13670138.128666019</v>
      </c>
      <c r="F47" s="257">
        <v>13658190</v>
      </c>
      <c r="G47" s="172">
        <f t="shared" si="5"/>
        <v>-11948.128666019067</v>
      </c>
      <c r="H47" s="173">
        <f t="shared" si="6"/>
        <v>-8.7403130484571101E-4</v>
      </c>
      <c r="I47" s="269">
        <f t="shared" si="3"/>
        <v>-5.5858479037022288</v>
      </c>
      <c r="J47" s="184">
        <v>366536.63991499488</v>
      </c>
      <c r="K47" s="185">
        <v>331436.58120990195</v>
      </c>
      <c r="L47" s="256">
        <v>338605.69872906734</v>
      </c>
      <c r="M47" s="186">
        <f t="shared" si="7"/>
        <v>3.3516210935789572</v>
      </c>
      <c r="N47" s="187">
        <v>372358.27057843527</v>
      </c>
      <c r="O47" s="188">
        <v>348656.10059340927</v>
      </c>
      <c r="P47" s="265">
        <v>353435.51227285573</v>
      </c>
      <c r="Q47" s="266">
        <f t="shared" si="4"/>
        <v>2.2344140623873141</v>
      </c>
      <c r="R47" s="254">
        <v>18</v>
      </c>
    </row>
    <row r="48" spans="1:18" ht="15">
      <c r="A48">
        <v>106</v>
      </c>
      <c r="B48" t="s">
        <v>78</v>
      </c>
      <c r="C48" s="218">
        <v>46880</v>
      </c>
      <c r="D48" s="178">
        <v>182238669.20132461</v>
      </c>
      <c r="E48" s="182">
        <v>178700951.54525408</v>
      </c>
      <c r="F48" s="257">
        <v>178545098</v>
      </c>
      <c r="G48" s="172">
        <f t="shared" si="5"/>
        <v>-155853.54525408149</v>
      </c>
      <c r="H48" s="173">
        <f t="shared" si="6"/>
        <v>-8.721472600251559E-4</v>
      </c>
      <c r="I48" s="269">
        <f t="shared" si="3"/>
        <v>-3.324521016511977</v>
      </c>
      <c r="J48" s="184">
        <v>-466606.46200008155</v>
      </c>
      <c r="K48" s="185">
        <v>1655976.351664569</v>
      </c>
      <c r="L48" s="256">
        <v>1749488.2548557413</v>
      </c>
      <c r="M48" s="186">
        <f t="shared" si="7"/>
        <v>1.9947078325762007</v>
      </c>
      <c r="N48" s="187">
        <v>2202767.691561881</v>
      </c>
      <c r="O48" s="188">
        <v>3618667.1510202968</v>
      </c>
      <c r="P48" s="265">
        <v>3681008.4198144875</v>
      </c>
      <c r="Q48" s="266">
        <f t="shared" si="4"/>
        <v>1.3298052217190828</v>
      </c>
      <c r="R48" s="254">
        <v>1</v>
      </c>
    </row>
    <row r="49" spans="1:18" ht="15">
      <c r="A49">
        <v>108</v>
      </c>
      <c r="B49" t="s">
        <v>79</v>
      </c>
      <c r="C49" s="218">
        <v>10337</v>
      </c>
      <c r="D49" s="178">
        <v>38253867.697046399</v>
      </c>
      <c r="E49" s="182">
        <v>38558357.281140313</v>
      </c>
      <c r="F49" s="257">
        <v>38524708</v>
      </c>
      <c r="G49" s="172">
        <f t="shared" si="5"/>
        <v>-33649.281140312552</v>
      </c>
      <c r="H49" s="173">
        <f t="shared" si="6"/>
        <v>-8.7268451025975403E-4</v>
      </c>
      <c r="I49" s="269">
        <f t="shared" si="3"/>
        <v>-3.2552269653006243</v>
      </c>
      <c r="J49" s="184">
        <v>794831.40611597209</v>
      </c>
      <c r="K49" s="185">
        <v>612146.44128381182</v>
      </c>
      <c r="L49" s="256">
        <v>632336.26354080834</v>
      </c>
      <c r="M49" s="186">
        <f t="shared" si="7"/>
        <v>1.9531607097800647</v>
      </c>
      <c r="N49" s="187">
        <v>199402.46865127463</v>
      </c>
      <c r="O49" s="188">
        <v>77457.254136624106</v>
      </c>
      <c r="P49" s="265">
        <v>90917.135641304398</v>
      </c>
      <c r="Q49" s="266">
        <f t="shared" si="4"/>
        <v>1.3021071398549184</v>
      </c>
      <c r="R49" s="254">
        <v>6</v>
      </c>
    </row>
    <row r="50" spans="1:18" ht="15">
      <c r="A50">
        <v>109</v>
      </c>
      <c r="B50" t="s">
        <v>80</v>
      </c>
      <c r="C50" s="218">
        <v>67971</v>
      </c>
      <c r="D50" s="178">
        <v>268797302.56758165</v>
      </c>
      <c r="E50" s="182">
        <v>271335809.55639809</v>
      </c>
      <c r="F50" s="257">
        <v>271099040</v>
      </c>
      <c r="G50" s="172">
        <f t="shared" si="5"/>
        <v>-236769.5563980937</v>
      </c>
      <c r="H50" s="173">
        <f t="shared" si="6"/>
        <v>-8.7260710919500033E-4</v>
      </c>
      <c r="I50" s="269">
        <f t="shared" si="3"/>
        <v>-3.4833908048740447</v>
      </c>
      <c r="J50" s="184">
        <v>324704.96673267352</v>
      </c>
      <c r="K50" s="185">
        <v>-1198385.5703098951</v>
      </c>
      <c r="L50" s="256">
        <v>-1056323.821490908</v>
      </c>
      <c r="M50" s="186">
        <f t="shared" si="7"/>
        <v>2.0900347033144584</v>
      </c>
      <c r="N50" s="187">
        <v>3172210.2878402574</v>
      </c>
      <c r="O50" s="188">
        <v>2156575.2968383473</v>
      </c>
      <c r="P50" s="265">
        <v>2251283.1293844273</v>
      </c>
      <c r="Q50" s="266">
        <f t="shared" si="4"/>
        <v>1.3933564688776094</v>
      </c>
      <c r="R50" s="254">
        <v>5</v>
      </c>
    </row>
    <row r="51" spans="1:18" ht="15">
      <c r="A51">
        <v>111</v>
      </c>
      <c r="B51" t="s">
        <v>81</v>
      </c>
      <c r="C51" s="218">
        <v>18344</v>
      </c>
      <c r="D51" s="178">
        <v>81168368.567043215</v>
      </c>
      <c r="E51" s="182">
        <v>82268765.041180104</v>
      </c>
      <c r="F51" s="257">
        <v>82196645</v>
      </c>
      <c r="G51" s="172">
        <f t="shared" si="5"/>
        <v>-72120.041180104017</v>
      </c>
      <c r="H51" s="173">
        <f t="shared" si="6"/>
        <v>-8.7663940432318292E-4</v>
      </c>
      <c r="I51" s="269">
        <f t="shared" si="3"/>
        <v>-3.9315329906293077</v>
      </c>
      <c r="J51" s="184">
        <v>4771516.2116033938</v>
      </c>
      <c r="K51" s="185">
        <v>4111330.6065600072</v>
      </c>
      <c r="L51" s="256">
        <v>4154602.9293716196</v>
      </c>
      <c r="M51" s="186">
        <f t="shared" si="7"/>
        <v>2.3589360451162449</v>
      </c>
      <c r="N51" s="187">
        <v>4883801.164530063</v>
      </c>
      <c r="O51" s="188">
        <v>4442753.674068924</v>
      </c>
      <c r="P51" s="265">
        <v>4471601.8892766926</v>
      </c>
      <c r="Q51" s="266">
        <f t="shared" si="4"/>
        <v>1.5726240300789689</v>
      </c>
      <c r="R51" s="254">
        <v>7</v>
      </c>
    </row>
    <row r="52" spans="1:18" ht="15">
      <c r="A52">
        <v>139</v>
      </c>
      <c r="B52" t="s">
        <v>82</v>
      </c>
      <c r="C52" s="218">
        <v>9912</v>
      </c>
      <c r="D52" s="178">
        <v>37583774.740790196</v>
      </c>
      <c r="E52" s="182">
        <v>37750210.79645595</v>
      </c>
      <c r="F52" s="257">
        <v>37758595</v>
      </c>
      <c r="G52" s="172">
        <f t="shared" si="5"/>
        <v>8384.2035440504551</v>
      </c>
      <c r="H52" s="173">
        <f t="shared" si="6"/>
        <v>2.220968669355769E-4</v>
      </c>
      <c r="I52" s="269">
        <f t="shared" si="3"/>
        <v>0.8458639572286577</v>
      </c>
      <c r="J52" s="184">
        <v>-429732.43547558074</v>
      </c>
      <c r="K52" s="185">
        <v>-529604.09918951569</v>
      </c>
      <c r="L52" s="256">
        <v>-534634.40564460063</v>
      </c>
      <c r="M52" s="186">
        <f t="shared" si="7"/>
        <v>-0.50749661572689042</v>
      </c>
      <c r="N52" s="187">
        <v>-885813.02231922478</v>
      </c>
      <c r="O52" s="188">
        <v>-952216.90039325587</v>
      </c>
      <c r="P52" s="265">
        <v>-955570.43802996131</v>
      </c>
      <c r="Q52" s="266">
        <f t="shared" si="4"/>
        <v>-0.33833107714945937</v>
      </c>
      <c r="R52" s="254">
        <v>17</v>
      </c>
    </row>
    <row r="53" spans="1:18" ht="15">
      <c r="A53">
        <v>140</v>
      </c>
      <c r="B53" t="s">
        <v>83</v>
      </c>
      <c r="C53" s="218">
        <v>20958</v>
      </c>
      <c r="D53" s="178">
        <v>87712714.941644505</v>
      </c>
      <c r="E53" s="182">
        <v>86543542.823350564</v>
      </c>
      <c r="F53" s="257">
        <v>86467871</v>
      </c>
      <c r="G53" s="172">
        <f t="shared" si="5"/>
        <v>-75671.823350563645</v>
      </c>
      <c r="H53" s="173">
        <f t="shared" si="6"/>
        <v>-8.743786177672682E-4</v>
      </c>
      <c r="I53" s="269">
        <f t="shared" si="3"/>
        <v>-3.6106414424355209</v>
      </c>
      <c r="J53" s="184">
        <v>5523398.6296020951</v>
      </c>
      <c r="K53" s="185">
        <v>6224959.3325158255</v>
      </c>
      <c r="L53" s="256">
        <v>6270362.2196530169</v>
      </c>
      <c r="M53" s="186">
        <f t="shared" si="7"/>
        <v>2.1663749946173954</v>
      </c>
      <c r="N53" s="187">
        <v>3251006.5970276291</v>
      </c>
      <c r="O53" s="188">
        <v>3717698.9362445236</v>
      </c>
      <c r="P53" s="265">
        <v>3747967.5276693455</v>
      </c>
      <c r="Q53" s="266">
        <f t="shared" si="4"/>
        <v>1.4442499964129152</v>
      </c>
      <c r="R53" s="254">
        <v>11</v>
      </c>
    </row>
    <row r="54" spans="1:18" ht="15">
      <c r="A54">
        <v>142</v>
      </c>
      <c r="B54" t="s">
        <v>84</v>
      </c>
      <c r="C54" s="218">
        <v>6559</v>
      </c>
      <c r="D54" s="178">
        <v>29289657.003958955</v>
      </c>
      <c r="E54" s="182">
        <v>28650387.522730637</v>
      </c>
      <c r="F54" s="257">
        <v>28625338</v>
      </c>
      <c r="G54" s="172">
        <f t="shared" si="5"/>
        <v>-25049.522730637342</v>
      </c>
      <c r="H54" s="173">
        <f t="shared" si="6"/>
        <v>-8.7431706502271768E-4</v>
      </c>
      <c r="I54" s="269">
        <f t="shared" si="3"/>
        <v>-3.8191069874428023</v>
      </c>
      <c r="J54" s="184">
        <v>-470179.65418347431</v>
      </c>
      <c r="K54" s="185">
        <v>-86596.325093597945</v>
      </c>
      <c r="L54" s="256">
        <v>-71566.627596771534</v>
      </c>
      <c r="M54" s="186">
        <f t="shared" si="7"/>
        <v>2.2914617314874848</v>
      </c>
      <c r="N54" s="187">
        <v>-124468.92423307331</v>
      </c>
      <c r="O54" s="188">
        <v>130870.92002482142</v>
      </c>
      <c r="P54" s="265">
        <v>140890.71835605166</v>
      </c>
      <c r="Q54" s="266">
        <f t="shared" si="4"/>
        <v>1.5276411543269155</v>
      </c>
      <c r="R54" s="254">
        <v>7</v>
      </c>
    </row>
    <row r="55" spans="1:18" ht="15">
      <c r="A55">
        <v>143</v>
      </c>
      <c r="B55" t="s">
        <v>85</v>
      </c>
      <c r="C55" s="218">
        <v>6877</v>
      </c>
      <c r="D55" s="178">
        <v>29390174.969894808</v>
      </c>
      <c r="E55" s="182">
        <v>30064469.476013348</v>
      </c>
      <c r="F55" s="257">
        <v>30038264</v>
      </c>
      <c r="G55" s="172">
        <f t="shared" si="5"/>
        <v>-26205.476013347507</v>
      </c>
      <c r="H55" s="173">
        <f t="shared" si="6"/>
        <v>-8.7164272212603979E-4</v>
      </c>
      <c r="I55" s="269">
        <f t="shared" si="3"/>
        <v>-3.8105970646135678</v>
      </c>
      <c r="J55" s="184">
        <v>212147.98602903739</v>
      </c>
      <c r="K55" s="185">
        <v>-192426.9589510255</v>
      </c>
      <c r="L55" s="256">
        <v>-176703.40341126439</v>
      </c>
      <c r="M55" s="186">
        <f t="shared" si="7"/>
        <v>2.2863974901499371</v>
      </c>
      <c r="N55" s="187">
        <v>511004.9922880067</v>
      </c>
      <c r="O55" s="188">
        <v>241257.28703501975</v>
      </c>
      <c r="P55" s="265">
        <v>251739.65739487222</v>
      </c>
      <c r="Q55" s="266">
        <f t="shared" si="4"/>
        <v>1.5242649934349968</v>
      </c>
      <c r="R55" s="254">
        <v>6</v>
      </c>
    </row>
    <row r="56" spans="1:18" ht="15">
      <c r="A56">
        <v>145</v>
      </c>
      <c r="B56" t="s">
        <v>86</v>
      </c>
      <c r="C56" s="218">
        <v>12366</v>
      </c>
      <c r="D56" s="178">
        <v>45154413.632529736</v>
      </c>
      <c r="E56" s="182">
        <v>45254610.676094681</v>
      </c>
      <c r="F56" s="257">
        <v>45140340</v>
      </c>
      <c r="G56" s="172">
        <f t="shared" si="5"/>
        <v>-114270.67609468102</v>
      </c>
      <c r="H56" s="173">
        <f t="shared" si="6"/>
        <v>-2.5250615216328319E-3</v>
      </c>
      <c r="I56" s="269">
        <f t="shared" si="3"/>
        <v>-9.2407145475239378</v>
      </c>
      <c r="J56" s="184">
        <v>1584963.4312574198</v>
      </c>
      <c r="K56" s="185">
        <v>1524834.7389374669</v>
      </c>
      <c r="L56" s="256">
        <v>1593397.3832346916</v>
      </c>
      <c r="M56" s="186">
        <f t="shared" si="7"/>
        <v>5.5444480266233791</v>
      </c>
      <c r="N56" s="187">
        <v>22192.390149493018</v>
      </c>
      <c r="O56" s="188">
        <v>-17708.472100105872</v>
      </c>
      <c r="P56" s="265">
        <v>27999.957431392664</v>
      </c>
      <c r="Q56" s="266">
        <f t="shared" si="4"/>
        <v>3.6962986844168313</v>
      </c>
      <c r="R56" s="254">
        <v>14</v>
      </c>
    </row>
    <row r="57" spans="1:18" ht="15">
      <c r="A57">
        <v>146</v>
      </c>
      <c r="B57" t="s">
        <v>87</v>
      </c>
      <c r="C57" s="218">
        <v>4643</v>
      </c>
      <c r="D57" s="178">
        <v>26226142.244562626</v>
      </c>
      <c r="E57" s="182">
        <v>26798378.593170606</v>
      </c>
      <c r="F57" s="257">
        <v>26775014</v>
      </c>
      <c r="G57" s="172">
        <f t="shared" si="5"/>
        <v>-23364.5931706056</v>
      </c>
      <c r="H57" s="173">
        <f t="shared" si="6"/>
        <v>-8.7186592611837783E-4</v>
      </c>
      <c r="I57" s="269">
        <f t="shared" si="3"/>
        <v>-5.0322190761588628</v>
      </c>
      <c r="J57" s="184">
        <v>1608837.3784470616</v>
      </c>
      <c r="K57" s="185">
        <v>1265526.3591510064</v>
      </c>
      <c r="L57" s="256">
        <v>1279545.0623940355</v>
      </c>
      <c r="M57" s="186">
        <f t="shared" si="7"/>
        <v>3.0193201040338296</v>
      </c>
      <c r="N57" s="187">
        <v>817470.9367858331</v>
      </c>
      <c r="O57" s="188">
        <v>588052.8810270353</v>
      </c>
      <c r="P57" s="265">
        <v>597398.68318906007</v>
      </c>
      <c r="Q57" s="266">
        <f t="shared" si="4"/>
        <v>2.0128800693570481</v>
      </c>
      <c r="R57" s="254">
        <v>12</v>
      </c>
    </row>
    <row r="58" spans="1:18" ht="15">
      <c r="A58">
        <v>148</v>
      </c>
      <c r="B58" t="s">
        <v>88</v>
      </c>
      <c r="C58" s="218">
        <v>7008</v>
      </c>
      <c r="D58" s="178">
        <v>33486196.111986693</v>
      </c>
      <c r="E58" s="182">
        <v>33098752.364966042</v>
      </c>
      <c r="F58" s="257">
        <v>33031021</v>
      </c>
      <c r="G58" s="172">
        <f t="shared" si="5"/>
        <v>-67731.36496604234</v>
      </c>
      <c r="H58" s="173">
        <f t="shared" si="6"/>
        <v>-2.0463419351641121E-3</v>
      </c>
      <c r="I58" s="269">
        <f t="shared" si="3"/>
        <v>-9.6648637223233926</v>
      </c>
      <c r="J58" s="184">
        <v>-329589.26964456675</v>
      </c>
      <c r="K58" s="185">
        <v>-97156.407336482443</v>
      </c>
      <c r="L58" s="256">
        <v>-56517.299530779419</v>
      </c>
      <c r="M58" s="186">
        <f t="shared" si="7"/>
        <v>5.7989594471608195</v>
      </c>
      <c r="N58" s="187">
        <v>1783305.7214017527</v>
      </c>
      <c r="O58" s="188">
        <v>1938850.8765965505</v>
      </c>
      <c r="P58" s="265">
        <v>1965943.6151336934</v>
      </c>
      <c r="Q58" s="266">
        <f t="shared" si="4"/>
        <v>3.8659729647749694</v>
      </c>
      <c r="R58" s="254">
        <v>19</v>
      </c>
    </row>
    <row r="59" spans="1:18" ht="15">
      <c r="A59">
        <v>149</v>
      </c>
      <c r="B59" t="s">
        <v>89</v>
      </c>
      <c r="C59" s="218">
        <v>5353</v>
      </c>
      <c r="D59" s="178">
        <v>20565698.297255401</v>
      </c>
      <c r="E59" s="182">
        <v>20520350.191539049</v>
      </c>
      <c r="F59" s="257">
        <v>20502465</v>
      </c>
      <c r="G59" s="172">
        <f t="shared" si="5"/>
        <v>-17885.191539049149</v>
      </c>
      <c r="H59" s="173">
        <f t="shared" si="6"/>
        <v>-8.7158315389878531E-4</v>
      </c>
      <c r="I59" s="269">
        <f t="shared" si="3"/>
        <v>-3.3411529122079484</v>
      </c>
      <c r="J59" s="184">
        <v>245242.1245304452</v>
      </c>
      <c r="K59" s="185">
        <v>272446.24005845061</v>
      </c>
      <c r="L59" s="256">
        <v>283177.42182702594</v>
      </c>
      <c r="M59" s="186">
        <f t="shared" si="7"/>
        <v>2.0047042347422632</v>
      </c>
      <c r="N59" s="187">
        <v>238960.76536673616</v>
      </c>
      <c r="O59" s="188">
        <v>257180.7356384247</v>
      </c>
      <c r="P59" s="265">
        <v>264334.85681748344</v>
      </c>
      <c r="Q59" s="266">
        <f t="shared" si="4"/>
        <v>1.3364694898297667</v>
      </c>
      <c r="R59" s="254">
        <v>1</v>
      </c>
    </row>
    <row r="60" spans="1:18" ht="15">
      <c r="A60">
        <v>151</v>
      </c>
      <c r="B60" t="s">
        <v>90</v>
      </c>
      <c r="C60" s="218">
        <v>1891</v>
      </c>
      <c r="D60" s="178">
        <v>10400906.887779653</v>
      </c>
      <c r="E60" s="182">
        <v>10536754.003008038</v>
      </c>
      <c r="F60" s="257">
        <v>10527569</v>
      </c>
      <c r="G60" s="172">
        <f t="shared" si="5"/>
        <v>-9185.0030080378056</v>
      </c>
      <c r="H60" s="173">
        <f t="shared" si="6"/>
        <v>-8.7171087086361379E-4</v>
      </c>
      <c r="I60" s="269">
        <f t="shared" si="3"/>
        <v>-4.8572199936741436</v>
      </c>
      <c r="J60" s="184">
        <v>111084.82485202957</v>
      </c>
      <c r="K60" s="185">
        <v>29586.702154180395</v>
      </c>
      <c r="L60" s="256">
        <v>35097.668524151108</v>
      </c>
      <c r="M60" s="186">
        <f t="shared" si="7"/>
        <v>2.9143132575202078</v>
      </c>
      <c r="N60" s="187">
        <v>-72973.60970174204</v>
      </c>
      <c r="O60" s="188">
        <v>-127484.97443884345</v>
      </c>
      <c r="P60" s="265">
        <v>-123810.99685885971</v>
      </c>
      <c r="Q60" s="266">
        <f t="shared" si="4"/>
        <v>1.9428755050151967</v>
      </c>
      <c r="R60" s="254">
        <v>14</v>
      </c>
    </row>
    <row r="61" spans="1:18" ht="15">
      <c r="A61">
        <v>152</v>
      </c>
      <c r="B61" t="s">
        <v>91</v>
      </c>
      <c r="C61" s="218">
        <v>4480</v>
      </c>
      <c r="D61" s="178">
        <v>19180189.710843809</v>
      </c>
      <c r="E61" s="182">
        <v>18898081.384516738</v>
      </c>
      <c r="F61" s="257">
        <v>18881534</v>
      </c>
      <c r="G61" s="172">
        <f t="shared" si="5"/>
        <v>-16547.384516738355</v>
      </c>
      <c r="H61" s="173">
        <f t="shared" si="6"/>
        <v>-8.7561187720863992E-4</v>
      </c>
      <c r="I61" s="269">
        <f t="shared" si="3"/>
        <v>-3.6936126153433828</v>
      </c>
      <c r="J61" s="184">
        <v>112101.51861548294</v>
      </c>
      <c r="K61" s="185">
        <v>281367.18143951247</v>
      </c>
      <c r="L61" s="256">
        <v>291295.78330893617</v>
      </c>
      <c r="M61" s="186">
        <f t="shared" si="7"/>
        <v>2.2162057744249331</v>
      </c>
      <c r="N61" s="187">
        <v>-298379.37544949498</v>
      </c>
      <c r="O61" s="188">
        <v>-185547.38630918902</v>
      </c>
      <c r="P61" s="265">
        <v>-178928.31839623427</v>
      </c>
      <c r="Q61" s="266">
        <f t="shared" si="4"/>
        <v>1.4774705162845423</v>
      </c>
      <c r="R61" s="254">
        <v>14</v>
      </c>
    </row>
    <row r="62" spans="1:18" ht="15">
      <c r="A62">
        <v>153</v>
      </c>
      <c r="B62" t="s">
        <v>92</v>
      </c>
      <c r="C62" s="218">
        <v>25655</v>
      </c>
      <c r="D62" s="178">
        <v>109497312.93355739</v>
      </c>
      <c r="E62" s="182">
        <v>109369665.19969772</v>
      </c>
      <c r="F62" s="257">
        <v>109273957</v>
      </c>
      <c r="G62" s="172">
        <f t="shared" si="5"/>
        <v>-95708.199697718024</v>
      </c>
      <c r="H62" s="173">
        <f t="shared" si="6"/>
        <v>-8.7508907998360178E-4</v>
      </c>
      <c r="I62" s="269">
        <f t="shared" si="3"/>
        <v>-3.7305866185039185</v>
      </c>
      <c r="J62" s="184">
        <v>7462319.6899723699</v>
      </c>
      <c r="K62" s="185">
        <v>7539035.2140158312</v>
      </c>
      <c r="L62" s="256">
        <v>7596460.1907860134</v>
      </c>
      <c r="M62" s="186">
        <f t="shared" si="7"/>
        <v>2.2383541910030069</v>
      </c>
      <c r="N62" s="187">
        <v>5945910.1393650733</v>
      </c>
      <c r="O62" s="188">
        <v>5994811.8446399616</v>
      </c>
      <c r="P62" s="265">
        <v>6033095.1624867953</v>
      </c>
      <c r="Q62" s="266">
        <f t="shared" si="4"/>
        <v>1.4922361273371167</v>
      </c>
      <c r="R62" s="254">
        <v>9</v>
      </c>
    </row>
    <row r="63" spans="1:18" ht="15">
      <c r="A63">
        <v>165</v>
      </c>
      <c r="B63" t="s">
        <v>93</v>
      </c>
      <c r="C63" s="218">
        <v>16340</v>
      </c>
      <c r="D63" s="178">
        <v>59292301.180332065</v>
      </c>
      <c r="E63" s="182">
        <v>58420285.732826576</v>
      </c>
      <c r="F63" s="257">
        <v>58369244</v>
      </c>
      <c r="G63" s="172">
        <f t="shared" si="5"/>
        <v>-51041.732826575637</v>
      </c>
      <c r="H63" s="173">
        <f t="shared" si="6"/>
        <v>-8.7369878778075026E-4</v>
      </c>
      <c r="I63" s="269">
        <f t="shared" si="3"/>
        <v>-3.1237290591539559</v>
      </c>
      <c r="J63" s="184">
        <v>997757.58331705444</v>
      </c>
      <c r="K63" s="185">
        <v>1520950.9703955769</v>
      </c>
      <c r="L63" s="256">
        <v>1551576.2857019408</v>
      </c>
      <c r="M63" s="186">
        <f t="shared" si="7"/>
        <v>1.8742543027150464</v>
      </c>
      <c r="N63" s="187">
        <v>235673.72782650596</v>
      </c>
      <c r="O63" s="188">
        <v>584749.93672302726</v>
      </c>
      <c r="P63" s="265">
        <v>605166.81359396363</v>
      </c>
      <c r="Q63" s="266">
        <f t="shared" si="4"/>
        <v>1.2495028684783578</v>
      </c>
      <c r="R63" s="254">
        <v>5</v>
      </c>
    </row>
    <row r="64" spans="1:18" ht="15">
      <c r="A64">
        <v>167</v>
      </c>
      <c r="B64" t="s">
        <v>94</v>
      </c>
      <c r="C64" s="218">
        <v>77261</v>
      </c>
      <c r="D64" s="178">
        <v>277305111.34376031</v>
      </c>
      <c r="E64" s="182">
        <v>279073039.42033696</v>
      </c>
      <c r="F64" s="257">
        <v>278828838</v>
      </c>
      <c r="G64" s="172">
        <f t="shared" si="5"/>
        <v>-244201.42033696175</v>
      </c>
      <c r="H64" s="173">
        <f t="shared" si="6"/>
        <v>-8.7504482999931803E-4</v>
      </c>
      <c r="I64" s="269">
        <f t="shared" si="3"/>
        <v>-3.1607333627180823</v>
      </c>
      <c r="J64" s="184">
        <v>8126809.5509918388</v>
      </c>
      <c r="K64" s="185">
        <v>7066019.6355387997</v>
      </c>
      <c r="L64" s="256">
        <v>7212540.3294365508</v>
      </c>
      <c r="M64" s="186">
        <f t="shared" si="7"/>
        <v>1.8964379686743786</v>
      </c>
      <c r="N64" s="187">
        <v>7711151.5837480389</v>
      </c>
      <c r="O64" s="188">
        <v>7004542.629842774</v>
      </c>
      <c r="P64" s="265">
        <v>7102223.0924413912</v>
      </c>
      <c r="Q64" s="266">
        <f t="shared" si="4"/>
        <v>1.2642919791177591</v>
      </c>
      <c r="R64" s="254">
        <v>12</v>
      </c>
    </row>
    <row r="65" spans="1:18" ht="15">
      <c r="A65">
        <v>169</v>
      </c>
      <c r="B65" t="s">
        <v>95</v>
      </c>
      <c r="C65" s="218">
        <v>5046</v>
      </c>
      <c r="D65" s="178">
        <v>19278413.819023278</v>
      </c>
      <c r="E65" s="182">
        <v>19116798.425192066</v>
      </c>
      <c r="F65" s="257">
        <v>19100094</v>
      </c>
      <c r="G65" s="172">
        <f t="shared" si="5"/>
        <v>-16704.425192065537</v>
      </c>
      <c r="H65" s="173">
        <f t="shared" si="6"/>
        <v>-8.7380872155101502E-4</v>
      </c>
      <c r="I65" s="269">
        <f t="shared" si="3"/>
        <v>-3.3104290907779501</v>
      </c>
      <c r="J65" s="184">
        <v>187663.49633967626</v>
      </c>
      <c r="K65" s="185">
        <v>284640.0442961675</v>
      </c>
      <c r="L65" s="256">
        <v>294662.53420430375</v>
      </c>
      <c r="M65" s="186">
        <f t="shared" si="7"/>
        <v>1.9862247142560945</v>
      </c>
      <c r="N65" s="187">
        <v>171890.24274198004</v>
      </c>
      <c r="O65" s="188">
        <v>236412.0810653434</v>
      </c>
      <c r="P65" s="265">
        <v>243093.74100410688</v>
      </c>
      <c r="Q65" s="266">
        <f t="shared" si="4"/>
        <v>1.3241498095052473</v>
      </c>
      <c r="R65" s="254">
        <v>5</v>
      </c>
    </row>
    <row r="66" spans="1:18" ht="15">
      <c r="A66">
        <v>171</v>
      </c>
      <c r="B66" t="s">
        <v>96</v>
      </c>
      <c r="C66" s="218">
        <v>4624</v>
      </c>
      <c r="D66" s="178">
        <v>20793423.164098211</v>
      </c>
      <c r="E66" s="182">
        <v>20424422.728876144</v>
      </c>
      <c r="F66" s="257">
        <v>20406584</v>
      </c>
      <c r="G66" s="172">
        <f t="shared" si="5"/>
        <v>-17838.728876143694</v>
      </c>
      <c r="H66" s="173">
        <f t="shared" si="6"/>
        <v>-8.7340186368759475E-4</v>
      </c>
      <c r="I66" s="269">
        <f t="shared" si="3"/>
        <v>-3.8578565908615254</v>
      </c>
      <c r="J66" s="184">
        <v>4692.4158618473566</v>
      </c>
      <c r="K66" s="185">
        <v>226112.75374659075</v>
      </c>
      <c r="L66" s="256">
        <v>236815.91370217776</v>
      </c>
      <c r="M66" s="186">
        <f t="shared" si="7"/>
        <v>2.3146972222290234</v>
      </c>
      <c r="N66" s="187">
        <v>-175789.02529530803</v>
      </c>
      <c r="O66" s="188">
        <v>-28530.213719779465</v>
      </c>
      <c r="P66" s="265">
        <v>-21394.773749381366</v>
      </c>
      <c r="Q66" s="266">
        <f t="shared" si="4"/>
        <v>1.5431314814874784</v>
      </c>
      <c r="R66" s="254">
        <v>11</v>
      </c>
    </row>
    <row r="67" spans="1:18" ht="15">
      <c r="A67">
        <v>172</v>
      </c>
      <c r="B67" t="s">
        <v>97</v>
      </c>
      <c r="C67" s="218">
        <v>4263</v>
      </c>
      <c r="D67" s="178">
        <v>23518871.243397124</v>
      </c>
      <c r="E67" s="182">
        <v>22943456.154127311</v>
      </c>
      <c r="F67" s="257">
        <v>22874985</v>
      </c>
      <c r="G67" s="172">
        <f t="shared" si="5"/>
        <v>-68471.154127310961</v>
      </c>
      <c r="H67" s="173">
        <f t="shared" si="6"/>
        <v>-2.9843434950402471E-3</v>
      </c>
      <c r="I67" s="269">
        <f t="shared" si="3"/>
        <v>-16.061729797633348</v>
      </c>
      <c r="J67" s="184">
        <v>-579647.53119679133</v>
      </c>
      <c r="K67" s="185">
        <v>-234386.734394981</v>
      </c>
      <c r="L67" s="256">
        <v>-193304.1060517905</v>
      </c>
      <c r="M67" s="186">
        <f t="shared" si="7"/>
        <v>9.6370228344336155</v>
      </c>
      <c r="N67" s="187">
        <v>-551859.60109635885</v>
      </c>
      <c r="O67" s="188">
        <v>-321893.23423887359</v>
      </c>
      <c r="P67" s="265">
        <v>-294504.81534340768</v>
      </c>
      <c r="Q67" s="266">
        <f t="shared" si="4"/>
        <v>6.4246818896237166</v>
      </c>
      <c r="R67" s="254">
        <v>13</v>
      </c>
    </row>
    <row r="68" spans="1:18" ht="15">
      <c r="A68">
        <v>176</v>
      </c>
      <c r="B68" t="s">
        <v>98</v>
      </c>
      <c r="C68" s="218">
        <v>4444</v>
      </c>
      <c r="D68" s="178">
        <v>25539062.515331518</v>
      </c>
      <c r="E68" s="182">
        <v>26040243.468527198</v>
      </c>
      <c r="F68" s="257">
        <v>26017559</v>
      </c>
      <c r="G68" s="172">
        <f t="shared" si="5"/>
        <v>-22684.468527197838</v>
      </c>
      <c r="H68" s="173">
        <f t="shared" si="6"/>
        <v>-8.7113119946880598E-4</v>
      </c>
      <c r="I68" s="269">
        <f t="shared" si="3"/>
        <v>-5.1045158702065345</v>
      </c>
      <c r="J68" s="184">
        <v>-94097.049595851277</v>
      </c>
      <c r="K68" s="185">
        <v>-394780.96823111468</v>
      </c>
      <c r="L68" s="256">
        <v>-381170.26784384914</v>
      </c>
      <c r="M68" s="186">
        <f t="shared" si="7"/>
        <v>3.0627138585205969</v>
      </c>
      <c r="N68" s="187">
        <v>-167838.62152531795</v>
      </c>
      <c r="O68" s="188">
        <v>-368730.17949924624</v>
      </c>
      <c r="P68" s="265">
        <v>-359656.37924106268</v>
      </c>
      <c r="Q68" s="266">
        <f t="shared" si="4"/>
        <v>2.0418092390152025</v>
      </c>
      <c r="R68" s="254">
        <v>12</v>
      </c>
    </row>
    <row r="69" spans="1:18" ht="15">
      <c r="A69">
        <v>177</v>
      </c>
      <c r="B69" t="s">
        <v>99</v>
      </c>
      <c r="C69" s="218">
        <v>1786</v>
      </c>
      <c r="D69" s="178">
        <v>7511672.1475905534</v>
      </c>
      <c r="E69" s="182">
        <v>7488104.8152910052</v>
      </c>
      <c r="F69" s="257">
        <v>7515830</v>
      </c>
      <c r="G69" s="172">
        <f t="shared" si="5"/>
        <v>27725.184708994813</v>
      </c>
      <c r="H69" s="173">
        <f t="shared" si="6"/>
        <v>3.7025636516704323E-3</v>
      </c>
      <c r="I69" s="269">
        <f t="shared" si="3"/>
        <v>15.523619657891834</v>
      </c>
      <c r="J69" s="184">
        <v>360363.22203512915</v>
      </c>
      <c r="K69" s="185">
        <v>374508.47749780753</v>
      </c>
      <c r="L69" s="256">
        <v>357873.34609830112</v>
      </c>
      <c r="M69" s="186">
        <f t="shared" si="7"/>
        <v>-9.3141833143932882</v>
      </c>
      <c r="N69" s="187">
        <v>365214.85850069619</v>
      </c>
      <c r="O69" s="188">
        <v>374559.22404502431</v>
      </c>
      <c r="P69" s="265">
        <v>363469.13644535554</v>
      </c>
      <c r="Q69" s="266">
        <f t="shared" si="4"/>
        <v>-6.2094555429276417</v>
      </c>
      <c r="R69" s="254">
        <v>6</v>
      </c>
    </row>
    <row r="70" spans="1:18" ht="15">
      <c r="A70">
        <v>178</v>
      </c>
      <c r="B70" t="s">
        <v>100</v>
      </c>
      <c r="C70" s="218">
        <v>5887</v>
      </c>
      <c r="D70" s="178">
        <v>31026395.331585877</v>
      </c>
      <c r="E70" s="182">
        <v>30289503.781096995</v>
      </c>
      <c r="F70" s="257">
        <v>30630778</v>
      </c>
      <c r="G70" s="172">
        <f t="shared" si="5"/>
        <v>341274.21890300512</v>
      </c>
      <c r="H70" s="173">
        <f t="shared" si="6"/>
        <v>1.1267078568516754E-2</v>
      </c>
      <c r="I70" s="269">
        <f t="shared" si="3"/>
        <v>57.970820265501125</v>
      </c>
      <c r="J70" s="184">
        <v>595143.12394122256</v>
      </c>
      <c r="K70" s="185">
        <v>1037293.7615503173</v>
      </c>
      <c r="L70" s="256">
        <v>832529.17260799883</v>
      </c>
      <c r="M70" s="186">
        <f t="shared" si="7"/>
        <v>-34.782501943658644</v>
      </c>
      <c r="N70" s="187">
        <v>205925.7367004157</v>
      </c>
      <c r="O70" s="188">
        <v>500415.28735612234</v>
      </c>
      <c r="P70" s="265">
        <v>363905.56139458384</v>
      </c>
      <c r="Q70" s="266">
        <f t="shared" si="4"/>
        <v>-23.188334629104553</v>
      </c>
      <c r="R70" s="254">
        <v>10</v>
      </c>
    </row>
    <row r="71" spans="1:18" ht="15">
      <c r="A71">
        <v>179</v>
      </c>
      <c r="B71" t="s">
        <v>101</v>
      </c>
      <c r="C71" s="218">
        <v>144473</v>
      </c>
      <c r="D71" s="178">
        <v>483881151.25598556</v>
      </c>
      <c r="E71" s="182">
        <v>493713418.3429504</v>
      </c>
      <c r="F71" s="257">
        <v>493280845</v>
      </c>
      <c r="G71" s="172">
        <f t="shared" si="5"/>
        <v>-432573.34295040369</v>
      </c>
      <c r="H71" s="173">
        <f t="shared" si="6"/>
        <v>-8.7616282417895175E-4</v>
      </c>
      <c r="I71" s="269">
        <f t="shared" si="3"/>
        <v>-2.9941466083656025</v>
      </c>
      <c r="J71" s="184">
        <v>-1451620.3096328974</v>
      </c>
      <c r="K71" s="185">
        <v>-7351158.1201015245</v>
      </c>
      <c r="L71" s="256">
        <v>-7091614.2941753212</v>
      </c>
      <c r="M71" s="186">
        <f t="shared" si="7"/>
        <v>1.7964867201913388</v>
      </c>
      <c r="N71" s="187">
        <v>4887352.9933173824</v>
      </c>
      <c r="O71" s="188">
        <v>957465.16009355476</v>
      </c>
      <c r="P71" s="265">
        <v>1130494.3773779264</v>
      </c>
      <c r="Q71" s="266">
        <f t="shared" si="4"/>
        <v>1.1976578134625266</v>
      </c>
      <c r="R71" s="254">
        <v>13</v>
      </c>
    </row>
    <row r="72" spans="1:18" ht="15">
      <c r="A72">
        <v>181</v>
      </c>
      <c r="B72" t="s">
        <v>102</v>
      </c>
      <c r="C72" s="218">
        <v>1685</v>
      </c>
      <c r="D72" s="178">
        <v>6883330.5098120645</v>
      </c>
      <c r="E72" s="182">
        <v>6248310.1312552486</v>
      </c>
      <c r="F72" s="257">
        <v>6823683</v>
      </c>
      <c r="G72" s="172">
        <f t="shared" si="5"/>
        <v>575372.86874475144</v>
      </c>
      <c r="H72" s="173">
        <f t="shared" si="6"/>
        <v>9.2084556729446848E-2</v>
      </c>
      <c r="I72" s="269">
        <f t="shared" si="3"/>
        <v>341.46757789006023</v>
      </c>
      <c r="J72" s="184">
        <v>262367.68185422686</v>
      </c>
      <c r="K72" s="185">
        <v>643386.78494794667</v>
      </c>
      <c r="L72" s="256">
        <v>298162.82759963517</v>
      </c>
      <c r="M72" s="186">
        <f t="shared" si="7"/>
        <v>-204.88068685359733</v>
      </c>
      <c r="N72" s="187">
        <v>189723.95328039327</v>
      </c>
      <c r="O72" s="188">
        <v>443615.19361517043</v>
      </c>
      <c r="P72" s="265">
        <v>213465.8887162983</v>
      </c>
      <c r="Q72" s="266">
        <f t="shared" si="4"/>
        <v>-136.58712456906358</v>
      </c>
      <c r="R72" s="254">
        <v>4</v>
      </c>
    </row>
    <row r="73" spans="1:18" ht="15">
      <c r="A73">
        <v>182</v>
      </c>
      <c r="B73" t="s">
        <v>103</v>
      </c>
      <c r="C73" s="218">
        <v>19767</v>
      </c>
      <c r="D73" s="178">
        <v>88455100.096912995</v>
      </c>
      <c r="E73" s="182">
        <v>88778563.067208484</v>
      </c>
      <c r="F73" s="257">
        <v>88701064</v>
      </c>
      <c r="G73" s="172">
        <f t="shared" si="5"/>
        <v>-77499.067208483815</v>
      </c>
      <c r="H73" s="173">
        <f t="shared" si="6"/>
        <v>-8.7294797900495762E-4</v>
      </c>
      <c r="I73" s="269">
        <f t="shared" si="3"/>
        <v>-3.920628684599778</v>
      </c>
      <c r="J73" s="184">
        <v>1814311.0648485494</v>
      </c>
      <c r="K73" s="185">
        <v>1620277.9075977611</v>
      </c>
      <c r="L73" s="256">
        <v>1666777.3868203121</v>
      </c>
      <c r="M73" s="186">
        <f t="shared" si="7"/>
        <v>2.3523791785577473</v>
      </c>
      <c r="N73" s="187">
        <v>2125241.3176482315</v>
      </c>
      <c r="O73" s="188">
        <v>1995097.3774451027</v>
      </c>
      <c r="P73" s="265">
        <v>2026097.030260168</v>
      </c>
      <c r="Q73" s="266">
        <f t="shared" si="4"/>
        <v>1.568252785706751</v>
      </c>
      <c r="R73" s="254">
        <v>13</v>
      </c>
    </row>
    <row r="74" spans="1:18" ht="15">
      <c r="A74">
        <v>186</v>
      </c>
      <c r="B74" t="s">
        <v>104</v>
      </c>
      <c r="C74" s="218">
        <v>45226</v>
      </c>
      <c r="D74" s="178">
        <v>156104642.15881944</v>
      </c>
      <c r="E74" s="182">
        <v>154922656.60271639</v>
      </c>
      <c r="F74" s="257">
        <v>154787519</v>
      </c>
      <c r="G74" s="172">
        <f t="shared" si="5"/>
        <v>-135137.60271638632</v>
      </c>
      <c r="H74" s="173">
        <f t="shared" si="6"/>
        <v>-8.7229076546843079E-4</v>
      </c>
      <c r="I74" s="269">
        <f t="shared" si="3"/>
        <v>-2.9880511810990651</v>
      </c>
      <c r="J74" s="184">
        <v>-4199738.7063479153</v>
      </c>
      <c r="K74" s="185">
        <v>-3490718.1454464467</v>
      </c>
      <c r="L74" s="256">
        <v>-3409635.4958324749</v>
      </c>
      <c r="M74" s="186">
        <f t="shared" si="7"/>
        <v>1.7928326540921555</v>
      </c>
      <c r="N74" s="187">
        <v>-1440158.6094251114</v>
      </c>
      <c r="O74" s="188">
        <v>-964460.75893813872</v>
      </c>
      <c r="P74" s="265">
        <v>-910405.65919543139</v>
      </c>
      <c r="Q74" s="266">
        <f t="shared" si="4"/>
        <v>1.1952217693960847</v>
      </c>
      <c r="R74" s="254">
        <v>1</v>
      </c>
    </row>
    <row r="75" spans="1:18" ht="15">
      <c r="A75">
        <v>202</v>
      </c>
      <c r="B75" t="s">
        <v>105</v>
      </c>
      <c r="C75" s="218">
        <v>35497</v>
      </c>
      <c r="D75" s="178">
        <v>114802142.68745422</v>
      </c>
      <c r="E75" s="182">
        <v>116863468.70500661</v>
      </c>
      <c r="F75" s="257">
        <v>114089468</v>
      </c>
      <c r="G75" s="172">
        <f t="shared" si="5"/>
        <v>-2774000.7050066143</v>
      </c>
      <c r="H75" s="173">
        <f t="shared" si="6"/>
        <v>-2.3737107376205852E-2</v>
      </c>
      <c r="I75" s="269">
        <f t="shared" si="3"/>
        <v>-78.147468941223607</v>
      </c>
      <c r="J75" s="184">
        <v>2612465.7097066832</v>
      </c>
      <c r="K75" s="185">
        <v>1375477.3789426789</v>
      </c>
      <c r="L75" s="256">
        <v>3039877.669067522</v>
      </c>
      <c r="M75" s="186">
        <f t="shared" si="7"/>
        <v>46.888477621343867</v>
      </c>
      <c r="N75" s="187">
        <v>1167330.9937184455</v>
      </c>
      <c r="O75" s="188">
        <v>346077.38488826301</v>
      </c>
      <c r="P75" s="265">
        <v>1455677.5783048854</v>
      </c>
      <c r="Q75" s="266">
        <f t="shared" si="4"/>
        <v>31.25898508089761</v>
      </c>
      <c r="R75" s="254">
        <v>2</v>
      </c>
    </row>
    <row r="76" spans="1:18" ht="15">
      <c r="A76">
        <v>204</v>
      </c>
      <c r="B76" t="s">
        <v>106</v>
      </c>
      <c r="C76" s="218">
        <v>2778</v>
      </c>
      <c r="D76" s="178">
        <v>16984033.310857579</v>
      </c>
      <c r="E76" s="182">
        <v>16945964.244557943</v>
      </c>
      <c r="F76" s="257">
        <v>16931185</v>
      </c>
      <c r="G76" s="172">
        <f t="shared" si="5"/>
        <v>-14779.244557943195</v>
      </c>
      <c r="H76" s="173">
        <f t="shared" si="6"/>
        <v>-8.7213948670341538E-4</v>
      </c>
      <c r="I76" s="269">
        <f t="shared" si="3"/>
        <v>-5.3201024326649371</v>
      </c>
      <c r="J76" s="184">
        <v>-504282.67431420792</v>
      </c>
      <c r="K76" s="185">
        <v>-481431.79589582176</v>
      </c>
      <c r="L76" s="256">
        <v>-472564.01996446296</v>
      </c>
      <c r="M76" s="186">
        <f t="shared" si="7"/>
        <v>3.1921439637720672</v>
      </c>
      <c r="N76" s="187">
        <v>-746803.71523126774</v>
      </c>
      <c r="O76" s="188">
        <v>-731736.57271178789</v>
      </c>
      <c r="P76" s="265">
        <v>-725824.72209087736</v>
      </c>
      <c r="Q76" s="266">
        <f t="shared" si="4"/>
        <v>2.1280959758497211</v>
      </c>
      <c r="R76" s="254">
        <v>11</v>
      </c>
    </row>
    <row r="77" spans="1:18" ht="15">
      <c r="A77">
        <v>205</v>
      </c>
      <c r="B77" t="s">
        <v>107</v>
      </c>
      <c r="C77" s="218">
        <v>36493</v>
      </c>
      <c r="D77" s="178">
        <v>164609283.98062661</v>
      </c>
      <c r="E77" s="182">
        <v>163217166.48491275</v>
      </c>
      <c r="F77" s="257">
        <v>163073776</v>
      </c>
      <c r="G77" s="172">
        <f t="shared" si="5"/>
        <v>-143390.48491275311</v>
      </c>
      <c r="H77" s="173">
        <f t="shared" si="6"/>
        <v>-8.7852575804890989E-4</v>
      </c>
      <c r="I77" s="269">
        <f t="shared" si="3"/>
        <v>-3.9292599926767626</v>
      </c>
      <c r="J77" s="184">
        <v>-8674216.2959946822</v>
      </c>
      <c r="K77" s="185">
        <v>-7838901.9191503534</v>
      </c>
      <c r="L77" s="256">
        <v>-7752867.8544950169</v>
      </c>
      <c r="M77" s="186">
        <f t="shared" si="7"/>
        <v>2.3575497946273685</v>
      </c>
      <c r="N77" s="187">
        <v>-5512329.556767527</v>
      </c>
      <c r="O77" s="188">
        <v>-4956228.6347440295</v>
      </c>
      <c r="P77" s="265">
        <v>-4898872.5916404137</v>
      </c>
      <c r="Q77" s="266">
        <f t="shared" si="4"/>
        <v>1.5716998630865029</v>
      </c>
      <c r="R77" s="254">
        <v>18</v>
      </c>
    </row>
    <row r="78" spans="1:18" ht="15">
      <c r="A78">
        <v>208</v>
      </c>
      <c r="B78" t="s">
        <v>108</v>
      </c>
      <c r="C78" s="218">
        <v>12412</v>
      </c>
      <c r="D78" s="178">
        <v>46084486.323312514</v>
      </c>
      <c r="E78" s="182">
        <v>46393300.304040872</v>
      </c>
      <c r="F78" s="257">
        <v>46352545</v>
      </c>
      <c r="G78" s="172">
        <f t="shared" si="5"/>
        <v>-40755.304040871561</v>
      </c>
      <c r="H78" s="173">
        <f t="shared" si="6"/>
        <v>-8.7847391269384992E-4</v>
      </c>
      <c r="I78" s="269">
        <f t="shared" ref="I78:I141" si="8">G78/C78</f>
        <v>-3.2835404480238126</v>
      </c>
      <c r="J78" s="184">
        <v>1751944.0667926741</v>
      </c>
      <c r="K78" s="185">
        <v>1566660.9021559337</v>
      </c>
      <c r="L78" s="256">
        <v>1591114.3300373671</v>
      </c>
      <c r="M78" s="186">
        <f t="shared" si="7"/>
        <v>1.9701440445885752</v>
      </c>
      <c r="N78" s="187">
        <v>822057.43355568813</v>
      </c>
      <c r="O78" s="188">
        <v>698443.02163714974</v>
      </c>
      <c r="P78" s="265">
        <v>714745.30689145578</v>
      </c>
      <c r="Q78" s="266">
        <f t="shared" si="4"/>
        <v>1.3134293630604288</v>
      </c>
      <c r="R78" s="254">
        <v>17</v>
      </c>
    </row>
    <row r="79" spans="1:18" ht="15">
      <c r="A79">
        <v>211</v>
      </c>
      <c r="B79" t="s">
        <v>109</v>
      </c>
      <c r="C79" s="218">
        <v>32622</v>
      </c>
      <c r="D79" s="178">
        <v>102104085.92148508</v>
      </c>
      <c r="E79" s="182">
        <v>105452304.79556876</v>
      </c>
      <c r="F79" s="257">
        <v>108247922</v>
      </c>
      <c r="G79" s="172">
        <f t="shared" si="5"/>
        <v>2795617.2044312358</v>
      </c>
      <c r="H79" s="173">
        <f t="shared" si="6"/>
        <v>2.6510726435527952E-2</v>
      </c>
      <c r="I79" s="269">
        <f t="shared" si="8"/>
        <v>85.697296438944136</v>
      </c>
      <c r="J79" s="184">
        <v>4371318.0475047147</v>
      </c>
      <c r="K79" s="185">
        <v>2362302.2024774845</v>
      </c>
      <c r="L79" s="256">
        <v>684931.9172317225</v>
      </c>
      <c r="M79" s="186">
        <f t="shared" si="7"/>
        <v>-51.418376716503033</v>
      </c>
      <c r="N79" s="187">
        <v>2736570.1299669421</v>
      </c>
      <c r="O79" s="188">
        <v>1398719.6732129934</v>
      </c>
      <c r="P79" s="265">
        <v>280472.81638252817</v>
      </c>
      <c r="Q79" s="266">
        <f t="shared" ref="Q79:Q142" si="9">(P79-O79)/C79</f>
        <v>-34.27891781100071</v>
      </c>
      <c r="R79" s="254">
        <v>6</v>
      </c>
    </row>
    <row r="80" spans="1:18" ht="15">
      <c r="A80">
        <v>213</v>
      </c>
      <c r="B80" t="s">
        <v>110</v>
      </c>
      <c r="C80" s="218">
        <v>5230</v>
      </c>
      <c r="D80" s="178">
        <v>27631878.396218922</v>
      </c>
      <c r="E80" s="182">
        <v>27476081.851525348</v>
      </c>
      <c r="F80" s="257">
        <v>27589644</v>
      </c>
      <c r="G80" s="172">
        <f t="shared" ref="G80:G143" si="10">F80-E80</f>
        <v>113562.14847465232</v>
      </c>
      <c r="H80" s="173">
        <f t="shared" ref="H80:H143" si="11">G80/E80</f>
        <v>4.133127462944571E-3</v>
      </c>
      <c r="I80" s="269">
        <f t="shared" si="8"/>
        <v>21.713603914847479</v>
      </c>
      <c r="J80" s="184">
        <v>-161005.98566674531</v>
      </c>
      <c r="K80" s="185">
        <v>-67503.137426661502</v>
      </c>
      <c r="L80" s="256">
        <v>-135640.18013436309</v>
      </c>
      <c r="M80" s="186">
        <f t="shared" ref="M80:M143" si="12">(L80-K80)/C80</f>
        <v>-13.028115240478316</v>
      </c>
      <c r="N80" s="187">
        <v>50452.539394573781</v>
      </c>
      <c r="O80" s="188">
        <v>112347.42139472513</v>
      </c>
      <c r="P80" s="265">
        <v>66922.726256264737</v>
      </c>
      <c r="Q80" s="266">
        <f t="shared" si="9"/>
        <v>-8.685410160317474</v>
      </c>
      <c r="R80" s="254">
        <v>10</v>
      </c>
    </row>
    <row r="81" spans="1:18" ht="15">
      <c r="A81">
        <v>214</v>
      </c>
      <c r="B81" t="s">
        <v>111</v>
      </c>
      <c r="C81" s="218">
        <v>12662</v>
      </c>
      <c r="D81" s="178">
        <v>51961825.118033871</v>
      </c>
      <c r="E81" s="182">
        <v>51912886.697903968</v>
      </c>
      <c r="F81" s="257">
        <v>51808412</v>
      </c>
      <c r="G81" s="172">
        <f t="shared" si="10"/>
        <v>-104474.69790396839</v>
      </c>
      <c r="H81" s="173">
        <f t="shared" si="11"/>
        <v>-2.0125002585954571E-3</v>
      </c>
      <c r="I81" s="269">
        <f t="shared" si="8"/>
        <v>-8.2510423238010109</v>
      </c>
      <c r="J81" s="184">
        <v>126260.99377675727</v>
      </c>
      <c r="K81" s="185">
        <v>155657.62417819057</v>
      </c>
      <c r="L81" s="256">
        <v>218342.51649319506</v>
      </c>
      <c r="M81" s="186">
        <f t="shared" si="12"/>
        <v>4.9506312047863279</v>
      </c>
      <c r="N81" s="187">
        <v>762813.71757161361</v>
      </c>
      <c r="O81" s="188">
        <v>781818.1575581244</v>
      </c>
      <c r="P81" s="265">
        <v>823608.0857681433</v>
      </c>
      <c r="Q81" s="266">
        <f t="shared" si="9"/>
        <v>3.300420803192142</v>
      </c>
      <c r="R81" s="254">
        <v>4</v>
      </c>
    </row>
    <row r="82" spans="1:18" ht="15">
      <c r="A82">
        <v>216</v>
      </c>
      <c r="B82" t="s">
        <v>112</v>
      </c>
      <c r="C82" s="218">
        <v>1311</v>
      </c>
      <c r="D82" s="178">
        <v>7442388.4380762298</v>
      </c>
      <c r="E82" s="182">
        <v>7467142.4782781433</v>
      </c>
      <c r="F82" s="257">
        <v>7460639</v>
      </c>
      <c r="G82" s="172">
        <f t="shared" si="10"/>
        <v>-6503.4782781433314</v>
      </c>
      <c r="H82" s="173">
        <f t="shared" si="11"/>
        <v>-8.7094605427201857E-4</v>
      </c>
      <c r="I82" s="269">
        <f t="shared" si="8"/>
        <v>-4.9607004409941506</v>
      </c>
      <c r="J82" s="184">
        <v>125303.22712297506</v>
      </c>
      <c r="K82" s="185">
        <v>110454.8173535613</v>
      </c>
      <c r="L82" s="256">
        <v>114357.02483967174</v>
      </c>
      <c r="M82" s="186">
        <f t="shared" si="12"/>
        <v>2.976512193829469</v>
      </c>
      <c r="N82" s="187">
        <v>2844.5966655486054</v>
      </c>
      <c r="O82" s="188">
        <v>-7125.2749393665681</v>
      </c>
      <c r="P82" s="265">
        <v>-4523.8032819577911</v>
      </c>
      <c r="Q82" s="266">
        <f t="shared" si="9"/>
        <v>1.9843414625543685</v>
      </c>
      <c r="R82" s="254">
        <v>13</v>
      </c>
    </row>
    <row r="83" spans="1:18" ht="15">
      <c r="A83">
        <v>217</v>
      </c>
      <c r="B83" t="s">
        <v>113</v>
      </c>
      <c r="C83" s="218">
        <v>5390</v>
      </c>
      <c r="D83" s="178">
        <v>22306236.794149697</v>
      </c>
      <c r="E83" s="182">
        <v>22191552.693743404</v>
      </c>
      <c r="F83" s="257">
        <v>22288330</v>
      </c>
      <c r="G83" s="172">
        <f t="shared" si="10"/>
        <v>96777.306256595999</v>
      </c>
      <c r="H83" s="173">
        <f t="shared" si="11"/>
        <v>4.3609975197400671E-3</v>
      </c>
      <c r="I83" s="269">
        <f t="shared" si="8"/>
        <v>17.954973331464934</v>
      </c>
      <c r="J83" s="184">
        <v>-571863.76021341304</v>
      </c>
      <c r="K83" s="185">
        <v>-503040.27608025225</v>
      </c>
      <c r="L83" s="256">
        <v>-561106.87027460278</v>
      </c>
      <c r="M83" s="186">
        <f t="shared" si="12"/>
        <v>-10.773023041623475</v>
      </c>
      <c r="N83" s="187">
        <v>-779422.33457635751</v>
      </c>
      <c r="O83" s="188">
        <v>-733770.13798807375</v>
      </c>
      <c r="P83" s="265">
        <v>-772481.20078429999</v>
      </c>
      <c r="Q83" s="266">
        <f t="shared" si="9"/>
        <v>-7.1820153610809347</v>
      </c>
      <c r="R83" s="254">
        <v>16</v>
      </c>
    </row>
    <row r="84" spans="1:18" ht="15">
      <c r="A84">
        <v>218</v>
      </c>
      <c r="B84" t="s">
        <v>114</v>
      </c>
      <c r="C84" s="218">
        <v>1192</v>
      </c>
      <c r="D84" s="178">
        <v>6419320.4707690552</v>
      </c>
      <c r="E84" s="182">
        <v>6443711.572404502</v>
      </c>
      <c r="F84" s="257">
        <v>6438091</v>
      </c>
      <c r="G84" s="172">
        <f t="shared" si="10"/>
        <v>-5620.5724045019597</v>
      </c>
      <c r="H84" s="173">
        <f t="shared" si="11"/>
        <v>-8.7225698129822038E-4</v>
      </c>
      <c r="I84" s="269">
        <f t="shared" si="8"/>
        <v>-4.7152453057902344</v>
      </c>
      <c r="J84" s="184">
        <v>434228.63700267102</v>
      </c>
      <c r="K84" s="185">
        <v>419598.69321455696</v>
      </c>
      <c r="L84" s="256">
        <v>422971.04760824348</v>
      </c>
      <c r="M84" s="186">
        <f t="shared" si="12"/>
        <v>2.8291563705423801</v>
      </c>
      <c r="N84" s="187">
        <v>249029.33100337881</v>
      </c>
      <c r="O84" s="188">
        <v>239192.68449963935</v>
      </c>
      <c r="P84" s="265">
        <v>241440.92076209918</v>
      </c>
      <c r="Q84" s="266">
        <f t="shared" si="9"/>
        <v>1.8861042470300602</v>
      </c>
      <c r="R84" s="254">
        <v>14</v>
      </c>
    </row>
    <row r="85" spans="1:18" ht="15">
      <c r="A85">
        <v>224</v>
      </c>
      <c r="B85" t="s">
        <v>115</v>
      </c>
      <c r="C85" s="218">
        <v>8717</v>
      </c>
      <c r="D85" s="178">
        <v>37034765.340166658</v>
      </c>
      <c r="E85" s="182">
        <v>35213387.112959482</v>
      </c>
      <c r="F85" s="257">
        <v>35477088</v>
      </c>
      <c r="G85" s="172">
        <f t="shared" si="10"/>
        <v>263700.88704051822</v>
      </c>
      <c r="H85" s="173">
        <f t="shared" si="11"/>
        <v>7.4886544198262926E-3</v>
      </c>
      <c r="I85" s="269">
        <f t="shared" si="8"/>
        <v>30.251334982278102</v>
      </c>
      <c r="J85" s="184">
        <v>-1674304.7387449942</v>
      </c>
      <c r="K85" s="185">
        <v>-581477.41490040696</v>
      </c>
      <c r="L85" s="256">
        <v>-739697.95930586406</v>
      </c>
      <c r="M85" s="186">
        <f t="shared" si="12"/>
        <v>-18.150802386768049</v>
      </c>
      <c r="N85" s="187">
        <v>-1250089.4821567261</v>
      </c>
      <c r="O85" s="188">
        <v>-521544.78023281967</v>
      </c>
      <c r="P85" s="265">
        <v>-627025.14316977886</v>
      </c>
      <c r="Q85" s="266">
        <f t="shared" si="9"/>
        <v>-12.100534924510633</v>
      </c>
      <c r="R85" s="254">
        <v>1</v>
      </c>
    </row>
    <row r="86" spans="1:18" ht="15">
      <c r="A86">
        <v>226</v>
      </c>
      <c r="B86" t="s">
        <v>116</v>
      </c>
      <c r="C86" s="218">
        <v>3774</v>
      </c>
      <c r="D86" s="178">
        <v>18982657.834401149</v>
      </c>
      <c r="E86" s="182">
        <v>18801932.117440395</v>
      </c>
      <c r="F86" s="257">
        <v>18785536</v>
      </c>
      <c r="G86" s="172">
        <f t="shared" si="10"/>
        <v>-16396.117440395057</v>
      </c>
      <c r="H86" s="173">
        <f t="shared" si="11"/>
        <v>-8.7204428449064869E-4</v>
      </c>
      <c r="I86" s="269">
        <f t="shared" si="8"/>
        <v>-4.3444932274496706</v>
      </c>
      <c r="J86" s="184">
        <v>666337.46231528232</v>
      </c>
      <c r="K86" s="185">
        <v>774797.35572183412</v>
      </c>
      <c r="L86" s="256">
        <v>784635.01991361193</v>
      </c>
      <c r="M86" s="186">
        <f t="shared" si="12"/>
        <v>2.6066942744509323</v>
      </c>
      <c r="N86" s="187">
        <v>456923.58366554562</v>
      </c>
      <c r="O86" s="188">
        <v>528797.92518549936</v>
      </c>
      <c r="P86" s="265">
        <v>535356.36798002338</v>
      </c>
      <c r="Q86" s="266">
        <f t="shared" si="9"/>
        <v>1.7377961829687378</v>
      </c>
      <c r="R86" s="254">
        <v>13</v>
      </c>
    </row>
    <row r="87" spans="1:18" ht="15">
      <c r="A87">
        <v>230</v>
      </c>
      <c r="B87" t="s">
        <v>117</v>
      </c>
      <c r="C87" s="218">
        <v>2290</v>
      </c>
      <c r="D87" s="178">
        <v>11294643.951469287</v>
      </c>
      <c r="E87" s="182">
        <v>10828040.201050622</v>
      </c>
      <c r="F87" s="257">
        <v>10808603</v>
      </c>
      <c r="G87" s="172">
        <f t="shared" si="10"/>
        <v>-19437.201050622389</v>
      </c>
      <c r="H87" s="173">
        <f t="shared" si="11"/>
        <v>-1.795080244413614E-3</v>
      </c>
      <c r="I87" s="269">
        <f t="shared" si="8"/>
        <v>-8.487860720795803</v>
      </c>
      <c r="J87" s="184">
        <v>-401491.69798963703</v>
      </c>
      <c r="K87" s="185">
        <v>-121519.5546646</v>
      </c>
      <c r="L87" s="256">
        <v>-109857.50508823193</v>
      </c>
      <c r="M87" s="186">
        <f t="shared" si="12"/>
        <v>5.0925980682829985</v>
      </c>
      <c r="N87" s="187">
        <v>-309518.0160542081</v>
      </c>
      <c r="O87" s="188">
        <v>-123044.72659299462</v>
      </c>
      <c r="P87" s="265">
        <v>-115270.02687541254</v>
      </c>
      <c r="Q87" s="266">
        <f t="shared" si="9"/>
        <v>3.3950653788568004</v>
      </c>
      <c r="R87" s="254">
        <v>4</v>
      </c>
    </row>
    <row r="88" spans="1:18" ht="15">
      <c r="A88">
        <v>231</v>
      </c>
      <c r="B88" t="s">
        <v>118</v>
      </c>
      <c r="C88" s="218">
        <v>1289</v>
      </c>
      <c r="D88" s="178">
        <v>7155053.9076557104</v>
      </c>
      <c r="E88" s="182">
        <v>7331804.5995621402</v>
      </c>
      <c r="F88" s="257">
        <v>7314178</v>
      </c>
      <c r="G88" s="172">
        <f t="shared" si="10"/>
        <v>-17626.599562140182</v>
      </c>
      <c r="H88" s="173">
        <f t="shared" si="11"/>
        <v>-2.4041283865083984E-3</v>
      </c>
      <c r="I88" s="269">
        <f t="shared" si="8"/>
        <v>-13.674631157595176</v>
      </c>
      <c r="J88" s="184">
        <v>-768192.36176672636</v>
      </c>
      <c r="K88" s="185">
        <v>-874244.77999125142</v>
      </c>
      <c r="L88" s="256">
        <v>-863668.8372573927</v>
      </c>
      <c r="M88" s="186">
        <f t="shared" si="12"/>
        <v>8.2047655033814682</v>
      </c>
      <c r="N88" s="187">
        <v>-471071.54462176515</v>
      </c>
      <c r="O88" s="188">
        <v>-541737.76325237774</v>
      </c>
      <c r="P88" s="265">
        <v>-534687.13476313697</v>
      </c>
      <c r="Q88" s="266">
        <f t="shared" si="9"/>
        <v>5.4698436689222429</v>
      </c>
      <c r="R88" s="254">
        <v>15</v>
      </c>
    </row>
    <row r="89" spans="1:18" ht="15">
      <c r="A89">
        <v>232</v>
      </c>
      <c r="B89" t="s">
        <v>119</v>
      </c>
      <c r="C89" s="218">
        <v>12890</v>
      </c>
      <c r="D89" s="178">
        <v>58989547.55162961</v>
      </c>
      <c r="E89" s="182">
        <v>59608083.801245488</v>
      </c>
      <c r="F89" s="257">
        <v>59555999</v>
      </c>
      <c r="G89" s="172">
        <f t="shared" si="10"/>
        <v>-52084.801245488226</v>
      </c>
      <c r="H89" s="173">
        <f t="shared" si="11"/>
        <v>-8.7378754564829565E-4</v>
      </c>
      <c r="I89" s="269">
        <f t="shared" si="8"/>
        <v>-4.0407138281992419</v>
      </c>
      <c r="J89" s="184">
        <v>357686.00280510844</v>
      </c>
      <c r="K89" s="185">
        <v>-13396.534499055155</v>
      </c>
      <c r="L89" s="256">
        <v>17854.550463376247</v>
      </c>
      <c r="M89" s="186">
        <f t="shared" si="12"/>
        <v>2.4244441398317611</v>
      </c>
      <c r="N89" s="187">
        <v>-52954.66327059859</v>
      </c>
      <c r="O89" s="188">
        <v>-301035.88779720734</v>
      </c>
      <c r="P89" s="265">
        <v>-280201.83115556929</v>
      </c>
      <c r="Q89" s="266">
        <f t="shared" si="9"/>
        <v>1.6162960932225017</v>
      </c>
      <c r="R89" s="254">
        <v>14</v>
      </c>
    </row>
    <row r="90" spans="1:18" ht="15">
      <c r="A90">
        <v>233</v>
      </c>
      <c r="B90" t="s">
        <v>120</v>
      </c>
      <c r="C90" s="218">
        <v>15312</v>
      </c>
      <c r="D90" s="178">
        <v>69440498.988860145</v>
      </c>
      <c r="E90" s="182">
        <v>64346971.971092217</v>
      </c>
      <c r="F90" s="257">
        <v>69051993</v>
      </c>
      <c r="G90" s="172">
        <f t="shared" si="10"/>
        <v>4705021.0289077833</v>
      </c>
      <c r="H90" s="173">
        <f t="shared" si="11"/>
        <v>7.3119540590371637E-2</v>
      </c>
      <c r="I90" s="269">
        <f t="shared" si="8"/>
        <v>307.27671296419692</v>
      </c>
      <c r="J90" s="184">
        <v>2261003.4328935547</v>
      </c>
      <c r="K90" s="185">
        <v>5317182.6700838562</v>
      </c>
      <c r="L90" s="256">
        <v>2494170.1595986546</v>
      </c>
      <c r="M90" s="186">
        <f t="shared" si="12"/>
        <v>-184.36602079971274</v>
      </c>
      <c r="N90" s="187">
        <v>631798.2322818815</v>
      </c>
      <c r="O90" s="188">
        <v>2668137.4071319136</v>
      </c>
      <c r="P90" s="265">
        <v>786129.06680846412</v>
      </c>
      <c r="Q90" s="266">
        <f t="shared" si="9"/>
        <v>-122.91068053314065</v>
      </c>
      <c r="R90" s="254">
        <v>14</v>
      </c>
    </row>
    <row r="91" spans="1:18" ht="15">
      <c r="A91">
        <v>235</v>
      </c>
      <c r="B91" t="s">
        <v>121</v>
      </c>
      <c r="C91" s="218">
        <v>10396</v>
      </c>
      <c r="D91" s="178">
        <v>36538261.313965723</v>
      </c>
      <c r="E91" s="182">
        <v>37697313.909777902</v>
      </c>
      <c r="F91" s="257">
        <v>37664359</v>
      </c>
      <c r="G91" s="172">
        <f t="shared" si="10"/>
        <v>-32954.909777902067</v>
      </c>
      <c r="H91" s="173">
        <f t="shared" si="11"/>
        <v>-8.7419782366388304E-4</v>
      </c>
      <c r="I91" s="269">
        <f t="shared" si="8"/>
        <v>-3.1699605403907336</v>
      </c>
      <c r="J91" s="184">
        <v>8038902.0818206035</v>
      </c>
      <c r="K91" s="185">
        <v>7343420.6283706632</v>
      </c>
      <c r="L91" s="256">
        <v>7363193.4739771765</v>
      </c>
      <c r="M91" s="186">
        <f t="shared" si="12"/>
        <v>1.9019666801186341</v>
      </c>
      <c r="N91" s="187">
        <v>1937661.5093347558</v>
      </c>
      <c r="O91" s="188">
        <v>1474888.8458686413</v>
      </c>
      <c r="P91" s="265">
        <v>1488070.7429396594</v>
      </c>
      <c r="Q91" s="266">
        <f t="shared" si="9"/>
        <v>1.2679777867466446</v>
      </c>
      <c r="R91" s="254">
        <v>1</v>
      </c>
    </row>
    <row r="92" spans="1:18" ht="15">
      <c r="A92">
        <v>236</v>
      </c>
      <c r="B92" t="s">
        <v>122</v>
      </c>
      <c r="C92" s="218">
        <v>4196</v>
      </c>
      <c r="D92" s="178">
        <v>16612495.18864735</v>
      </c>
      <c r="E92" s="182">
        <v>16510364.987338459</v>
      </c>
      <c r="F92" s="257">
        <v>16495921</v>
      </c>
      <c r="G92" s="172">
        <f t="shared" si="10"/>
        <v>-14443.987338459119</v>
      </c>
      <c r="H92" s="173">
        <f t="shared" si="11"/>
        <v>-8.7484361184843502E-4</v>
      </c>
      <c r="I92" s="269">
        <f t="shared" si="8"/>
        <v>-3.4423230072590845</v>
      </c>
      <c r="J92" s="184">
        <v>-174884.60934423775</v>
      </c>
      <c r="K92" s="185">
        <v>-113595.31238969736</v>
      </c>
      <c r="L92" s="256">
        <v>-104928.87593170683</v>
      </c>
      <c r="M92" s="186">
        <f t="shared" si="12"/>
        <v>2.0654043036202392</v>
      </c>
      <c r="N92" s="187">
        <v>-470301.46489532274</v>
      </c>
      <c r="O92" s="188">
        <v>-429639.41138920828</v>
      </c>
      <c r="P92" s="265">
        <v>-423861.78708387644</v>
      </c>
      <c r="Q92" s="266">
        <f t="shared" si="9"/>
        <v>1.3769362024146441</v>
      </c>
      <c r="R92" s="254">
        <v>16</v>
      </c>
    </row>
    <row r="93" spans="1:18" ht="15">
      <c r="A93">
        <v>239</v>
      </c>
      <c r="B93" t="s">
        <v>123</v>
      </c>
      <c r="C93" s="218">
        <v>2095</v>
      </c>
      <c r="D93" s="178">
        <v>11743967.452050168</v>
      </c>
      <c r="E93" s="182">
        <v>11539073.672242628</v>
      </c>
      <c r="F93" s="257">
        <v>11528997</v>
      </c>
      <c r="G93" s="172">
        <f t="shared" si="10"/>
        <v>-10076.67224262841</v>
      </c>
      <c r="H93" s="173">
        <f t="shared" si="11"/>
        <v>-8.7326526624645438E-4</v>
      </c>
      <c r="I93" s="269">
        <f t="shared" si="8"/>
        <v>-4.8098674189157089</v>
      </c>
      <c r="J93" s="184">
        <v>66499.639230492525</v>
      </c>
      <c r="K93" s="185">
        <v>189452.97645745569</v>
      </c>
      <c r="L93" s="256">
        <v>195498.780700011</v>
      </c>
      <c r="M93" s="186">
        <f t="shared" si="12"/>
        <v>2.8858254141075483</v>
      </c>
      <c r="N93" s="187">
        <v>-373186.06952866755</v>
      </c>
      <c r="O93" s="188">
        <v>-291518.78551606101</v>
      </c>
      <c r="P93" s="265">
        <v>-287488.2493543544</v>
      </c>
      <c r="Q93" s="266">
        <f t="shared" si="9"/>
        <v>1.9238836094064955</v>
      </c>
      <c r="R93" s="254">
        <v>11</v>
      </c>
    </row>
    <row r="94" spans="1:18" ht="15">
      <c r="A94">
        <v>240</v>
      </c>
      <c r="B94" t="s">
        <v>124</v>
      </c>
      <c r="C94" s="218">
        <v>19982</v>
      </c>
      <c r="D94" s="178">
        <v>103860192.39464892</v>
      </c>
      <c r="E94" s="182">
        <v>102013286.34923451</v>
      </c>
      <c r="F94" s="257">
        <v>101924106</v>
      </c>
      <c r="G94" s="172">
        <f t="shared" si="10"/>
        <v>-89180.349234506488</v>
      </c>
      <c r="H94" s="173">
        <f t="shared" si="11"/>
        <v>-8.7420327710259753E-4</v>
      </c>
      <c r="I94" s="269">
        <f t="shared" si="8"/>
        <v>-4.463034192498573</v>
      </c>
      <c r="J94" s="184">
        <v>-7270141.3799906326</v>
      </c>
      <c r="K94" s="185">
        <v>-6161865.5535817854</v>
      </c>
      <c r="L94" s="256">
        <v>-6108357.624492256</v>
      </c>
      <c r="M94" s="186">
        <f t="shared" si="12"/>
        <v>2.67780648030875</v>
      </c>
      <c r="N94" s="187">
        <v>-4508571.2695623096</v>
      </c>
      <c r="O94" s="188">
        <v>-3772056.6173052648</v>
      </c>
      <c r="P94" s="265">
        <v>-3736384.6645788797</v>
      </c>
      <c r="Q94" s="266">
        <f t="shared" si="9"/>
        <v>1.7852043202074412</v>
      </c>
      <c r="R94" s="254">
        <v>19</v>
      </c>
    </row>
    <row r="95" spans="1:18" ht="15">
      <c r="A95">
        <v>241</v>
      </c>
      <c r="B95" t="s">
        <v>125</v>
      </c>
      <c r="C95" s="218">
        <v>7904</v>
      </c>
      <c r="D95" s="178">
        <v>33269398.483910982</v>
      </c>
      <c r="E95" s="182">
        <v>33633701.162030838</v>
      </c>
      <c r="F95" s="257">
        <v>33604416</v>
      </c>
      <c r="G95" s="172">
        <f t="shared" si="10"/>
        <v>-29285.16203083843</v>
      </c>
      <c r="H95" s="173">
        <f t="shared" si="11"/>
        <v>-8.7070887291757577E-4</v>
      </c>
      <c r="I95" s="269">
        <f t="shared" si="8"/>
        <v>-3.7051065322417043</v>
      </c>
      <c r="J95" s="184">
        <v>-1000612.1863359695</v>
      </c>
      <c r="K95" s="185">
        <v>-1219167.593647734</v>
      </c>
      <c r="L95" s="256">
        <v>-1201596.3587326356</v>
      </c>
      <c r="M95" s="186">
        <f t="shared" si="12"/>
        <v>2.2230813404729766</v>
      </c>
      <c r="N95" s="187">
        <v>-710737.15939233941</v>
      </c>
      <c r="O95" s="188">
        <v>-856903.69850878906</v>
      </c>
      <c r="P95" s="265">
        <v>-845189.54189871054</v>
      </c>
      <c r="Q95" s="266">
        <f t="shared" si="9"/>
        <v>1.4820542269836194</v>
      </c>
      <c r="R95" s="254">
        <v>19</v>
      </c>
    </row>
    <row r="96" spans="1:18" ht="15">
      <c r="A96">
        <v>244</v>
      </c>
      <c r="B96" t="s">
        <v>126</v>
      </c>
      <c r="C96" s="218">
        <v>19116</v>
      </c>
      <c r="D96" s="178">
        <v>58328322.243591905</v>
      </c>
      <c r="E96" s="182">
        <v>57565387.134415753</v>
      </c>
      <c r="F96" s="257">
        <v>58983024</v>
      </c>
      <c r="G96" s="172">
        <f t="shared" si="10"/>
        <v>1417636.8655842468</v>
      </c>
      <c r="H96" s="173">
        <f t="shared" si="11"/>
        <v>2.462654967079524E-2</v>
      </c>
      <c r="I96" s="269">
        <f t="shared" si="8"/>
        <v>74.159702112588761</v>
      </c>
      <c r="J96" s="184">
        <v>-451085.92769278958</v>
      </c>
      <c r="K96" s="185">
        <v>6604.4917203561708</v>
      </c>
      <c r="L96" s="256">
        <v>-843977.50751002331</v>
      </c>
      <c r="M96" s="186">
        <f t="shared" si="12"/>
        <v>-44.495814983803072</v>
      </c>
      <c r="N96" s="187">
        <v>-1312281.9088570974</v>
      </c>
      <c r="O96" s="188">
        <v>-1005906.6784446646</v>
      </c>
      <c r="P96" s="265">
        <v>-1572961.3445982235</v>
      </c>
      <c r="Q96" s="266">
        <f t="shared" si="9"/>
        <v>-29.663876655867277</v>
      </c>
      <c r="R96" s="254">
        <v>17</v>
      </c>
    </row>
    <row r="97" spans="1:18" ht="15">
      <c r="A97">
        <v>245</v>
      </c>
      <c r="B97" t="s">
        <v>127</v>
      </c>
      <c r="C97" s="218">
        <v>37232</v>
      </c>
      <c r="D97" s="178">
        <v>129407159.98234227</v>
      </c>
      <c r="E97" s="182">
        <v>128526272.40044649</v>
      </c>
      <c r="F97" s="257">
        <v>128414006</v>
      </c>
      <c r="G97" s="172">
        <f t="shared" si="10"/>
        <v>-112266.40044648945</v>
      </c>
      <c r="H97" s="173">
        <f t="shared" si="11"/>
        <v>-8.7348989704380043E-4</v>
      </c>
      <c r="I97" s="269">
        <f t="shared" si="8"/>
        <v>-3.0153201666977183</v>
      </c>
      <c r="J97" s="184">
        <v>-1720497.251842746</v>
      </c>
      <c r="K97" s="185">
        <v>-1191972.7835027319</v>
      </c>
      <c r="L97" s="256">
        <v>-1124612.8536957274</v>
      </c>
      <c r="M97" s="186">
        <f t="shared" si="12"/>
        <v>1.8091945049152482</v>
      </c>
      <c r="N97" s="187">
        <v>25258.537976205946</v>
      </c>
      <c r="O97" s="188">
        <v>377750.9675316324</v>
      </c>
      <c r="P97" s="265">
        <v>422657.58740302263</v>
      </c>
      <c r="Q97" s="266">
        <f t="shared" si="9"/>
        <v>1.206129669944946</v>
      </c>
      <c r="R97" s="254">
        <v>1</v>
      </c>
    </row>
    <row r="98" spans="1:18" ht="15">
      <c r="A98">
        <v>249</v>
      </c>
      <c r="B98" t="s">
        <v>128</v>
      </c>
      <c r="C98" s="218">
        <v>9443</v>
      </c>
      <c r="D98" s="178">
        <v>43191510.81260208</v>
      </c>
      <c r="E98" s="182">
        <v>43511766.652656622</v>
      </c>
      <c r="F98" s="257">
        <v>43473803</v>
      </c>
      <c r="G98" s="172">
        <f t="shared" si="10"/>
        <v>-37963.652656622231</v>
      </c>
      <c r="H98" s="173">
        <f t="shared" si="11"/>
        <v>-8.7249164024242969E-4</v>
      </c>
      <c r="I98" s="269">
        <f t="shared" si="8"/>
        <v>-4.0202957382846796</v>
      </c>
      <c r="J98" s="184">
        <v>526304.52412093838</v>
      </c>
      <c r="K98" s="185">
        <v>334168.59929156071</v>
      </c>
      <c r="L98" s="256">
        <v>356946.7361238359</v>
      </c>
      <c r="M98" s="186">
        <f t="shared" si="12"/>
        <v>2.4121716437864231</v>
      </c>
      <c r="N98" s="187">
        <v>987547.10459601216</v>
      </c>
      <c r="O98" s="188">
        <v>859145.87156228826</v>
      </c>
      <c r="P98" s="265">
        <v>874331.29611714953</v>
      </c>
      <c r="Q98" s="266">
        <f t="shared" si="9"/>
        <v>1.6081144291921283</v>
      </c>
      <c r="R98" s="254">
        <v>13</v>
      </c>
    </row>
    <row r="99" spans="1:18" ht="15">
      <c r="A99">
        <v>250</v>
      </c>
      <c r="B99" t="s">
        <v>129</v>
      </c>
      <c r="C99" s="218">
        <v>1808</v>
      </c>
      <c r="D99" s="178">
        <v>8975239.7246629316</v>
      </c>
      <c r="E99" s="182">
        <v>9044759.6189134661</v>
      </c>
      <c r="F99" s="257">
        <v>9036881</v>
      </c>
      <c r="G99" s="172">
        <f t="shared" si="10"/>
        <v>-7878.6189134661108</v>
      </c>
      <c r="H99" s="173">
        <f t="shared" si="11"/>
        <v>-8.7107001682954161E-4</v>
      </c>
      <c r="I99" s="269">
        <f t="shared" si="8"/>
        <v>-4.3576432043507252</v>
      </c>
      <c r="J99" s="184">
        <v>234900.40402432714</v>
      </c>
      <c r="K99" s="185">
        <v>193193.3383670809</v>
      </c>
      <c r="L99" s="256">
        <v>197920.72461793592</v>
      </c>
      <c r="M99" s="186">
        <f t="shared" si="12"/>
        <v>2.6147047847649461</v>
      </c>
      <c r="N99" s="187">
        <v>96719.9979143323</v>
      </c>
      <c r="O99" s="188">
        <v>68829.221023912032</v>
      </c>
      <c r="P99" s="265">
        <v>71980.811857818</v>
      </c>
      <c r="Q99" s="266">
        <f t="shared" si="9"/>
        <v>1.7431365231780795</v>
      </c>
      <c r="R99" s="254">
        <v>6</v>
      </c>
    </row>
    <row r="100" spans="1:18" ht="15">
      <c r="A100">
        <v>256</v>
      </c>
      <c r="B100" t="s">
        <v>130</v>
      </c>
      <c r="C100" s="218">
        <v>1581</v>
      </c>
      <c r="D100" s="178">
        <v>7999400.2915495504</v>
      </c>
      <c r="E100" s="182">
        <v>8303832.9878118886</v>
      </c>
      <c r="F100" s="257">
        <v>8379058</v>
      </c>
      <c r="G100" s="172">
        <f t="shared" si="10"/>
        <v>75225.012188111432</v>
      </c>
      <c r="H100" s="173">
        <f t="shared" si="11"/>
        <v>9.0590709493464528E-3</v>
      </c>
      <c r="I100" s="269">
        <f t="shared" si="8"/>
        <v>47.580652870405714</v>
      </c>
      <c r="J100" s="184">
        <v>-39902.216606268856</v>
      </c>
      <c r="K100" s="185">
        <v>-222556.59431700438</v>
      </c>
      <c r="L100" s="256">
        <v>-267691.33868008648</v>
      </c>
      <c r="M100" s="186">
        <f t="shared" si="12"/>
        <v>-28.548225403593996</v>
      </c>
      <c r="N100" s="187">
        <v>-236418.03507668569</v>
      </c>
      <c r="O100" s="188">
        <v>-358280.20944454637</v>
      </c>
      <c r="P100" s="265">
        <v>-388370.03901993233</v>
      </c>
      <c r="Q100" s="266">
        <f t="shared" si="9"/>
        <v>-19.032150269061326</v>
      </c>
      <c r="R100" s="254">
        <v>13</v>
      </c>
    </row>
    <row r="101" spans="1:18" ht="15">
      <c r="A101">
        <v>257</v>
      </c>
      <c r="B101" t="s">
        <v>131</v>
      </c>
      <c r="C101" s="218">
        <v>40433</v>
      </c>
      <c r="D101" s="178">
        <v>123994399.10600336</v>
      </c>
      <c r="E101" s="182">
        <v>124286956.76524302</v>
      </c>
      <c r="F101" s="257">
        <v>124178337</v>
      </c>
      <c r="G101" s="172">
        <f t="shared" si="10"/>
        <v>-108619.76524302363</v>
      </c>
      <c r="H101" s="173">
        <f t="shared" si="11"/>
        <v>-8.7394339736057702E-4</v>
      </c>
      <c r="I101" s="269">
        <f t="shared" si="8"/>
        <v>-2.6864137027433936</v>
      </c>
      <c r="J101" s="184">
        <v>4828326.396470353</v>
      </c>
      <c r="K101" s="185">
        <v>4652727.4146809671</v>
      </c>
      <c r="L101" s="256">
        <v>4717899.5307239471</v>
      </c>
      <c r="M101" s="186">
        <f t="shared" si="12"/>
        <v>1.6118545752969107</v>
      </c>
      <c r="N101" s="187">
        <v>3559200.5384789906</v>
      </c>
      <c r="O101" s="188">
        <v>3443272.2261250205</v>
      </c>
      <c r="P101" s="265">
        <v>3486720.3034870639</v>
      </c>
      <c r="Q101" s="266">
        <f t="shared" si="9"/>
        <v>1.0745697168660084</v>
      </c>
      <c r="R101" s="254">
        <v>1</v>
      </c>
    </row>
    <row r="102" spans="1:18" ht="15">
      <c r="A102">
        <v>260</v>
      </c>
      <c r="B102" t="s">
        <v>132</v>
      </c>
      <c r="C102" s="218">
        <v>9877</v>
      </c>
      <c r="D102" s="178">
        <v>47358852.313262761</v>
      </c>
      <c r="E102" s="182">
        <v>47364942.496019766</v>
      </c>
      <c r="F102" s="257">
        <v>47323638</v>
      </c>
      <c r="G102" s="172">
        <f t="shared" si="10"/>
        <v>-41304.496019765735</v>
      </c>
      <c r="H102" s="173">
        <f t="shared" si="11"/>
        <v>-8.720478447374171E-4</v>
      </c>
      <c r="I102" s="269">
        <f t="shared" si="8"/>
        <v>-4.18188680973633</v>
      </c>
      <c r="J102" s="184">
        <v>4288630.8812484732</v>
      </c>
      <c r="K102" s="185">
        <v>4284998.0357474945</v>
      </c>
      <c r="L102" s="256">
        <v>4309780.9450360192</v>
      </c>
      <c r="M102" s="186">
        <f t="shared" si="12"/>
        <v>2.5091535171129542</v>
      </c>
      <c r="N102" s="187">
        <v>2817110.8710943582</v>
      </c>
      <c r="O102" s="188">
        <v>2814313.2462343522</v>
      </c>
      <c r="P102" s="265">
        <v>2830835.1857600482</v>
      </c>
      <c r="Q102" s="266">
        <f t="shared" si="9"/>
        <v>1.6727690114099405</v>
      </c>
      <c r="R102" s="254">
        <v>12</v>
      </c>
    </row>
    <row r="103" spans="1:18" ht="15">
      <c r="A103">
        <v>261</v>
      </c>
      <c r="B103" t="s">
        <v>133</v>
      </c>
      <c r="C103" s="218">
        <v>6523</v>
      </c>
      <c r="D103" s="178">
        <v>30196663.333895337</v>
      </c>
      <c r="E103" s="182">
        <v>30365242.625615474</v>
      </c>
      <c r="F103" s="257">
        <v>30338562</v>
      </c>
      <c r="G103" s="172">
        <f t="shared" si="10"/>
        <v>-26680.625615473837</v>
      </c>
      <c r="H103" s="173">
        <f t="shared" si="11"/>
        <v>-8.7865675714926203E-4</v>
      </c>
      <c r="I103" s="269">
        <f t="shared" si="8"/>
        <v>-4.0902384815995454</v>
      </c>
      <c r="J103" s="184">
        <v>-391404.62765453779</v>
      </c>
      <c r="K103" s="185">
        <v>-492570.51705580379</v>
      </c>
      <c r="L103" s="256">
        <v>-476562.29855948989</v>
      </c>
      <c r="M103" s="186">
        <f t="shared" si="12"/>
        <v>2.4541190397537789</v>
      </c>
      <c r="N103" s="187">
        <v>1302529.457537344</v>
      </c>
      <c r="O103" s="188">
        <v>1235409.13779514</v>
      </c>
      <c r="P103" s="265">
        <v>1246081.2834593584</v>
      </c>
      <c r="Q103" s="266">
        <f t="shared" si="9"/>
        <v>1.6360793598372447</v>
      </c>
      <c r="R103" s="254">
        <v>19</v>
      </c>
    </row>
    <row r="104" spans="1:18" ht="15">
      <c r="A104">
        <v>263</v>
      </c>
      <c r="B104" t="s">
        <v>134</v>
      </c>
      <c r="C104" s="218">
        <v>7759</v>
      </c>
      <c r="D104" s="178">
        <v>37728567.898997001</v>
      </c>
      <c r="E104" s="182">
        <v>37641356.145347409</v>
      </c>
      <c r="F104" s="257">
        <v>37608446</v>
      </c>
      <c r="G104" s="172">
        <f t="shared" si="10"/>
        <v>-32910.14534740895</v>
      </c>
      <c r="H104" s="173">
        <f t="shared" si="11"/>
        <v>-8.7430817371006832E-4</v>
      </c>
      <c r="I104" s="269">
        <f t="shared" si="8"/>
        <v>-4.2415447025916935</v>
      </c>
      <c r="J104" s="184">
        <v>1152212.158487858</v>
      </c>
      <c r="K104" s="185">
        <v>1204569.2273792345</v>
      </c>
      <c r="L104" s="256">
        <v>1224315.5131435227</v>
      </c>
      <c r="M104" s="186">
        <f t="shared" si="12"/>
        <v>2.5449524119458897</v>
      </c>
      <c r="N104" s="187">
        <v>669973.4952983309</v>
      </c>
      <c r="O104" s="188">
        <v>704347.82650707709</v>
      </c>
      <c r="P104" s="265">
        <v>717512.01701661141</v>
      </c>
      <c r="Q104" s="266">
        <f t="shared" si="9"/>
        <v>1.696634941298405</v>
      </c>
      <c r="R104" s="254">
        <v>11</v>
      </c>
    </row>
    <row r="105" spans="1:18" ht="15">
      <c r="A105">
        <v>265</v>
      </c>
      <c r="B105" t="s">
        <v>135</v>
      </c>
      <c r="C105" s="218">
        <v>1088</v>
      </c>
      <c r="D105" s="178">
        <v>5803334.8952948786</v>
      </c>
      <c r="E105" s="182">
        <v>5642273.0156355649</v>
      </c>
      <c r="F105" s="257">
        <v>5666513</v>
      </c>
      <c r="G105" s="172">
        <f t="shared" si="10"/>
        <v>24239.984364435077</v>
      </c>
      <c r="H105" s="173">
        <f t="shared" si="11"/>
        <v>4.2961381516389814E-3</v>
      </c>
      <c r="I105" s="269">
        <f t="shared" si="8"/>
        <v>22.27939739378224</v>
      </c>
      <c r="J105" s="184">
        <v>340895.71897904784</v>
      </c>
      <c r="K105" s="185">
        <v>437538.53789059952</v>
      </c>
      <c r="L105" s="256">
        <v>422994.28370602295</v>
      </c>
      <c r="M105" s="186">
        <f t="shared" si="12"/>
        <v>-13.367880684353462</v>
      </c>
      <c r="N105" s="187">
        <v>147400.05252188485</v>
      </c>
      <c r="O105" s="188">
        <v>211728.03904742259</v>
      </c>
      <c r="P105" s="265">
        <v>202031.86959103993</v>
      </c>
      <c r="Q105" s="266">
        <f t="shared" si="9"/>
        <v>-8.9119204562340624</v>
      </c>
      <c r="R105" s="254">
        <v>13</v>
      </c>
    </row>
    <row r="106" spans="1:18" ht="15">
      <c r="A106">
        <v>271</v>
      </c>
      <c r="B106" t="s">
        <v>136</v>
      </c>
      <c r="C106" s="218">
        <v>6951</v>
      </c>
      <c r="D106" s="178">
        <v>30496895.214390013</v>
      </c>
      <c r="E106" s="182">
        <v>31444193.966960035</v>
      </c>
      <c r="F106" s="257">
        <v>31416689</v>
      </c>
      <c r="G106" s="172">
        <f t="shared" si="10"/>
        <v>-27504.966960035264</v>
      </c>
      <c r="H106" s="173">
        <f t="shared" si="11"/>
        <v>-8.7472323154271631E-4</v>
      </c>
      <c r="I106" s="269">
        <f t="shared" si="8"/>
        <v>-3.9569798532635971</v>
      </c>
      <c r="J106" s="184">
        <v>234415.18435002558</v>
      </c>
      <c r="K106" s="185">
        <v>-333943.2068839125</v>
      </c>
      <c r="L106" s="256">
        <v>-317440.41636771831</v>
      </c>
      <c r="M106" s="186">
        <f t="shared" si="12"/>
        <v>2.3741606267003581</v>
      </c>
      <c r="N106" s="187">
        <v>170333.65025739381</v>
      </c>
      <c r="O106" s="188">
        <v>-208940.53599895732</v>
      </c>
      <c r="P106" s="265">
        <v>-197938.67565481996</v>
      </c>
      <c r="Q106" s="266">
        <f t="shared" si="9"/>
        <v>1.5827737511347082</v>
      </c>
      <c r="R106" s="254">
        <v>4</v>
      </c>
    </row>
    <row r="107" spans="1:18" ht="15">
      <c r="A107">
        <v>272</v>
      </c>
      <c r="B107" t="s">
        <v>137</v>
      </c>
      <c r="C107" s="218">
        <v>47909</v>
      </c>
      <c r="D107" s="178">
        <v>187115589.87962046</v>
      </c>
      <c r="E107" s="182">
        <v>188257972.41101745</v>
      </c>
      <c r="F107" s="257">
        <v>188093031</v>
      </c>
      <c r="G107" s="172">
        <f t="shared" si="10"/>
        <v>-164941.41101744771</v>
      </c>
      <c r="H107" s="173">
        <f t="shared" si="11"/>
        <v>-8.7614568936999148E-4</v>
      </c>
      <c r="I107" s="269">
        <f t="shared" si="8"/>
        <v>-3.4428063832984974</v>
      </c>
      <c r="J107" s="184">
        <v>-5453441.9219217822</v>
      </c>
      <c r="K107" s="185">
        <v>-6138874.9437703043</v>
      </c>
      <c r="L107" s="256">
        <v>-6039909.8979731565</v>
      </c>
      <c r="M107" s="186">
        <f t="shared" si="12"/>
        <v>2.0656879875837064</v>
      </c>
      <c r="N107" s="187">
        <v>-2165021.1520381705</v>
      </c>
      <c r="O107" s="188">
        <v>-2621914.6033456684</v>
      </c>
      <c r="P107" s="265">
        <v>-2555937.9061475191</v>
      </c>
      <c r="Q107" s="266">
        <f t="shared" si="9"/>
        <v>1.3771253250568636</v>
      </c>
      <c r="R107" s="254">
        <v>16</v>
      </c>
    </row>
    <row r="108" spans="1:18" ht="15">
      <c r="A108">
        <v>273</v>
      </c>
      <c r="B108" t="s">
        <v>138</v>
      </c>
      <c r="C108" s="218">
        <v>3989</v>
      </c>
      <c r="D108" s="178">
        <v>19046865.401472989</v>
      </c>
      <c r="E108" s="182">
        <v>20099347.303655505</v>
      </c>
      <c r="F108" s="257">
        <v>19957007</v>
      </c>
      <c r="G108" s="172">
        <f t="shared" si="10"/>
        <v>-142340.30365550518</v>
      </c>
      <c r="H108" s="173">
        <f t="shared" si="11"/>
        <v>-7.0818371116766312E-3</v>
      </c>
      <c r="I108" s="269">
        <f t="shared" si="8"/>
        <v>-35.683204726875204</v>
      </c>
      <c r="J108" s="184">
        <v>-268030.49669088877</v>
      </c>
      <c r="K108" s="185">
        <v>-899533.65560442011</v>
      </c>
      <c r="L108" s="256">
        <v>-814129.30658958305</v>
      </c>
      <c r="M108" s="186">
        <f t="shared" si="12"/>
        <v>21.409964656514681</v>
      </c>
      <c r="N108" s="187">
        <v>1323572.7433761363</v>
      </c>
      <c r="O108" s="188">
        <v>902818.32208426797</v>
      </c>
      <c r="P108" s="265">
        <v>959754.55476083152</v>
      </c>
      <c r="Q108" s="266">
        <f t="shared" si="9"/>
        <v>14.273309771011169</v>
      </c>
      <c r="R108" s="254">
        <v>19</v>
      </c>
    </row>
    <row r="109" spans="1:18" ht="15">
      <c r="A109">
        <v>275</v>
      </c>
      <c r="B109" t="s">
        <v>139</v>
      </c>
      <c r="C109" s="218">
        <v>2586</v>
      </c>
      <c r="D109" s="178">
        <v>11667494.82640557</v>
      </c>
      <c r="E109" s="182">
        <v>11886496.714561982</v>
      </c>
      <c r="F109" s="257">
        <v>11912800</v>
      </c>
      <c r="G109" s="172">
        <f t="shared" si="10"/>
        <v>26303.28543801792</v>
      </c>
      <c r="H109" s="173">
        <f t="shared" si="11"/>
        <v>2.2128711318107823E-3</v>
      </c>
      <c r="I109" s="269">
        <f t="shared" si="8"/>
        <v>10.171417416093549</v>
      </c>
      <c r="J109" s="184">
        <v>595373.6805941792</v>
      </c>
      <c r="K109" s="185">
        <v>463976.11544823751</v>
      </c>
      <c r="L109" s="256">
        <v>448194.39721103443</v>
      </c>
      <c r="M109" s="186">
        <f t="shared" si="12"/>
        <v>-6.1027526052602781</v>
      </c>
      <c r="N109" s="187">
        <v>559061.58779389714</v>
      </c>
      <c r="O109" s="188">
        <v>471400.17055667861</v>
      </c>
      <c r="P109" s="265">
        <v>460879.0250652135</v>
      </c>
      <c r="Q109" s="266">
        <f t="shared" si="9"/>
        <v>-4.0685017368387904</v>
      </c>
      <c r="R109" s="254">
        <v>13</v>
      </c>
    </row>
    <row r="110" spans="1:18" ht="15">
      <c r="A110">
        <v>276</v>
      </c>
      <c r="B110" t="s">
        <v>140</v>
      </c>
      <c r="C110" s="218">
        <v>15035</v>
      </c>
      <c r="D110" s="178">
        <v>41513385.402179286</v>
      </c>
      <c r="E110" s="182">
        <v>42185757.26233694</v>
      </c>
      <c r="F110" s="257">
        <v>42148676</v>
      </c>
      <c r="G110" s="172">
        <f t="shared" si="10"/>
        <v>-37081.262336939573</v>
      </c>
      <c r="H110" s="173">
        <f t="shared" si="11"/>
        <v>-8.7899956628360409E-4</v>
      </c>
      <c r="I110" s="269">
        <f t="shared" si="8"/>
        <v>-2.4663293872257781</v>
      </c>
      <c r="J110" s="184">
        <v>2198641.1221422497</v>
      </c>
      <c r="K110" s="185">
        <v>1795181.6723449104</v>
      </c>
      <c r="L110" s="256">
        <v>1817430.1323513938</v>
      </c>
      <c r="M110" s="186">
        <f t="shared" si="12"/>
        <v>1.4797778521106328</v>
      </c>
      <c r="N110" s="187">
        <v>729778.7348113755</v>
      </c>
      <c r="O110" s="188">
        <v>461447.76818603708</v>
      </c>
      <c r="P110" s="265">
        <v>476280.07485705195</v>
      </c>
      <c r="Q110" s="266">
        <f t="shared" si="9"/>
        <v>0.98651856807548188</v>
      </c>
      <c r="R110" s="254">
        <v>12</v>
      </c>
    </row>
    <row r="111" spans="1:18" ht="15">
      <c r="A111">
        <v>280</v>
      </c>
      <c r="B111" t="s">
        <v>141</v>
      </c>
      <c r="C111" s="218">
        <v>2050</v>
      </c>
      <c r="D111" s="178">
        <v>8768393.404889429</v>
      </c>
      <c r="E111" s="182">
        <v>9181376.3022048529</v>
      </c>
      <c r="F111" s="257">
        <v>8592058</v>
      </c>
      <c r="G111" s="172">
        <f t="shared" si="10"/>
        <v>-589318.30220485292</v>
      </c>
      <c r="H111" s="173">
        <f t="shared" si="11"/>
        <v>-6.4186270424765365E-2</v>
      </c>
      <c r="I111" s="269">
        <f t="shared" si="8"/>
        <v>-287.47234253895266</v>
      </c>
      <c r="J111" s="184">
        <v>-113659.99689489689</v>
      </c>
      <c r="K111" s="185">
        <v>-361443.65754539368</v>
      </c>
      <c r="L111" s="256">
        <v>-7852.4502045848512</v>
      </c>
      <c r="M111" s="186">
        <f t="shared" si="12"/>
        <v>172.48351577600431</v>
      </c>
      <c r="N111" s="187">
        <v>186605.95704321098</v>
      </c>
      <c r="O111" s="188">
        <v>21309.459079513141</v>
      </c>
      <c r="P111" s="265">
        <v>257036.93064005545</v>
      </c>
      <c r="Q111" s="266">
        <f t="shared" si="9"/>
        <v>114.9890105173377</v>
      </c>
      <c r="R111" s="254">
        <v>15</v>
      </c>
    </row>
    <row r="112" spans="1:18" ht="15">
      <c r="A112">
        <v>284</v>
      </c>
      <c r="B112" t="s">
        <v>387</v>
      </c>
      <c r="C112" s="218">
        <v>2271</v>
      </c>
      <c r="D112" s="178">
        <v>9203189.432977153</v>
      </c>
      <c r="E112" s="182">
        <v>9255480.1900411006</v>
      </c>
      <c r="F112" s="257">
        <v>9247416</v>
      </c>
      <c r="G112" s="172">
        <f t="shared" si="10"/>
        <v>-8064.1900411006063</v>
      </c>
      <c r="H112" s="173">
        <f t="shared" si="11"/>
        <v>-8.7128813151992669E-4</v>
      </c>
      <c r="I112" s="269">
        <f t="shared" si="8"/>
        <v>-3.5509423342583033</v>
      </c>
      <c r="J112" s="184">
        <v>1055346.3034045529</v>
      </c>
      <c r="K112" s="185">
        <v>1023978.8586301102</v>
      </c>
      <c r="L112" s="256">
        <v>1028817.6081680136</v>
      </c>
      <c r="M112" s="186">
        <f t="shared" si="12"/>
        <v>2.1306691051974753</v>
      </c>
      <c r="N112" s="187">
        <v>853011.55306537787</v>
      </c>
      <c r="O112" s="188">
        <v>831976.06919490534</v>
      </c>
      <c r="P112" s="265">
        <v>835201.90222017828</v>
      </c>
      <c r="Q112" s="266">
        <f t="shared" si="9"/>
        <v>1.420446070133393</v>
      </c>
      <c r="R112" s="254">
        <v>2</v>
      </c>
    </row>
    <row r="113" spans="1:18" ht="15">
      <c r="A113">
        <v>285</v>
      </c>
      <c r="B113" t="s">
        <v>143</v>
      </c>
      <c r="C113" s="218">
        <v>51241</v>
      </c>
      <c r="D113" s="178">
        <v>233855331.09020281</v>
      </c>
      <c r="E113" s="182">
        <v>236749129.64617407</v>
      </c>
      <c r="F113" s="257">
        <v>236758561</v>
      </c>
      <c r="G113" s="172">
        <f t="shared" si="10"/>
        <v>9431.3538259267807</v>
      </c>
      <c r="H113" s="173">
        <f t="shared" si="11"/>
        <v>3.9836910234990567E-5</v>
      </c>
      <c r="I113" s="269">
        <f t="shared" si="8"/>
        <v>0.18405873862584221</v>
      </c>
      <c r="J113" s="184">
        <v>931007.5410607052</v>
      </c>
      <c r="K113" s="185">
        <v>-805125.65773407952</v>
      </c>
      <c r="L113" s="256">
        <v>-810784.20997074631</v>
      </c>
      <c r="M113" s="186">
        <f t="shared" si="12"/>
        <v>-0.11043016796445788</v>
      </c>
      <c r="N113" s="187">
        <v>3945298.2948206807</v>
      </c>
      <c r="O113" s="188">
        <v>2785297.5613505011</v>
      </c>
      <c r="P113" s="265">
        <v>2781525.1931927828</v>
      </c>
      <c r="Q113" s="266">
        <f t="shared" si="9"/>
        <v>-7.3620111975143551E-2</v>
      </c>
      <c r="R113" s="254">
        <v>8</v>
      </c>
    </row>
    <row r="114" spans="1:18" ht="15">
      <c r="A114">
        <v>286</v>
      </c>
      <c r="B114" t="s">
        <v>144</v>
      </c>
      <c r="C114" s="218">
        <v>80454</v>
      </c>
      <c r="D114" s="178">
        <v>355006794.10388374</v>
      </c>
      <c r="E114" s="182">
        <v>357277321.69165021</v>
      </c>
      <c r="F114" s="257">
        <v>356965061</v>
      </c>
      <c r="G114" s="172">
        <f t="shared" si="10"/>
        <v>-312260.69165021181</v>
      </c>
      <c r="H114" s="173">
        <f t="shared" si="11"/>
        <v>-8.7400087464748128E-4</v>
      </c>
      <c r="I114" s="269">
        <f t="shared" si="8"/>
        <v>-3.8812326503369854</v>
      </c>
      <c r="J114" s="184">
        <v>-3126300.4579730504</v>
      </c>
      <c r="K114" s="185">
        <v>-4488371.5490439953</v>
      </c>
      <c r="L114" s="256">
        <v>-4301015.2112129303</v>
      </c>
      <c r="M114" s="186">
        <f t="shared" si="12"/>
        <v>2.3287386311564999</v>
      </c>
      <c r="N114" s="187">
        <v>380486.66664846765</v>
      </c>
      <c r="O114" s="188">
        <v>-531897.92138022336</v>
      </c>
      <c r="P114" s="265">
        <v>-406993.69615939754</v>
      </c>
      <c r="Q114" s="266">
        <f t="shared" si="9"/>
        <v>1.5524924207724391</v>
      </c>
      <c r="R114" s="254">
        <v>8</v>
      </c>
    </row>
    <row r="115" spans="1:18" ht="15">
      <c r="A115">
        <v>287</v>
      </c>
      <c r="B115" t="s">
        <v>388</v>
      </c>
      <c r="C115" s="218">
        <v>6380</v>
      </c>
      <c r="D115" s="178">
        <v>30397855.282756053</v>
      </c>
      <c r="E115" s="182">
        <v>29534155.471796054</v>
      </c>
      <c r="F115" s="257">
        <v>29508439</v>
      </c>
      <c r="G115" s="172">
        <f t="shared" si="10"/>
        <v>-25716.471796054393</v>
      </c>
      <c r="H115" s="173">
        <f t="shared" si="11"/>
        <v>-8.7073665677058561E-4</v>
      </c>
      <c r="I115" s="269">
        <f t="shared" si="8"/>
        <v>-4.0307949523596225</v>
      </c>
      <c r="J115" s="184">
        <v>1073269.7562788855</v>
      </c>
      <c r="K115" s="185">
        <v>1591500.2013969633</v>
      </c>
      <c r="L115" s="256">
        <v>1606930.1544386714</v>
      </c>
      <c r="M115" s="186">
        <f t="shared" si="12"/>
        <v>2.4184879375718018</v>
      </c>
      <c r="N115" s="187">
        <v>717008.02769912384</v>
      </c>
      <c r="O115" s="188">
        <v>1062308.4265031074</v>
      </c>
      <c r="P115" s="265">
        <v>1072595.0618642569</v>
      </c>
      <c r="Q115" s="266">
        <f t="shared" si="9"/>
        <v>1.6123252917162134</v>
      </c>
      <c r="R115" s="254">
        <v>15</v>
      </c>
    </row>
    <row r="116" spans="1:18" ht="15">
      <c r="A116">
        <v>288</v>
      </c>
      <c r="B116" t="s">
        <v>146</v>
      </c>
      <c r="C116" s="218">
        <v>6442</v>
      </c>
      <c r="D116" s="178">
        <v>26821722.219703481</v>
      </c>
      <c r="E116" s="182">
        <v>26434441.009936474</v>
      </c>
      <c r="F116" s="257">
        <v>26270438</v>
      </c>
      <c r="G116" s="172">
        <f t="shared" si="10"/>
        <v>-164003.00993647426</v>
      </c>
      <c r="H116" s="173">
        <f t="shared" si="11"/>
        <v>-6.2041414030592507E-3</v>
      </c>
      <c r="I116" s="269">
        <f t="shared" si="8"/>
        <v>-25.458399555491194</v>
      </c>
      <c r="J116" s="184">
        <v>-814309.59776317223</v>
      </c>
      <c r="K116" s="185">
        <v>-581943.32080212701</v>
      </c>
      <c r="L116" s="256">
        <v>-483541.52055936662</v>
      </c>
      <c r="M116" s="186">
        <f t="shared" si="12"/>
        <v>15.275038845507668</v>
      </c>
      <c r="N116" s="187">
        <v>-842181.69835989841</v>
      </c>
      <c r="O116" s="188">
        <v>-687227.57612451701</v>
      </c>
      <c r="P116" s="265">
        <v>-621626.37596266565</v>
      </c>
      <c r="Q116" s="266">
        <f t="shared" si="9"/>
        <v>10.183359230340168</v>
      </c>
      <c r="R116" s="254">
        <v>15</v>
      </c>
    </row>
    <row r="117" spans="1:18" ht="15">
      <c r="A117">
        <v>290</v>
      </c>
      <c r="B117" t="s">
        <v>147</v>
      </c>
      <c r="C117" s="218">
        <v>7928</v>
      </c>
      <c r="D117" s="178">
        <v>44791267.485121071</v>
      </c>
      <c r="E117" s="182">
        <v>44163948.066524126</v>
      </c>
      <c r="F117" s="257">
        <v>44125283</v>
      </c>
      <c r="G117" s="172">
        <f t="shared" si="10"/>
        <v>-38665.066524125636</v>
      </c>
      <c r="H117" s="173">
        <f t="shared" si="11"/>
        <v>-8.7548935765173149E-4</v>
      </c>
      <c r="I117" s="269">
        <f t="shared" si="8"/>
        <v>-4.8770265545062612</v>
      </c>
      <c r="J117" s="184">
        <v>-464708.15251307294</v>
      </c>
      <c r="K117" s="185">
        <v>-88281.412196629812</v>
      </c>
      <c r="L117" s="256">
        <v>-65082.62521018627</v>
      </c>
      <c r="M117" s="186">
        <f t="shared" si="12"/>
        <v>2.9261840295715871</v>
      </c>
      <c r="N117" s="187">
        <v>287056.14183100866</v>
      </c>
      <c r="O117" s="188">
        <v>537387.29266791081</v>
      </c>
      <c r="P117" s="265">
        <v>552853.15065888315</v>
      </c>
      <c r="Q117" s="266">
        <f t="shared" si="9"/>
        <v>1.9507893530489844</v>
      </c>
      <c r="R117" s="254">
        <v>18</v>
      </c>
    </row>
    <row r="118" spans="1:18" ht="15">
      <c r="A118">
        <v>291</v>
      </c>
      <c r="B118" t="s">
        <v>148</v>
      </c>
      <c r="C118" s="218">
        <v>2158</v>
      </c>
      <c r="D118" s="178">
        <v>11256507.144720394</v>
      </c>
      <c r="E118" s="182">
        <v>11247458.961879544</v>
      </c>
      <c r="F118" s="257">
        <v>11237659</v>
      </c>
      <c r="G118" s="172">
        <f t="shared" si="10"/>
        <v>-9799.9618795439601</v>
      </c>
      <c r="H118" s="173">
        <f t="shared" si="11"/>
        <v>-8.7130452422707087E-4</v>
      </c>
      <c r="I118" s="269">
        <f t="shared" si="8"/>
        <v>-4.541224225923985</v>
      </c>
      <c r="J118" s="184">
        <v>950904.73402385158</v>
      </c>
      <c r="K118" s="185">
        <v>956335.87941771001</v>
      </c>
      <c r="L118" s="256">
        <v>962215.81022848887</v>
      </c>
      <c r="M118" s="186">
        <f t="shared" si="12"/>
        <v>2.7247130726500775</v>
      </c>
      <c r="N118" s="187">
        <v>896243.77007172839</v>
      </c>
      <c r="O118" s="188">
        <v>899825.03005968791</v>
      </c>
      <c r="P118" s="265">
        <v>903744.98393354379</v>
      </c>
      <c r="Q118" s="266">
        <f t="shared" si="9"/>
        <v>1.8164753817682469</v>
      </c>
      <c r="R118" s="254">
        <v>6</v>
      </c>
    </row>
    <row r="119" spans="1:18" ht="15">
      <c r="A119">
        <v>297</v>
      </c>
      <c r="B119" t="s">
        <v>149</v>
      </c>
      <c r="C119" s="218">
        <v>121543</v>
      </c>
      <c r="D119" s="178">
        <v>490440465.71322721</v>
      </c>
      <c r="E119" s="182">
        <v>477271332.11567742</v>
      </c>
      <c r="F119" s="257">
        <v>486586285</v>
      </c>
      <c r="G119" s="172">
        <f t="shared" si="10"/>
        <v>9314952.8843225837</v>
      </c>
      <c r="H119" s="173">
        <f t="shared" si="11"/>
        <v>1.9517101190701509E-2</v>
      </c>
      <c r="I119" s="269">
        <f t="shared" si="8"/>
        <v>76.639155560769311</v>
      </c>
      <c r="J119" s="184">
        <v>-14117505.026139481</v>
      </c>
      <c r="K119" s="185">
        <v>-6216290.9374902397</v>
      </c>
      <c r="L119" s="256">
        <v>-11805262.822869556</v>
      </c>
      <c r="M119" s="186">
        <f t="shared" si="12"/>
        <v>-45.983494609967799</v>
      </c>
      <c r="N119" s="187">
        <v>-6481568.6417166879</v>
      </c>
      <c r="O119" s="188">
        <v>-1209391.2495430226</v>
      </c>
      <c r="P119" s="265">
        <v>-4935372.5064624157</v>
      </c>
      <c r="Q119" s="266">
        <f t="shared" si="9"/>
        <v>-30.655663073310624</v>
      </c>
      <c r="R119" s="254">
        <v>11</v>
      </c>
    </row>
    <row r="120" spans="1:18" ht="15">
      <c r="A120">
        <v>300</v>
      </c>
      <c r="B120" t="s">
        <v>150</v>
      </c>
      <c r="C120" s="218">
        <v>3528</v>
      </c>
      <c r="D120" s="178">
        <v>15854435.089735491</v>
      </c>
      <c r="E120" s="182">
        <v>16085633.932508774</v>
      </c>
      <c r="F120" s="257">
        <v>16071598</v>
      </c>
      <c r="G120" s="172">
        <f t="shared" si="10"/>
        <v>-14035.932508774102</v>
      </c>
      <c r="H120" s="173">
        <f t="shared" si="11"/>
        <v>-8.7257565152018893E-4</v>
      </c>
      <c r="I120" s="269">
        <f t="shared" si="8"/>
        <v>-3.9784389197205505</v>
      </c>
      <c r="J120" s="184">
        <v>1455854.0474903292</v>
      </c>
      <c r="K120" s="185">
        <v>1317138.6827333088</v>
      </c>
      <c r="L120" s="256">
        <v>1325560.2991796143</v>
      </c>
      <c r="M120" s="186">
        <f t="shared" si="12"/>
        <v>2.3870794915832008</v>
      </c>
      <c r="N120" s="184">
        <v>816011.03948278818</v>
      </c>
      <c r="O120" s="185">
        <v>723464.49562194885</v>
      </c>
      <c r="P120" s="256">
        <v>729078.90658615809</v>
      </c>
      <c r="Q120" s="266">
        <f t="shared" si="9"/>
        <v>1.5913863277237066</v>
      </c>
      <c r="R120" s="254">
        <v>14</v>
      </c>
    </row>
    <row r="121" spans="1:18" ht="15">
      <c r="A121">
        <v>301</v>
      </c>
      <c r="B121" t="s">
        <v>151</v>
      </c>
      <c r="C121" s="218">
        <v>20197</v>
      </c>
      <c r="D121" s="178">
        <v>94311084.993447155</v>
      </c>
      <c r="E121" s="182">
        <v>94681176.404734939</v>
      </c>
      <c r="F121" s="257">
        <v>94733756</v>
      </c>
      <c r="G121" s="172">
        <f t="shared" si="10"/>
        <v>52579.595265060663</v>
      </c>
      <c r="H121" s="173">
        <f t="shared" si="11"/>
        <v>5.5533314288679656E-4</v>
      </c>
      <c r="I121" s="269">
        <f t="shared" si="8"/>
        <v>2.6033368948388702</v>
      </c>
      <c r="J121" s="184">
        <v>717073.25065928139</v>
      </c>
      <c r="K121" s="185">
        <v>495099.59500097728</v>
      </c>
      <c r="L121" s="256">
        <v>463551.83119081572</v>
      </c>
      <c r="M121" s="186">
        <f t="shared" si="12"/>
        <v>-1.5620024662158518</v>
      </c>
      <c r="N121" s="187">
        <v>-633320.12612438854</v>
      </c>
      <c r="O121" s="188">
        <v>-782737.17307722894</v>
      </c>
      <c r="P121" s="265">
        <v>-803769.0156173053</v>
      </c>
      <c r="Q121" s="266">
        <f t="shared" si="9"/>
        <v>-1.0413349774756822</v>
      </c>
      <c r="R121" s="254">
        <v>14</v>
      </c>
    </row>
    <row r="122" spans="1:18" ht="15">
      <c r="A122">
        <v>304</v>
      </c>
      <c r="B122" t="s">
        <v>152</v>
      </c>
      <c r="C122" s="218">
        <v>971</v>
      </c>
      <c r="D122" s="178">
        <v>4870062.4429641832</v>
      </c>
      <c r="E122" s="182">
        <v>4186457.9538516654</v>
      </c>
      <c r="F122" s="257">
        <v>4927451</v>
      </c>
      <c r="G122" s="172">
        <f t="shared" si="10"/>
        <v>740993.04614833463</v>
      </c>
      <c r="H122" s="173">
        <f t="shared" si="11"/>
        <v>0.17699760855512692</v>
      </c>
      <c r="I122" s="269">
        <f t="shared" si="8"/>
        <v>763.12363146069481</v>
      </c>
      <c r="J122" s="184">
        <v>-335143.88026683748</v>
      </c>
      <c r="K122" s="185">
        <v>75017.11801353663</v>
      </c>
      <c r="L122" s="256">
        <v>-369578.77209693141</v>
      </c>
      <c r="M122" s="186">
        <f t="shared" si="12"/>
        <v>-457.87424316217101</v>
      </c>
      <c r="N122" s="184">
        <v>-69377.10175927107</v>
      </c>
      <c r="O122" s="185">
        <v>204093.51694220459</v>
      </c>
      <c r="P122" s="256">
        <v>-92303.743131439114</v>
      </c>
      <c r="Q122" s="266">
        <f t="shared" si="9"/>
        <v>-305.24949544144562</v>
      </c>
      <c r="R122" s="254">
        <v>2</v>
      </c>
    </row>
    <row r="123" spans="1:18" ht="15">
      <c r="A123">
        <v>305</v>
      </c>
      <c r="B123" t="s">
        <v>153</v>
      </c>
      <c r="C123" s="218">
        <v>15165</v>
      </c>
      <c r="D123" s="178">
        <v>66156211.885958016</v>
      </c>
      <c r="E123" s="182">
        <v>65770400.667165659</v>
      </c>
      <c r="F123" s="257">
        <v>66257766</v>
      </c>
      <c r="G123" s="172">
        <f t="shared" si="10"/>
        <v>487365.33283434063</v>
      </c>
      <c r="H123" s="173">
        <f t="shared" si="11"/>
        <v>7.41010132051159E-3</v>
      </c>
      <c r="I123" s="269">
        <f t="shared" si="8"/>
        <v>32.137509583537131</v>
      </c>
      <c r="J123" s="184">
        <v>1997457.3543863457</v>
      </c>
      <c r="K123" s="185">
        <v>2228966.8217618456</v>
      </c>
      <c r="L123" s="256">
        <v>1936547.7977629702</v>
      </c>
      <c r="M123" s="186">
        <f t="shared" si="12"/>
        <v>-19.282494164119711</v>
      </c>
      <c r="N123" s="187">
        <v>2425928.9941001441</v>
      </c>
      <c r="O123" s="188">
        <v>2579866.9025302925</v>
      </c>
      <c r="P123" s="265">
        <v>2384920.8865310634</v>
      </c>
      <c r="Q123" s="266">
        <f t="shared" si="9"/>
        <v>-12.854996109411749</v>
      </c>
      <c r="R123" s="254">
        <v>17</v>
      </c>
    </row>
    <row r="124" spans="1:18" ht="15">
      <c r="A124">
        <v>309</v>
      </c>
      <c r="B124" t="s">
        <v>154</v>
      </c>
      <c r="C124" s="218">
        <v>6506</v>
      </c>
      <c r="D124" s="178">
        <v>31436113.25570282</v>
      </c>
      <c r="E124" s="182">
        <v>31682814.827628676</v>
      </c>
      <c r="F124" s="257">
        <v>31655194</v>
      </c>
      <c r="G124" s="172">
        <f t="shared" si="10"/>
        <v>-27620.827628675848</v>
      </c>
      <c r="H124" s="173">
        <f t="shared" si="11"/>
        <v>-8.7179209861711483E-4</v>
      </c>
      <c r="I124" s="269">
        <f t="shared" si="8"/>
        <v>-4.2454392297380643</v>
      </c>
      <c r="J124" s="184">
        <v>-401495.22926220956</v>
      </c>
      <c r="K124" s="185">
        <v>-549499.78741531994</v>
      </c>
      <c r="L124" s="256">
        <v>-532927.13107197662</v>
      </c>
      <c r="M124" s="186">
        <f t="shared" si="12"/>
        <v>2.5472880945808973</v>
      </c>
      <c r="N124" s="187">
        <v>-433381.87784330669</v>
      </c>
      <c r="O124" s="188">
        <v>-532341.09877524362</v>
      </c>
      <c r="P124" s="265">
        <v>-521292.66121300391</v>
      </c>
      <c r="Q124" s="266">
        <f t="shared" si="9"/>
        <v>1.6981920630555958</v>
      </c>
      <c r="R124" s="254">
        <v>12</v>
      </c>
    </row>
    <row r="125" spans="1:18" ht="15">
      <c r="A125">
        <v>312</v>
      </c>
      <c r="B125" t="s">
        <v>155</v>
      </c>
      <c r="C125" s="218">
        <v>1232</v>
      </c>
      <c r="D125" s="178">
        <v>6112148.0582051259</v>
      </c>
      <c r="E125" s="182">
        <v>6178933.3826172156</v>
      </c>
      <c r="F125" s="257">
        <v>6173543</v>
      </c>
      <c r="G125" s="172">
        <f t="shared" si="10"/>
        <v>-5390.3826172156259</v>
      </c>
      <c r="H125" s="173">
        <f t="shared" si="11"/>
        <v>-8.7238076273488119E-4</v>
      </c>
      <c r="I125" s="269">
        <f t="shared" si="8"/>
        <v>-4.3753105659217741</v>
      </c>
      <c r="J125" s="184">
        <v>98108.208258273487</v>
      </c>
      <c r="K125" s="185">
        <v>58052.458058340882</v>
      </c>
      <c r="L125" s="256">
        <v>61286.43494559903</v>
      </c>
      <c r="M125" s="186">
        <f t="shared" si="12"/>
        <v>2.6249812396575876</v>
      </c>
      <c r="N125" s="187">
        <v>-12640.698763405486</v>
      </c>
      <c r="O125" s="188">
        <v>-39617.42854870086</v>
      </c>
      <c r="P125" s="265">
        <v>-37461.443957193558</v>
      </c>
      <c r="Q125" s="266">
        <f t="shared" si="9"/>
        <v>1.7499874931065762</v>
      </c>
      <c r="R125" s="254">
        <v>13</v>
      </c>
    </row>
    <row r="126" spans="1:18" ht="15">
      <c r="A126">
        <v>316</v>
      </c>
      <c r="B126" t="s">
        <v>156</v>
      </c>
      <c r="C126" s="218">
        <v>4245</v>
      </c>
      <c r="D126" s="178">
        <v>17042081.075403221</v>
      </c>
      <c r="E126" s="182">
        <v>16665984.838789919</v>
      </c>
      <c r="F126" s="257">
        <v>16651389</v>
      </c>
      <c r="G126" s="172">
        <f t="shared" si="10"/>
        <v>-14595.838789919391</v>
      </c>
      <c r="H126" s="173">
        <f t="shared" si="11"/>
        <v>-8.757861555200577E-4</v>
      </c>
      <c r="I126" s="269">
        <f t="shared" si="8"/>
        <v>-3.4383601389680547</v>
      </c>
      <c r="J126" s="184">
        <v>-345227.75280109228</v>
      </c>
      <c r="K126" s="185">
        <v>-119546.01348243303</v>
      </c>
      <c r="L126" s="256">
        <v>-110788.76585552718</v>
      </c>
      <c r="M126" s="186">
        <f t="shared" si="12"/>
        <v>2.0629558602840645</v>
      </c>
      <c r="N126" s="187">
        <v>-308798.81497438921</v>
      </c>
      <c r="O126" s="188">
        <v>-158768.3443034401</v>
      </c>
      <c r="P126" s="265">
        <v>-152930.17921883069</v>
      </c>
      <c r="Q126" s="266">
        <f t="shared" si="9"/>
        <v>1.3753039068573409</v>
      </c>
      <c r="R126" s="254">
        <v>7</v>
      </c>
    </row>
    <row r="127" spans="1:18" ht="15">
      <c r="A127">
        <v>317</v>
      </c>
      <c r="B127" t="s">
        <v>157</v>
      </c>
      <c r="C127" s="218">
        <v>2533</v>
      </c>
      <c r="D127" s="178">
        <v>11070929.656212972</v>
      </c>
      <c r="E127" s="182">
        <v>11317467.585226992</v>
      </c>
      <c r="F127" s="257">
        <v>11301529</v>
      </c>
      <c r="G127" s="172">
        <f t="shared" si="10"/>
        <v>-15938.585226992145</v>
      </c>
      <c r="H127" s="173">
        <f t="shared" si="11"/>
        <v>-1.4083172853790391E-3</v>
      </c>
      <c r="I127" s="269">
        <f t="shared" si="8"/>
        <v>-6.2923747441737641</v>
      </c>
      <c r="J127" s="184">
        <v>986384.70593636518</v>
      </c>
      <c r="K127" s="185">
        <v>838464.95862976706</v>
      </c>
      <c r="L127" s="256">
        <v>848028.36924636201</v>
      </c>
      <c r="M127" s="186">
        <f t="shared" si="12"/>
        <v>3.7755272864567506</v>
      </c>
      <c r="N127" s="187">
        <v>529237.9696661788</v>
      </c>
      <c r="O127" s="188">
        <v>430571.61767318676</v>
      </c>
      <c r="P127" s="265">
        <v>436947.22475092119</v>
      </c>
      <c r="Q127" s="266">
        <f t="shared" si="9"/>
        <v>2.5170181909729288</v>
      </c>
      <c r="R127" s="254">
        <v>17</v>
      </c>
    </row>
    <row r="128" spans="1:18" ht="15">
      <c r="A128">
        <v>320</v>
      </c>
      <c r="B128" t="s">
        <v>158</v>
      </c>
      <c r="C128" s="218">
        <v>7105</v>
      </c>
      <c r="D128" s="178">
        <v>38711943.537279598</v>
      </c>
      <c r="E128" s="182">
        <v>38135287.329112925</v>
      </c>
      <c r="F128" s="257">
        <v>38102016</v>
      </c>
      <c r="G128" s="172">
        <f t="shared" si="10"/>
        <v>-33271.329112924635</v>
      </c>
      <c r="H128" s="173">
        <f t="shared" si="11"/>
        <v>-8.7245518371969664E-4</v>
      </c>
      <c r="I128" s="269">
        <f t="shared" si="8"/>
        <v>-4.6828049420020594</v>
      </c>
      <c r="J128" s="184">
        <v>850384.64555176522</v>
      </c>
      <c r="K128" s="185">
        <v>1196405.5980365726</v>
      </c>
      <c r="L128" s="256">
        <v>1216368.6201065173</v>
      </c>
      <c r="M128" s="186">
        <f t="shared" si="12"/>
        <v>2.8097145770506358</v>
      </c>
      <c r="N128" s="187">
        <v>1141663.6105878628</v>
      </c>
      <c r="O128" s="188">
        <v>1371863.1466104258</v>
      </c>
      <c r="P128" s="265">
        <v>1385171.8279903987</v>
      </c>
      <c r="Q128" s="266">
        <f t="shared" si="9"/>
        <v>1.8731430513684668</v>
      </c>
      <c r="R128" s="254">
        <v>19</v>
      </c>
    </row>
    <row r="129" spans="1:18" ht="15">
      <c r="A129">
        <v>322</v>
      </c>
      <c r="B129" t="s">
        <v>159</v>
      </c>
      <c r="C129" s="218">
        <v>6614</v>
      </c>
      <c r="D129" s="178">
        <v>28059035.062988557</v>
      </c>
      <c r="E129" s="182">
        <v>28228022.123938046</v>
      </c>
      <c r="F129" s="257">
        <v>28203422</v>
      </c>
      <c r="G129" s="172">
        <f t="shared" si="10"/>
        <v>-24600.123938046396</v>
      </c>
      <c r="H129" s="173">
        <f t="shared" si="11"/>
        <v>-8.714788386532011E-4</v>
      </c>
      <c r="I129" s="269">
        <f t="shared" si="8"/>
        <v>-3.7194018654439667</v>
      </c>
      <c r="J129" s="184">
        <v>1334230.2620859423</v>
      </c>
      <c r="K129" s="185">
        <v>1232841.1730604614</v>
      </c>
      <c r="L129" s="256">
        <v>1247601.3822249568</v>
      </c>
      <c r="M129" s="186">
        <f t="shared" si="12"/>
        <v>2.2316615005284772</v>
      </c>
      <c r="N129" s="187">
        <v>1290740.3265106499</v>
      </c>
      <c r="O129" s="188">
        <v>1223091.9848275445</v>
      </c>
      <c r="P129" s="265">
        <v>1232932.1242705504</v>
      </c>
      <c r="Q129" s="266">
        <f t="shared" si="9"/>
        <v>1.4877743336870126</v>
      </c>
      <c r="R129" s="254">
        <v>2</v>
      </c>
    </row>
    <row r="130" spans="1:18" ht="15">
      <c r="A130">
        <v>398</v>
      </c>
      <c r="B130" t="s">
        <v>160</v>
      </c>
      <c r="C130" s="218">
        <v>120027</v>
      </c>
      <c r="D130" s="178">
        <v>439702842.44531393</v>
      </c>
      <c r="E130" s="182">
        <v>441182444.36495429</v>
      </c>
      <c r="F130" s="257">
        <v>440796185</v>
      </c>
      <c r="G130" s="172">
        <f t="shared" si="10"/>
        <v>-386259.36495429277</v>
      </c>
      <c r="H130" s="173">
        <f t="shared" si="11"/>
        <v>-8.7550937234205054E-4</v>
      </c>
      <c r="I130" s="269">
        <f t="shared" si="8"/>
        <v>-3.218103967892997</v>
      </c>
      <c r="J130" s="184">
        <v>13510392.830545874</v>
      </c>
      <c r="K130" s="185">
        <v>12622701.257143427</v>
      </c>
      <c r="L130" s="256">
        <v>12854456.673994904</v>
      </c>
      <c r="M130" s="186">
        <f t="shared" si="12"/>
        <v>1.9308606967722071</v>
      </c>
      <c r="N130" s="187">
        <v>19204866.668158781</v>
      </c>
      <c r="O130" s="188">
        <v>18611842.867718708</v>
      </c>
      <c r="P130" s="265">
        <v>18766346.478953186</v>
      </c>
      <c r="Q130" s="266">
        <f t="shared" si="9"/>
        <v>1.2872404645161393</v>
      </c>
      <c r="R130" s="254">
        <v>7</v>
      </c>
    </row>
    <row r="131" spans="1:18" ht="15">
      <c r="A131">
        <v>399</v>
      </c>
      <c r="B131" t="s">
        <v>161</v>
      </c>
      <c r="C131" s="218">
        <v>7916</v>
      </c>
      <c r="D131" s="178">
        <v>30365075.530890677</v>
      </c>
      <c r="E131" s="182">
        <v>31724684.099883355</v>
      </c>
      <c r="F131" s="257">
        <v>31697012</v>
      </c>
      <c r="G131" s="172">
        <f t="shared" si="10"/>
        <v>-27672.0998833552</v>
      </c>
      <c r="H131" s="173">
        <f t="shared" si="11"/>
        <v>-8.722576967584981E-4</v>
      </c>
      <c r="I131" s="269">
        <f t="shared" si="8"/>
        <v>-3.4957175193728145</v>
      </c>
      <c r="J131" s="184">
        <v>-375042.4107776052</v>
      </c>
      <c r="K131" s="185">
        <v>-1190781.3445348125</v>
      </c>
      <c r="L131" s="256">
        <v>-1174178.2707272482</v>
      </c>
      <c r="M131" s="186">
        <f t="shared" si="12"/>
        <v>2.097406999439658</v>
      </c>
      <c r="N131" s="184">
        <v>-999965.2917481811</v>
      </c>
      <c r="O131" s="185">
        <v>-1544254.3245672423</v>
      </c>
      <c r="P131" s="256">
        <v>-1533185.608695521</v>
      </c>
      <c r="Q131" s="266">
        <f t="shared" si="9"/>
        <v>1.3982713329612524</v>
      </c>
      <c r="R131" s="254">
        <v>15</v>
      </c>
    </row>
    <row r="132" spans="1:18" ht="15">
      <c r="A132">
        <v>400</v>
      </c>
      <c r="B132" t="s">
        <v>162</v>
      </c>
      <c r="C132" s="218">
        <v>8456</v>
      </c>
      <c r="D132" s="178">
        <v>32400158.891339924</v>
      </c>
      <c r="E132" s="182">
        <v>30740821.304154996</v>
      </c>
      <c r="F132" s="257">
        <v>30728679</v>
      </c>
      <c r="G132" s="172">
        <f t="shared" si="10"/>
        <v>-12142.304154995829</v>
      </c>
      <c r="H132" s="173">
        <f t="shared" si="11"/>
        <v>-3.9498958192618779E-4</v>
      </c>
      <c r="I132" s="269">
        <f t="shared" si="8"/>
        <v>-1.4359394696068861</v>
      </c>
      <c r="J132" s="184">
        <v>1094780.8976453673</v>
      </c>
      <c r="K132" s="185">
        <v>2090392.2742327179</v>
      </c>
      <c r="L132" s="256">
        <v>2097677.7349020829</v>
      </c>
      <c r="M132" s="186">
        <f t="shared" si="12"/>
        <v>0.86157292684070641</v>
      </c>
      <c r="N132" s="187">
        <v>954612.05077918351</v>
      </c>
      <c r="O132" s="188">
        <v>1618197.0475773532</v>
      </c>
      <c r="P132" s="265">
        <v>1623054.0213569414</v>
      </c>
      <c r="Q132" s="266">
        <f t="shared" si="9"/>
        <v>0.57438195122850511</v>
      </c>
      <c r="R132" s="254">
        <v>2</v>
      </c>
    </row>
    <row r="133" spans="1:18" ht="15">
      <c r="A133">
        <v>402</v>
      </c>
      <c r="B133" t="s">
        <v>163</v>
      </c>
      <c r="C133" s="218">
        <v>9247</v>
      </c>
      <c r="D133" s="178">
        <v>43599849.285096027</v>
      </c>
      <c r="E133" s="182">
        <v>43667410.433473654</v>
      </c>
      <c r="F133" s="257">
        <v>43629391</v>
      </c>
      <c r="G133" s="172">
        <f t="shared" si="10"/>
        <v>-38019.433473654091</v>
      </c>
      <c r="H133" s="173">
        <f t="shared" si="11"/>
        <v>-8.7065921922656407E-4</v>
      </c>
      <c r="I133" s="269">
        <f t="shared" si="8"/>
        <v>-4.1115424974212278</v>
      </c>
      <c r="J133" s="184">
        <v>-765750.7235946334</v>
      </c>
      <c r="K133" s="185">
        <v>-806252.21847935824</v>
      </c>
      <c r="L133" s="256">
        <v>-783440.40137383319</v>
      </c>
      <c r="M133" s="186">
        <f t="shared" si="12"/>
        <v>2.4669424792392189</v>
      </c>
      <c r="N133" s="187">
        <v>-942873.22810209764</v>
      </c>
      <c r="O133" s="188">
        <v>-970496.08907768806</v>
      </c>
      <c r="P133" s="265">
        <v>-955288.21100732288</v>
      </c>
      <c r="Q133" s="266">
        <f t="shared" si="9"/>
        <v>1.6446283194944493</v>
      </c>
      <c r="R133" s="254">
        <v>11</v>
      </c>
    </row>
    <row r="134" spans="1:18" ht="15">
      <c r="A134">
        <v>403</v>
      </c>
      <c r="B134" t="s">
        <v>164</v>
      </c>
      <c r="C134" s="218">
        <v>2866</v>
      </c>
      <c r="D134" s="178">
        <v>14220135.467437269</v>
      </c>
      <c r="E134" s="182">
        <v>14357515.772489063</v>
      </c>
      <c r="F134" s="257">
        <v>14338857</v>
      </c>
      <c r="G134" s="172">
        <f t="shared" si="10"/>
        <v>-18658.772489063442</v>
      </c>
      <c r="H134" s="173">
        <f t="shared" si="11"/>
        <v>-1.2995822386499597E-3</v>
      </c>
      <c r="I134" s="269">
        <f t="shared" si="8"/>
        <v>-6.5103881678518638</v>
      </c>
      <c r="J134" s="184">
        <v>622590.73780885374</v>
      </c>
      <c r="K134" s="185">
        <v>540179.88216419867</v>
      </c>
      <c r="L134" s="256">
        <v>551375.07703542442</v>
      </c>
      <c r="M134" s="186">
        <f t="shared" si="12"/>
        <v>3.9062089571618088</v>
      </c>
      <c r="N134" s="187">
        <v>196166.60831395956</v>
      </c>
      <c r="O134" s="188">
        <v>140919.87089306198</v>
      </c>
      <c r="P134" s="265">
        <v>148383.33414054918</v>
      </c>
      <c r="Q134" s="266">
        <f t="shared" si="9"/>
        <v>2.6041393047757171</v>
      </c>
      <c r="R134" s="254">
        <v>14</v>
      </c>
    </row>
    <row r="135" spans="1:18" ht="15">
      <c r="A135">
        <v>405</v>
      </c>
      <c r="B135" t="s">
        <v>165</v>
      </c>
      <c r="C135" s="218">
        <v>72634</v>
      </c>
      <c r="D135" s="178">
        <v>277224892.0542866</v>
      </c>
      <c r="E135" s="182">
        <v>276191583.18062496</v>
      </c>
      <c r="F135" s="257">
        <v>275949554</v>
      </c>
      <c r="G135" s="172">
        <f t="shared" si="10"/>
        <v>-242029.18062496185</v>
      </c>
      <c r="H135" s="173">
        <f t="shared" si="11"/>
        <v>-8.7630903823263345E-4</v>
      </c>
      <c r="I135" s="269">
        <f t="shared" si="8"/>
        <v>-3.3321747477071599</v>
      </c>
      <c r="J135" s="184">
        <v>-1307633.1986752984</v>
      </c>
      <c r="K135" s="185">
        <v>-687591.67063756136</v>
      </c>
      <c r="L135" s="256">
        <v>-542373.96388745692</v>
      </c>
      <c r="M135" s="186">
        <f t="shared" si="12"/>
        <v>1.9993075797850102</v>
      </c>
      <c r="N135" s="187">
        <v>3526667.3874740954</v>
      </c>
      <c r="O135" s="188">
        <v>3939035.3100139028</v>
      </c>
      <c r="P135" s="265">
        <v>4035847.1145140617</v>
      </c>
      <c r="Q135" s="266">
        <f t="shared" si="9"/>
        <v>1.3328717198579023</v>
      </c>
      <c r="R135" s="254">
        <v>9</v>
      </c>
    </row>
    <row r="136" spans="1:18" ht="15">
      <c r="A136">
        <v>407</v>
      </c>
      <c r="B136" t="s">
        <v>166</v>
      </c>
      <c r="C136" s="218">
        <v>2580</v>
      </c>
      <c r="D136" s="178">
        <v>11081400.073035877</v>
      </c>
      <c r="E136" s="182">
        <v>11025260.59034057</v>
      </c>
      <c r="F136" s="257">
        <v>11015600</v>
      </c>
      <c r="G136" s="172">
        <f t="shared" si="10"/>
        <v>-9660.5903405696154</v>
      </c>
      <c r="H136" s="173">
        <f t="shared" si="11"/>
        <v>-8.7622331113274856E-4</v>
      </c>
      <c r="I136" s="269">
        <f t="shared" si="8"/>
        <v>-3.7444148606858976</v>
      </c>
      <c r="J136" s="184">
        <v>192284.82127251051</v>
      </c>
      <c r="K136" s="185">
        <v>225980.94804010226</v>
      </c>
      <c r="L136" s="256">
        <v>231777.33373985888</v>
      </c>
      <c r="M136" s="186">
        <f t="shared" si="12"/>
        <v>2.2466611239366738</v>
      </c>
      <c r="N136" s="187">
        <v>86023.996000081897</v>
      </c>
      <c r="O136" s="188">
        <v>108268.32175388366</v>
      </c>
      <c r="P136" s="265">
        <v>112132.57888705807</v>
      </c>
      <c r="Q136" s="266">
        <f t="shared" si="9"/>
        <v>1.4977740826257409</v>
      </c>
      <c r="R136" s="254">
        <v>1</v>
      </c>
    </row>
    <row r="137" spans="1:18" ht="15">
      <c r="A137">
        <v>408</v>
      </c>
      <c r="B137" t="s">
        <v>167</v>
      </c>
      <c r="C137" s="218">
        <v>14203</v>
      </c>
      <c r="D137" s="178">
        <v>57447121.124084227</v>
      </c>
      <c r="E137" s="182">
        <v>53806002.575258493</v>
      </c>
      <c r="F137" s="257">
        <v>56304409</v>
      </c>
      <c r="G137" s="172">
        <f t="shared" si="10"/>
        <v>2498406.4247415066</v>
      </c>
      <c r="H137" s="173">
        <f t="shared" si="11"/>
        <v>4.6433600437924813E-2</v>
      </c>
      <c r="I137" s="269">
        <f t="shared" si="8"/>
        <v>175.90695097806847</v>
      </c>
      <c r="J137" s="184">
        <v>441994.01981019601</v>
      </c>
      <c r="K137" s="185">
        <v>2626679.4080920331</v>
      </c>
      <c r="L137" s="256">
        <v>1127635.3236815659</v>
      </c>
      <c r="M137" s="186">
        <f t="shared" si="12"/>
        <v>-105.54418675001529</v>
      </c>
      <c r="N137" s="187">
        <v>-382837.57119115582</v>
      </c>
      <c r="O137" s="188">
        <v>1073367.4045640009</v>
      </c>
      <c r="P137" s="265">
        <v>74004.681623711745</v>
      </c>
      <c r="Q137" s="266">
        <f t="shared" si="9"/>
        <v>-70.362791166675294</v>
      </c>
      <c r="R137" s="254">
        <v>14</v>
      </c>
    </row>
    <row r="138" spans="1:18" ht="15">
      <c r="A138">
        <v>410</v>
      </c>
      <c r="B138" t="s">
        <v>168</v>
      </c>
      <c r="C138" s="218">
        <v>18788</v>
      </c>
      <c r="D138" s="178">
        <v>65922022.482761919</v>
      </c>
      <c r="E138" s="182">
        <v>66786504.705413669</v>
      </c>
      <c r="F138" s="257">
        <v>66727994</v>
      </c>
      <c r="G138" s="172">
        <f t="shared" si="10"/>
        <v>-58510.705413669348</v>
      </c>
      <c r="H138" s="173">
        <f t="shared" si="11"/>
        <v>-8.7608575522483522E-4</v>
      </c>
      <c r="I138" s="269">
        <f t="shared" si="8"/>
        <v>-3.1142593896992414</v>
      </c>
      <c r="J138" s="184">
        <v>-1203641.066939669</v>
      </c>
      <c r="K138" s="185">
        <v>-1722308.6182588381</v>
      </c>
      <c r="L138" s="256">
        <v>-1687202.4017858221</v>
      </c>
      <c r="M138" s="186">
        <f t="shared" si="12"/>
        <v>1.8685446281145388</v>
      </c>
      <c r="N138" s="187">
        <v>-1353185.0091590269</v>
      </c>
      <c r="O138" s="188">
        <v>-1699348.2594838326</v>
      </c>
      <c r="P138" s="265">
        <v>-1675944.1151684648</v>
      </c>
      <c r="Q138" s="266">
        <f t="shared" si="9"/>
        <v>1.245696418744294</v>
      </c>
      <c r="R138" s="254">
        <v>13</v>
      </c>
    </row>
    <row r="139" spans="1:18" ht="15">
      <c r="A139">
        <v>416</v>
      </c>
      <c r="B139" t="s">
        <v>169</v>
      </c>
      <c r="C139" s="218">
        <v>2917</v>
      </c>
      <c r="D139" s="178">
        <v>11760276.812780395</v>
      </c>
      <c r="E139" s="182">
        <v>11792818.738245074</v>
      </c>
      <c r="F139" s="257">
        <v>11782487</v>
      </c>
      <c r="G139" s="172">
        <f t="shared" si="10"/>
        <v>-10331.738245073706</v>
      </c>
      <c r="H139" s="173">
        <f t="shared" si="11"/>
        <v>-8.7610421854166518E-4</v>
      </c>
      <c r="I139" s="269">
        <f t="shared" si="8"/>
        <v>-3.5419054662576981</v>
      </c>
      <c r="J139" s="184">
        <v>-324747.00977366214</v>
      </c>
      <c r="K139" s="185">
        <v>-344257.93513641233</v>
      </c>
      <c r="L139" s="256">
        <v>-338058.75406148727</v>
      </c>
      <c r="M139" s="186">
        <f t="shared" si="12"/>
        <v>2.1251906324734513</v>
      </c>
      <c r="N139" s="187">
        <v>-256093.19672164335</v>
      </c>
      <c r="O139" s="188">
        <v>-269351.91640360985</v>
      </c>
      <c r="P139" s="265">
        <v>-265219.12902032188</v>
      </c>
      <c r="Q139" s="266">
        <f t="shared" si="9"/>
        <v>1.4167937549838774</v>
      </c>
      <c r="R139" s="254">
        <v>9</v>
      </c>
    </row>
    <row r="140" spans="1:18" ht="15">
      <c r="A140">
        <v>418</v>
      </c>
      <c r="B140" t="s">
        <v>170</v>
      </c>
      <c r="C140" s="218">
        <v>24164</v>
      </c>
      <c r="D140" s="178">
        <v>69892142.337671503</v>
      </c>
      <c r="E140" s="182">
        <v>71476623.153672725</v>
      </c>
      <c r="F140" s="257">
        <v>71413990</v>
      </c>
      <c r="G140" s="172">
        <f t="shared" si="10"/>
        <v>-62633.153672724962</v>
      </c>
      <c r="H140" s="173">
        <f t="shared" si="11"/>
        <v>-8.7627466029089609E-4</v>
      </c>
      <c r="I140" s="269">
        <f t="shared" si="8"/>
        <v>-2.5920027177919618</v>
      </c>
      <c r="J140" s="184">
        <v>882473.44264661067</v>
      </c>
      <c r="K140" s="185">
        <v>-68286.470533423009</v>
      </c>
      <c r="L140" s="256">
        <v>-30706.780717447447</v>
      </c>
      <c r="M140" s="186">
        <f t="shared" si="12"/>
        <v>1.5551932550892056</v>
      </c>
      <c r="N140" s="187">
        <v>790131.25242133194</v>
      </c>
      <c r="O140" s="188">
        <v>157553.33227376873</v>
      </c>
      <c r="P140" s="265">
        <v>182606.45881778075</v>
      </c>
      <c r="Q140" s="266">
        <f t="shared" si="9"/>
        <v>1.0367955033939753</v>
      </c>
      <c r="R140" s="254">
        <v>6</v>
      </c>
    </row>
    <row r="141" spans="1:18" ht="15">
      <c r="A141">
        <v>420</v>
      </c>
      <c r="B141" t="s">
        <v>171</v>
      </c>
      <c r="C141" s="218">
        <v>9280</v>
      </c>
      <c r="D141" s="178">
        <v>43145304.854106449</v>
      </c>
      <c r="E141" s="182">
        <v>43099991.567530781</v>
      </c>
      <c r="F141" s="257">
        <v>46886496</v>
      </c>
      <c r="G141" s="172">
        <f t="shared" si="10"/>
        <v>3786504.432469219</v>
      </c>
      <c r="H141" s="173">
        <f t="shared" si="11"/>
        <v>8.785394833630937E-2</v>
      </c>
      <c r="I141" s="269">
        <f t="shared" si="8"/>
        <v>408.02849487814859</v>
      </c>
      <c r="J141" s="184">
        <v>1143544.3510032834</v>
      </c>
      <c r="K141" s="185">
        <v>1170770.4101250719</v>
      </c>
      <c r="L141" s="256">
        <v>-1101132.1184625868</v>
      </c>
      <c r="M141" s="186">
        <f t="shared" si="12"/>
        <v>-244.817082821946</v>
      </c>
      <c r="N141" s="187">
        <v>677049.17605923256</v>
      </c>
      <c r="O141" s="188">
        <v>694526.89915787068</v>
      </c>
      <c r="P141" s="265">
        <v>-820074.78656721918</v>
      </c>
      <c r="Q141" s="266">
        <f t="shared" si="9"/>
        <v>-163.21138854796226</v>
      </c>
      <c r="R141" s="254">
        <v>11</v>
      </c>
    </row>
    <row r="142" spans="1:18" ht="15">
      <c r="A142">
        <v>421</v>
      </c>
      <c r="B142" t="s">
        <v>172</v>
      </c>
      <c r="C142" s="218">
        <v>719</v>
      </c>
      <c r="D142" s="178">
        <v>3095994.4685514919</v>
      </c>
      <c r="E142" s="182">
        <v>3351184.6999082845</v>
      </c>
      <c r="F142" s="257">
        <v>3348197</v>
      </c>
      <c r="G142" s="172">
        <f t="shared" si="10"/>
        <v>-2987.6999082844704</v>
      </c>
      <c r="H142" s="173">
        <f t="shared" si="11"/>
        <v>-8.9153543472737806E-4</v>
      </c>
      <c r="I142" s="269">
        <f t="shared" ref="I142:I205" si="13">G142/C142</f>
        <v>-4.1553545316891105</v>
      </c>
      <c r="J142" s="184">
        <v>210444.82792210605</v>
      </c>
      <c r="K142" s="185">
        <v>57331.956080571937</v>
      </c>
      <c r="L142" s="256">
        <v>59124.580471354551</v>
      </c>
      <c r="M142" s="186">
        <f t="shared" si="12"/>
        <v>2.4932189023402138</v>
      </c>
      <c r="N142" s="187">
        <v>49813.144757970273</v>
      </c>
      <c r="O142" s="188">
        <v>-52284.489961561885</v>
      </c>
      <c r="P142" s="265">
        <v>-51089.407034372649</v>
      </c>
      <c r="Q142" s="266">
        <f t="shared" si="9"/>
        <v>1.6621459348946261</v>
      </c>
      <c r="R142" s="254">
        <v>16</v>
      </c>
    </row>
    <row r="143" spans="1:18" ht="15">
      <c r="A143">
        <v>422</v>
      </c>
      <c r="B143" t="s">
        <v>173</v>
      </c>
      <c r="C143" s="218">
        <v>10543</v>
      </c>
      <c r="D143" s="178">
        <v>54335137.391176403</v>
      </c>
      <c r="E143" s="182">
        <v>54885577.815520585</v>
      </c>
      <c r="F143" s="257">
        <v>54837686</v>
      </c>
      <c r="G143" s="172">
        <f t="shared" si="10"/>
        <v>-47891.815520584583</v>
      </c>
      <c r="H143" s="173">
        <f t="shared" si="11"/>
        <v>-8.7257559137952087E-4</v>
      </c>
      <c r="I143" s="269">
        <f t="shared" si="13"/>
        <v>-4.5425225761723027</v>
      </c>
      <c r="J143" s="184">
        <v>2035914.6490245794</v>
      </c>
      <c r="K143" s="185">
        <v>1705703.4249434376</v>
      </c>
      <c r="L143" s="256">
        <v>1734438.7487365038</v>
      </c>
      <c r="M143" s="186">
        <f t="shared" si="12"/>
        <v>2.7255357861202882</v>
      </c>
      <c r="N143" s="187">
        <v>1686417.9384784063</v>
      </c>
      <c r="O143" s="188">
        <v>1465340.0973015525</v>
      </c>
      <c r="P143" s="265">
        <v>1484496.9798302788</v>
      </c>
      <c r="Q143" s="266">
        <f t="shared" ref="Q143:Q206" si="14">(P143-O143)/C143</f>
        <v>1.8170238574149904</v>
      </c>
      <c r="R143" s="254">
        <v>12</v>
      </c>
    </row>
    <row r="144" spans="1:18" ht="15">
      <c r="A144">
        <v>423</v>
      </c>
      <c r="B144" t="s">
        <v>174</v>
      </c>
      <c r="C144" s="218">
        <v>20291</v>
      </c>
      <c r="D144" s="178">
        <v>64710178.467590339</v>
      </c>
      <c r="E144" s="182">
        <v>61842163.102757089</v>
      </c>
      <c r="F144" s="257">
        <v>63401670</v>
      </c>
      <c r="G144" s="172">
        <f t="shared" ref="G144:G207" si="15">F144-E144</f>
        <v>1559506.8972429112</v>
      </c>
      <c r="H144" s="173">
        <f t="shared" ref="H144:H207" si="16">G144/E144</f>
        <v>2.5217534752974773E-2</v>
      </c>
      <c r="I144" s="269">
        <f t="shared" si="13"/>
        <v>76.857074429200694</v>
      </c>
      <c r="J144" s="184">
        <v>682033.04186193272</v>
      </c>
      <c r="K144" s="185">
        <v>2402818.0777906645</v>
      </c>
      <c r="L144" s="256">
        <v>1467114.1862799476</v>
      </c>
      <c r="M144" s="186">
        <f t="shared" ref="M144:M207" si="17">(L144-K144)/C144</f>
        <v>-46.114232492766099</v>
      </c>
      <c r="N144" s="187">
        <v>-286975.05515880603</v>
      </c>
      <c r="O144" s="188">
        <v>860642.27083261835</v>
      </c>
      <c r="P144" s="265">
        <v>236839.6764921734</v>
      </c>
      <c r="Q144" s="266">
        <f t="shared" si="14"/>
        <v>-30.742821661842441</v>
      </c>
      <c r="R144" s="254">
        <v>2</v>
      </c>
    </row>
    <row r="145" spans="1:18" ht="15">
      <c r="A145">
        <v>425</v>
      </c>
      <c r="B145" t="s">
        <v>175</v>
      </c>
      <c r="C145" s="218">
        <v>10218</v>
      </c>
      <c r="D145" s="178">
        <v>30543462.739927363</v>
      </c>
      <c r="E145" s="182">
        <v>29801886.912021227</v>
      </c>
      <c r="F145" s="257">
        <v>29775807</v>
      </c>
      <c r="G145" s="172">
        <f t="shared" si="15"/>
        <v>-26079.912021227181</v>
      </c>
      <c r="H145" s="173">
        <f t="shared" si="16"/>
        <v>-8.7510942170266714E-4</v>
      </c>
      <c r="I145" s="269">
        <f t="shared" si="13"/>
        <v>-2.5523499727174772</v>
      </c>
      <c r="J145" s="184">
        <v>-1776669.9584317359</v>
      </c>
      <c r="K145" s="185">
        <v>-1331712.3633866741</v>
      </c>
      <c r="L145" s="256">
        <v>-1316064.6412269443</v>
      </c>
      <c r="M145" s="186">
        <f t="shared" si="17"/>
        <v>1.5313879584781567</v>
      </c>
      <c r="N145" s="184">
        <v>-2308219.9726729626</v>
      </c>
      <c r="O145" s="185">
        <v>-2011795.3474266455</v>
      </c>
      <c r="P145" s="256">
        <v>-2001363.5326534815</v>
      </c>
      <c r="Q145" s="266">
        <f t="shared" si="14"/>
        <v>1.0209253056531602</v>
      </c>
      <c r="R145" s="254">
        <v>17</v>
      </c>
    </row>
    <row r="146" spans="1:18" ht="15">
      <c r="A146">
        <v>426</v>
      </c>
      <c r="B146" t="s">
        <v>176</v>
      </c>
      <c r="C146" s="218">
        <v>11979</v>
      </c>
      <c r="D146" s="178">
        <v>45012378.454174422</v>
      </c>
      <c r="E146" s="182">
        <v>45236496.087518975</v>
      </c>
      <c r="F146" s="257">
        <v>45196938</v>
      </c>
      <c r="G146" s="172">
        <f t="shared" si="15"/>
        <v>-39558.087518975139</v>
      </c>
      <c r="H146" s="173">
        <f t="shared" si="16"/>
        <v>-8.7447284693408108E-4</v>
      </c>
      <c r="I146" s="269">
        <f t="shared" si="13"/>
        <v>-3.3022862942628883</v>
      </c>
      <c r="J146" s="184">
        <v>-200184.33034729151</v>
      </c>
      <c r="K146" s="185">
        <v>-334642.93148734898</v>
      </c>
      <c r="L146" s="256">
        <v>-310907.9001552905</v>
      </c>
      <c r="M146" s="186">
        <f t="shared" si="17"/>
        <v>1.9813867044042477</v>
      </c>
      <c r="N146" s="187">
        <v>-253066.21103606222</v>
      </c>
      <c r="O146" s="188">
        <v>-342916.93955649901</v>
      </c>
      <c r="P146" s="265">
        <v>-327093.58533511113</v>
      </c>
      <c r="Q146" s="266">
        <f t="shared" si="14"/>
        <v>1.3209244696041307</v>
      </c>
      <c r="R146" s="254">
        <v>12</v>
      </c>
    </row>
    <row r="147" spans="1:18" ht="15">
      <c r="A147">
        <v>430</v>
      </c>
      <c r="B147" t="s">
        <v>177</v>
      </c>
      <c r="C147" s="218">
        <v>15628</v>
      </c>
      <c r="D147" s="178">
        <v>69904360.589861482</v>
      </c>
      <c r="E147" s="182">
        <v>70655501.151333824</v>
      </c>
      <c r="F147" s="257">
        <v>70593964</v>
      </c>
      <c r="G147" s="172">
        <f t="shared" si="15"/>
        <v>-61537.1513338238</v>
      </c>
      <c r="H147" s="173">
        <f t="shared" si="16"/>
        <v>-8.7094635705746621E-4</v>
      </c>
      <c r="I147" s="269">
        <f t="shared" si="13"/>
        <v>-3.9376216620056179</v>
      </c>
      <c r="J147" s="184">
        <v>940080.21199927235</v>
      </c>
      <c r="K147" s="185">
        <v>489443.4553580262</v>
      </c>
      <c r="L147" s="256">
        <v>526365.95899723028</v>
      </c>
      <c r="M147" s="186">
        <f t="shared" si="17"/>
        <v>2.3625866162787355</v>
      </c>
      <c r="N147" s="187">
        <v>521323.28624814219</v>
      </c>
      <c r="O147" s="188">
        <v>220058.06070897431</v>
      </c>
      <c r="P147" s="265">
        <v>244673.06313513551</v>
      </c>
      <c r="Q147" s="266">
        <f t="shared" si="14"/>
        <v>1.5750577441874327</v>
      </c>
      <c r="R147" s="254">
        <v>2</v>
      </c>
    </row>
    <row r="148" spans="1:18" ht="15">
      <c r="A148">
        <v>433</v>
      </c>
      <c r="B148" t="s">
        <v>178</v>
      </c>
      <c r="C148" s="218">
        <v>7799</v>
      </c>
      <c r="D148" s="178">
        <v>28099638.309220582</v>
      </c>
      <c r="E148" s="182">
        <v>28239589.487595387</v>
      </c>
      <c r="F148" s="257">
        <v>28683321</v>
      </c>
      <c r="G148" s="172">
        <f t="shared" si="15"/>
        <v>443731.5124046132</v>
      </c>
      <c r="H148" s="173">
        <f t="shared" si="16"/>
        <v>1.5713100666690929E-2</v>
      </c>
      <c r="I148" s="269">
        <f t="shared" si="13"/>
        <v>56.895949789025927</v>
      </c>
      <c r="J148" s="184">
        <v>925598.68032818905</v>
      </c>
      <c r="K148" s="185">
        <v>841647.31660575978</v>
      </c>
      <c r="L148" s="256">
        <v>575408.2609469922</v>
      </c>
      <c r="M148" s="186">
        <f t="shared" si="17"/>
        <v>-34.137588877903269</v>
      </c>
      <c r="N148" s="187">
        <v>750149.57498666854</v>
      </c>
      <c r="O148" s="188">
        <v>693840.21186668612</v>
      </c>
      <c r="P148" s="265">
        <v>516347.5080941855</v>
      </c>
      <c r="Q148" s="266">
        <f t="shared" si="14"/>
        <v>-22.758392585267423</v>
      </c>
      <c r="R148" s="254">
        <v>5</v>
      </c>
    </row>
    <row r="149" spans="1:18" ht="15">
      <c r="A149">
        <v>434</v>
      </c>
      <c r="B149" t="s">
        <v>179</v>
      </c>
      <c r="C149" s="218">
        <v>14643</v>
      </c>
      <c r="D149" s="178">
        <v>57197141.028732643</v>
      </c>
      <c r="E149" s="182">
        <v>58244313.574187465</v>
      </c>
      <c r="F149" s="257">
        <v>58046432</v>
      </c>
      <c r="G149" s="172">
        <f t="shared" si="15"/>
        <v>-197881.57418746501</v>
      </c>
      <c r="H149" s="173">
        <f t="shared" si="16"/>
        <v>-3.3974402314041786E-3</v>
      </c>
      <c r="I149" s="269">
        <f t="shared" si="13"/>
        <v>-13.51373176176091</v>
      </c>
      <c r="J149" s="184">
        <v>2752029.3800959741</v>
      </c>
      <c r="K149" s="185">
        <v>2123762.330632465</v>
      </c>
      <c r="L149" s="256">
        <v>2242491.3071369282</v>
      </c>
      <c r="M149" s="186">
        <f t="shared" si="17"/>
        <v>8.1082412418536656</v>
      </c>
      <c r="N149" s="187">
        <v>1770547.5324185644</v>
      </c>
      <c r="O149" s="188">
        <v>1351058.286572543</v>
      </c>
      <c r="P149" s="265">
        <v>1430210.937575537</v>
      </c>
      <c r="Q149" s="266">
        <f t="shared" si="14"/>
        <v>5.4054941612370442</v>
      </c>
      <c r="R149" s="254">
        <v>1</v>
      </c>
    </row>
    <row r="150" spans="1:18" ht="15">
      <c r="A150">
        <v>435</v>
      </c>
      <c r="B150" t="s">
        <v>180</v>
      </c>
      <c r="C150" s="218">
        <v>703</v>
      </c>
      <c r="D150" s="178">
        <v>3356623.6604126841</v>
      </c>
      <c r="E150" s="182">
        <v>3213521.6541057122</v>
      </c>
      <c r="F150" s="257">
        <v>3188327</v>
      </c>
      <c r="G150" s="172">
        <f t="shared" si="15"/>
        <v>-25194.654105712194</v>
      </c>
      <c r="H150" s="173">
        <f t="shared" si="16"/>
        <v>-7.8402005082251706E-3</v>
      </c>
      <c r="I150" s="269">
        <f t="shared" si="13"/>
        <v>-35.838768286930573</v>
      </c>
      <c r="J150" s="184">
        <v>181017.85611917317</v>
      </c>
      <c r="K150" s="185">
        <v>266878.48921985697</v>
      </c>
      <c r="L150" s="256">
        <v>281995.3078204405</v>
      </c>
      <c r="M150" s="186">
        <f t="shared" si="17"/>
        <v>21.50329815161242</v>
      </c>
      <c r="N150" s="187">
        <v>274976.91671843064</v>
      </c>
      <c r="O150" s="188">
        <v>332227.42250193277</v>
      </c>
      <c r="P150" s="265">
        <v>342305.30156898953</v>
      </c>
      <c r="Q150" s="266">
        <f t="shared" si="14"/>
        <v>14.335532101076463</v>
      </c>
      <c r="R150" s="254">
        <v>13</v>
      </c>
    </row>
    <row r="151" spans="1:18" ht="15">
      <c r="A151">
        <v>436</v>
      </c>
      <c r="B151" t="s">
        <v>181</v>
      </c>
      <c r="C151" s="218">
        <v>2018</v>
      </c>
      <c r="D151" s="178">
        <v>6429615.4180347631</v>
      </c>
      <c r="E151" s="182">
        <v>6078264.2699214704</v>
      </c>
      <c r="F151" s="257">
        <v>6256665</v>
      </c>
      <c r="G151" s="172">
        <f t="shared" si="15"/>
        <v>178400.73007852957</v>
      </c>
      <c r="H151" s="173">
        <f t="shared" si="16"/>
        <v>2.9350604408786993E-2</v>
      </c>
      <c r="I151" s="269">
        <f t="shared" si="13"/>
        <v>88.40472253643685</v>
      </c>
      <c r="J151" s="184">
        <v>244748.79053621643</v>
      </c>
      <c r="K151" s="185">
        <v>455565.5356009496</v>
      </c>
      <c r="L151" s="256">
        <v>348525.13529645506</v>
      </c>
      <c r="M151" s="186">
        <f t="shared" si="17"/>
        <v>-53.042814818877375</v>
      </c>
      <c r="N151" s="187">
        <v>6453.6596851415507</v>
      </c>
      <c r="O151" s="188">
        <v>146891.1461688792</v>
      </c>
      <c r="P151" s="265">
        <v>75530.87929921945</v>
      </c>
      <c r="Q151" s="266">
        <f t="shared" si="14"/>
        <v>-35.36187654591663</v>
      </c>
      <c r="R151" s="254">
        <v>17</v>
      </c>
    </row>
    <row r="152" spans="1:18" ht="15">
      <c r="A152">
        <v>440</v>
      </c>
      <c r="B152" t="s">
        <v>182</v>
      </c>
      <c r="C152" s="218">
        <v>5622</v>
      </c>
      <c r="D152" s="178">
        <v>18292512.181361973</v>
      </c>
      <c r="E152" s="182">
        <v>18438832.731491599</v>
      </c>
      <c r="F152" s="257">
        <v>18099536</v>
      </c>
      <c r="G152" s="172">
        <f t="shared" si="15"/>
        <v>-339296.73149159923</v>
      </c>
      <c r="H152" s="173">
        <f t="shared" si="16"/>
        <v>-1.8401204481459169E-2</v>
      </c>
      <c r="I152" s="269">
        <f t="shared" si="13"/>
        <v>-60.351606455282678</v>
      </c>
      <c r="J152" s="184">
        <v>-1442256.3873326301</v>
      </c>
      <c r="K152" s="185">
        <v>-1530067.8993051006</v>
      </c>
      <c r="L152" s="256">
        <v>-1326489.8967506385</v>
      </c>
      <c r="M152" s="186">
        <f t="shared" si="17"/>
        <v>36.21095740918927</v>
      </c>
      <c r="N152" s="187">
        <v>-1459792.5278839981</v>
      </c>
      <c r="O152" s="188">
        <v>-1517994.600561454</v>
      </c>
      <c r="P152" s="265">
        <v>-1382275.9321918038</v>
      </c>
      <c r="Q152" s="266">
        <f t="shared" si="14"/>
        <v>24.140638272794405</v>
      </c>
      <c r="R152" s="254">
        <v>15</v>
      </c>
    </row>
    <row r="153" spans="1:18" ht="15">
      <c r="A153">
        <v>441</v>
      </c>
      <c r="B153" t="s">
        <v>183</v>
      </c>
      <c r="C153" s="218">
        <v>4473</v>
      </c>
      <c r="D153" s="178">
        <v>22622681.417131651</v>
      </c>
      <c r="E153" s="182">
        <v>22611220.771237541</v>
      </c>
      <c r="F153" s="257">
        <v>22591449</v>
      </c>
      <c r="G153" s="172">
        <f t="shared" si="15"/>
        <v>-19771.77123754099</v>
      </c>
      <c r="H153" s="173">
        <f t="shared" si="16"/>
        <v>-8.7442298837272624E-4</v>
      </c>
      <c r="I153" s="269">
        <f t="shared" si="13"/>
        <v>-4.4202484322693918</v>
      </c>
      <c r="J153" s="184">
        <v>-697332.71486114571</v>
      </c>
      <c r="K153" s="185">
        <v>-690435.04730660189</v>
      </c>
      <c r="L153" s="256">
        <v>-678572.22119244223</v>
      </c>
      <c r="M153" s="186">
        <f t="shared" si="17"/>
        <v>2.6520961578715982</v>
      </c>
      <c r="N153" s="187">
        <v>-206117.57267791688</v>
      </c>
      <c r="O153" s="188">
        <v>-201895.13582576218</v>
      </c>
      <c r="P153" s="265">
        <v>-193986.58508298401</v>
      </c>
      <c r="Q153" s="266">
        <f t="shared" si="14"/>
        <v>1.7680641052488644</v>
      </c>
      <c r="R153" s="254">
        <v>9</v>
      </c>
    </row>
    <row r="154" spans="1:18" ht="15">
      <c r="A154">
        <v>444</v>
      </c>
      <c r="B154" t="s">
        <v>184</v>
      </c>
      <c r="C154" s="218">
        <v>45988</v>
      </c>
      <c r="D154" s="178">
        <v>174334015.231796</v>
      </c>
      <c r="E154" s="182">
        <v>173535018.90447208</v>
      </c>
      <c r="F154" s="257">
        <v>173383794</v>
      </c>
      <c r="G154" s="172">
        <f t="shared" si="15"/>
        <v>-151224.90447208285</v>
      </c>
      <c r="H154" s="173">
        <f t="shared" si="16"/>
        <v>-8.7143739302169003E-4</v>
      </c>
      <c r="I154" s="269">
        <f t="shared" si="13"/>
        <v>-3.2883557552422991</v>
      </c>
      <c r="J154" s="184">
        <v>1171327.8780792272</v>
      </c>
      <c r="K154" s="185">
        <v>1650730.0126952659</v>
      </c>
      <c r="L154" s="256">
        <v>1741465.0762853224</v>
      </c>
      <c r="M154" s="186">
        <f t="shared" si="17"/>
        <v>1.9730160822400733</v>
      </c>
      <c r="N154" s="187">
        <v>3578678.4287187983</v>
      </c>
      <c r="O154" s="188">
        <v>3898203.1974049169</v>
      </c>
      <c r="P154" s="265">
        <v>3958693.2397983586</v>
      </c>
      <c r="Q154" s="266">
        <f t="shared" si="14"/>
        <v>1.3153440548282547</v>
      </c>
      <c r="R154" s="254">
        <v>1</v>
      </c>
    </row>
    <row r="155" spans="1:18" ht="15">
      <c r="A155">
        <v>445</v>
      </c>
      <c r="B155" t="s">
        <v>185</v>
      </c>
      <c r="C155" s="218">
        <v>15086</v>
      </c>
      <c r="D155" s="178">
        <v>64349762.345123112</v>
      </c>
      <c r="E155" s="182">
        <v>64079077.939661786</v>
      </c>
      <c r="F155" s="257">
        <v>64023126</v>
      </c>
      <c r="G155" s="172">
        <f t="shared" si="15"/>
        <v>-55951.93966178596</v>
      </c>
      <c r="H155" s="173">
        <f t="shared" si="16"/>
        <v>-8.7317017442840688E-4</v>
      </c>
      <c r="I155" s="269">
        <f t="shared" si="13"/>
        <v>-3.7088651505890202</v>
      </c>
      <c r="J155" s="184">
        <v>-3595387.0761203538</v>
      </c>
      <c r="K155" s="185">
        <v>-3432961.3184490236</v>
      </c>
      <c r="L155" s="256">
        <v>-3399389.9714153982</v>
      </c>
      <c r="M155" s="186">
        <f t="shared" si="17"/>
        <v>2.2253312364858457</v>
      </c>
      <c r="N155" s="187">
        <v>-352873.74417103775</v>
      </c>
      <c r="O155" s="188">
        <v>-244856.97015997235</v>
      </c>
      <c r="P155" s="265">
        <v>-222476.07213752993</v>
      </c>
      <c r="Q155" s="266">
        <f t="shared" si="14"/>
        <v>1.4835541576589166</v>
      </c>
      <c r="R155" s="254">
        <v>2</v>
      </c>
    </row>
    <row r="156" spans="1:18" ht="15">
      <c r="A156">
        <v>475</v>
      </c>
      <c r="B156" t="s">
        <v>186</v>
      </c>
      <c r="C156" s="218">
        <v>5487</v>
      </c>
      <c r="D156" s="178">
        <v>24904037.554185681</v>
      </c>
      <c r="E156" s="182">
        <v>25368691.472073883</v>
      </c>
      <c r="F156" s="257">
        <v>25146518</v>
      </c>
      <c r="G156" s="172">
        <f t="shared" si="15"/>
        <v>-222173.47207388282</v>
      </c>
      <c r="H156" s="173">
        <f t="shared" si="16"/>
        <v>-8.7577820999736496E-3</v>
      </c>
      <c r="I156" s="269">
        <f t="shared" si="13"/>
        <v>-40.49088246289098</v>
      </c>
      <c r="J156" s="184">
        <v>-1075341.3521216339</v>
      </c>
      <c r="K156" s="185">
        <v>-1354139.4044835449</v>
      </c>
      <c r="L156" s="256">
        <v>-1220835.1691205476</v>
      </c>
      <c r="M156" s="186">
        <f t="shared" si="17"/>
        <v>24.294557201202348</v>
      </c>
      <c r="N156" s="187">
        <v>-845857.59370972891</v>
      </c>
      <c r="O156" s="188">
        <v>-1031622.2167749341</v>
      </c>
      <c r="P156" s="265">
        <v>-942752.72653293004</v>
      </c>
      <c r="Q156" s="266">
        <f t="shared" si="14"/>
        <v>16.196371467469298</v>
      </c>
      <c r="R156" s="254">
        <v>15</v>
      </c>
    </row>
    <row r="157" spans="1:18" ht="15">
      <c r="A157">
        <v>480</v>
      </c>
      <c r="B157" t="s">
        <v>187</v>
      </c>
      <c r="C157" s="218">
        <v>1990</v>
      </c>
      <c r="D157" s="178">
        <v>7587062.6376414206</v>
      </c>
      <c r="E157" s="182">
        <v>7586944.0315285064</v>
      </c>
      <c r="F157" s="257">
        <v>7580324</v>
      </c>
      <c r="G157" s="172">
        <f t="shared" si="15"/>
        <v>-6620.031528506428</v>
      </c>
      <c r="H157" s="173">
        <f t="shared" si="16"/>
        <v>-8.7255573535221153E-4</v>
      </c>
      <c r="I157" s="269">
        <f t="shared" si="13"/>
        <v>-3.3266490092997127</v>
      </c>
      <c r="J157" s="184">
        <v>257660.50735958465</v>
      </c>
      <c r="K157" s="185">
        <v>257735.35952264559</v>
      </c>
      <c r="L157" s="256">
        <v>261707.27360177401</v>
      </c>
      <c r="M157" s="186">
        <f t="shared" si="17"/>
        <v>1.9959367231801082</v>
      </c>
      <c r="N157" s="187">
        <v>72308.580864122079</v>
      </c>
      <c r="O157" s="188">
        <v>72293.308281447811</v>
      </c>
      <c r="P157" s="265">
        <v>74941.251000869946</v>
      </c>
      <c r="Q157" s="266">
        <f t="shared" si="14"/>
        <v>1.3306244821216759</v>
      </c>
      <c r="R157" s="254">
        <v>2</v>
      </c>
    </row>
    <row r="158" spans="1:18" ht="15">
      <c r="A158">
        <v>481</v>
      </c>
      <c r="B158" t="s">
        <v>188</v>
      </c>
      <c r="C158" s="218">
        <v>9612</v>
      </c>
      <c r="D158" s="178">
        <v>29158461.871864155</v>
      </c>
      <c r="E158" s="182">
        <v>29624670.35204576</v>
      </c>
      <c r="F158" s="257">
        <v>29536038</v>
      </c>
      <c r="G158" s="172">
        <f t="shared" si="15"/>
        <v>-88632.352045759559</v>
      </c>
      <c r="H158" s="173">
        <f t="shared" si="16"/>
        <v>-2.9918426430570887E-3</v>
      </c>
      <c r="I158" s="269">
        <f t="shared" si="13"/>
        <v>-9.2210104084227584</v>
      </c>
      <c r="J158" s="184">
        <v>407115.68446518679</v>
      </c>
      <c r="K158" s="185">
        <v>127379.05916760612</v>
      </c>
      <c r="L158" s="256">
        <v>180558.41929749332</v>
      </c>
      <c r="M158" s="186">
        <f t="shared" si="17"/>
        <v>5.53260092903529</v>
      </c>
      <c r="N158" s="187">
        <v>182330.87402769257</v>
      </c>
      <c r="O158" s="188">
        <v>-3956.3526588329705</v>
      </c>
      <c r="P158" s="265">
        <v>31496.55409443851</v>
      </c>
      <c r="Q158" s="266">
        <f t="shared" si="14"/>
        <v>3.6884006193582484</v>
      </c>
      <c r="R158" s="254">
        <v>2</v>
      </c>
    </row>
    <row r="159" spans="1:18" ht="15">
      <c r="A159">
        <v>483</v>
      </c>
      <c r="B159" t="s">
        <v>189</v>
      </c>
      <c r="C159" s="218">
        <v>1076</v>
      </c>
      <c r="D159" s="178">
        <v>4208644.4995360486</v>
      </c>
      <c r="E159" s="182">
        <v>4227278.194899369</v>
      </c>
      <c r="F159" s="257">
        <v>4283503</v>
      </c>
      <c r="G159" s="172">
        <f t="shared" si="15"/>
        <v>56224.805100630969</v>
      </c>
      <c r="H159" s="173">
        <f t="shared" si="16"/>
        <v>1.3300474326121185E-2</v>
      </c>
      <c r="I159" s="269">
        <f t="shared" si="13"/>
        <v>52.253536338876366</v>
      </c>
      <c r="J159" s="184">
        <v>-35920.452803307897</v>
      </c>
      <c r="K159" s="185">
        <v>-47099.423704399829</v>
      </c>
      <c r="L159" s="256">
        <v>-80834.448165230875</v>
      </c>
      <c r="M159" s="186">
        <f t="shared" si="17"/>
        <v>-31.35225321638573</v>
      </c>
      <c r="N159" s="187">
        <v>-169596.44241376835</v>
      </c>
      <c r="O159" s="188">
        <v>-177071.11153059875</v>
      </c>
      <c r="P159" s="265">
        <v>-199561.12783781782</v>
      </c>
      <c r="Q159" s="266">
        <f t="shared" si="14"/>
        <v>-20.901502144255648</v>
      </c>
      <c r="R159" s="254">
        <v>17</v>
      </c>
    </row>
    <row r="160" spans="1:18" ht="15">
      <c r="A160">
        <v>484</v>
      </c>
      <c r="B160" t="s">
        <v>190</v>
      </c>
      <c r="C160" s="218">
        <v>3055</v>
      </c>
      <c r="D160" s="178">
        <v>15223949.234433219</v>
      </c>
      <c r="E160" s="182">
        <v>15463034.428530421</v>
      </c>
      <c r="F160" s="257">
        <v>15449518</v>
      </c>
      <c r="G160" s="172">
        <f t="shared" si="15"/>
        <v>-13516.428530421108</v>
      </c>
      <c r="H160" s="173">
        <f t="shared" si="16"/>
        <v>-8.741122961921572E-4</v>
      </c>
      <c r="I160" s="269">
        <f t="shared" si="13"/>
        <v>-4.4243628577483172</v>
      </c>
      <c r="J160" s="184">
        <v>-218105.52122042701</v>
      </c>
      <c r="K160" s="185">
        <v>-361551.71027159796</v>
      </c>
      <c r="L160" s="256">
        <v>-353441.73405280849</v>
      </c>
      <c r="M160" s="186">
        <f t="shared" si="17"/>
        <v>2.6546567000947516</v>
      </c>
      <c r="N160" s="187">
        <v>227664.40924612511</v>
      </c>
      <c r="O160" s="188">
        <v>131946.5515152592</v>
      </c>
      <c r="P160" s="265">
        <v>137353.20232779079</v>
      </c>
      <c r="Q160" s="266">
        <f t="shared" si="14"/>
        <v>1.7697711333982287</v>
      </c>
      <c r="R160" s="254">
        <v>4</v>
      </c>
    </row>
    <row r="161" spans="1:18" ht="15">
      <c r="A161">
        <v>489</v>
      </c>
      <c r="B161" t="s">
        <v>191</v>
      </c>
      <c r="C161" s="218">
        <v>1835</v>
      </c>
      <c r="D161" s="178">
        <v>9200051.9580057338</v>
      </c>
      <c r="E161" s="182">
        <v>9118039.8401106056</v>
      </c>
      <c r="F161" s="257">
        <v>9110015</v>
      </c>
      <c r="G161" s="172">
        <f t="shared" si="15"/>
        <v>-8024.8401106055826</v>
      </c>
      <c r="H161" s="173">
        <f t="shared" si="16"/>
        <v>-8.8010583977753685E-4</v>
      </c>
      <c r="I161" s="269">
        <f t="shared" si="13"/>
        <v>-4.3732098695398269</v>
      </c>
      <c r="J161" s="184">
        <v>687365.11781107401</v>
      </c>
      <c r="K161" s="185">
        <v>736582.23630525544</v>
      </c>
      <c r="L161" s="256">
        <v>741397.29173486971</v>
      </c>
      <c r="M161" s="186">
        <f t="shared" si="17"/>
        <v>2.6240084085091366</v>
      </c>
      <c r="N161" s="187">
        <v>400664.69899798319</v>
      </c>
      <c r="O161" s="188">
        <v>433302.10596456198</v>
      </c>
      <c r="P161" s="265">
        <v>436512.14291764138</v>
      </c>
      <c r="Q161" s="266">
        <f t="shared" si="14"/>
        <v>1.7493389390078462</v>
      </c>
      <c r="R161" s="254">
        <v>8</v>
      </c>
    </row>
    <row r="162" spans="1:18" ht="15">
      <c r="A162">
        <v>491</v>
      </c>
      <c r="B162" t="s">
        <v>192</v>
      </c>
      <c r="C162" s="218">
        <v>52122</v>
      </c>
      <c r="D162" s="178">
        <v>238151435.33634514</v>
      </c>
      <c r="E162" s="182">
        <v>239414552.04537356</v>
      </c>
      <c r="F162" s="257">
        <v>239710909</v>
      </c>
      <c r="G162" s="172">
        <f t="shared" si="15"/>
        <v>296356.954626441</v>
      </c>
      <c r="H162" s="173">
        <f t="shared" si="16"/>
        <v>1.2378401901413068E-3</v>
      </c>
      <c r="I162" s="269">
        <f t="shared" si="13"/>
        <v>5.6858323668784969</v>
      </c>
      <c r="J162" s="184">
        <v>-8898038.5160374753</v>
      </c>
      <c r="K162" s="185">
        <v>-9655753.1401467435</v>
      </c>
      <c r="L162" s="256">
        <v>-9833567.5417955555</v>
      </c>
      <c r="M162" s="186">
        <f t="shared" si="17"/>
        <v>-3.4115038112277349</v>
      </c>
      <c r="N162" s="187">
        <v>-3441371.5069824778</v>
      </c>
      <c r="O162" s="188">
        <v>-3949260.4597366396</v>
      </c>
      <c r="P162" s="265">
        <v>-4067803.3941691201</v>
      </c>
      <c r="Q162" s="266">
        <f t="shared" si="14"/>
        <v>-2.2743358741506556</v>
      </c>
      <c r="R162" s="254">
        <v>10</v>
      </c>
    </row>
    <row r="163" spans="1:18" ht="15">
      <c r="A163">
        <v>494</v>
      </c>
      <c r="B163" t="s">
        <v>193</v>
      </c>
      <c r="C163" s="218">
        <v>8909</v>
      </c>
      <c r="D163" s="178">
        <v>34331419.682517014</v>
      </c>
      <c r="E163" s="182">
        <v>34365687.775311865</v>
      </c>
      <c r="F163" s="257">
        <v>35195120</v>
      </c>
      <c r="G163" s="172">
        <f t="shared" si="15"/>
        <v>829432.22468813509</v>
      </c>
      <c r="H163" s="173">
        <f t="shared" si="16"/>
        <v>2.413547577197029E-2</v>
      </c>
      <c r="I163" s="269">
        <f t="shared" si="13"/>
        <v>93.10048542913178</v>
      </c>
      <c r="J163" s="184">
        <v>-1034998.5650999871</v>
      </c>
      <c r="K163" s="185">
        <v>-1055554.989250958</v>
      </c>
      <c r="L163" s="256">
        <v>-1553214.1069209697</v>
      </c>
      <c r="M163" s="186">
        <f t="shared" si="17"/>
        <v>-55.86026688405115</v>
      </c>
      <c r="N163" s="187">
        <v>-1604283.4289201191</v>
      </c>
      <c r="O163" s="188">
        <v>-1618066.0147231924</v>
      </c>
      <c r="P163" s="265">
        <v>-1949838.7598365212</v>
      </c>
      <c r="Q163" s="266">
        <f t="shared" si="14"/>
        <v>-37.240177922699381</v>
      </c>
      <c r="R163" s="254">
        <v>17</v>
      </c>
    </row>
    <row r="164" spans="1:18" ht="15">
      <c r="A164">
        <v>495</v>
      </c>
      <c r="B164" t="s">
        <v>194</v>
      </c>
      <c r="C164" s="218">
        <v>1488</v>
      </c>
      <c r="D164" s="178">
        <v>7450166.0494546108</v>
      </c>
      <c r="E164" s="182">
        <v>7571464.3833918208</v>
      </c>
      <c r="F164" s="257">
        <v>7564863</v>
      </c>
      <c r="G164" s="172">
        <f t="shared" si="15"/>
        <v>-6601.3833918208256</v>
      </c>
      <c r="H164" s="173">
        <f t="shared" si="16"/>
        <v>-8.7187670146096315E-4</v>
      </c>
      <c r="I164" s="269">
        <f t="shared" si="13"/>
        <v>-4.4364135697720606</v>
      </c>
      <c r="J164" s="184">
        <v>283408.27406115044</v>
      </c>
      <c r="K164" s="185">
        <v>210648.54425222619</v>
      </c>
      <c r="L164" s="256">
        <v>214609.38296891158</v>
      </c>
      <c r="M164" s="186">
        <f t="shared" si="17"/>
        <v>2.6618539762670657</v>
      </c>
      <c r="N164" s="187">
        <v>224918.62696863536</v>
      </c>
      <c r="O164" s="188">
        <v>176071.63856659361</v>
      </c>
      <c r="P164" s="265">
        <v>178712.19771105226</v>
      </c>
      <c r="Q164" s="266">
        <f t="shared" si="14"/>
        <v>1.774569317512531</v>
      </c>
      <c r="R164" s="254">
        <v>13</v>
      </c>
    </row>
    <row r="165" spans="1:18" ht="15">
      <c r="A165">
        <v>498</v>
      </c>
      <c r="B165" t="s">
        <v>195</v>
      </c>
      <c r="C165" s="218">
        <v>2321</v>
      </c>
      <c r="D165" s="178">
        <v>11893588.969733909</v>
      </c>
      <c r="E165" s="182">
        <v>11529025.943334637</v>
      </c>
      <c r="F165" s="257">
        <v>11587009</v>
      </c>
      <c r="G165" s="172">
        <f t="shared" si="15"/>
        <v>57983.05666536279</v>
      </c>
      <c r="H165" s="173">
        <f t="shared" si="16"/>
        <v>5.0293109713127997E-3</v>
      </c>
      <c r="I165" s="269">
        <f t="shared" si="13"/>
        <v>24.981928765774576</v>
      </c>
      <c r="J165" s="184">
        <v>-306629.42781047744</v>
      </c>
      <c r="K165" s="185">
        <v>-87896.313108590111</v>
      </c>
      <c r="L165" s="256">
        <v>-122686.07046232563</v>
      </c>
      <c r="M165" s="186">
        <f t="shared" si="17"/>
        <v>-14.989124236852874</v>
      </c>
      <c r="N165" s="187">
        <v>371675.13995040877</v>
      </c>
      <c r="O165" s="188">
        <v>517580.28337047831</v>
      </c>
      <c r="P165" s="265">
        <v>494387.11180132453</v>
      </c>
      <c r="Q165" s="266">
        <f t="shared" si="14"/>
        <v>-9.992749491233857</v>
      </c>
      <c r="R165" s="254">
        <v>19</v>
      </c>
    </row>
    <row r="166" spans="1:18" ht="15">
      <c r="A166">
        <v>499</v>
      </c>
      <c r="B166" t="s">
        <v>196</v>
      </c>
      <c r="C166" s="218">
        <v>19536</v>
      </c>
      <c r="D166" s="178">
        <v>65521482.877500996</v>
      </c>
      <c r="E166" s="182">
        <v>66417746.241504297</v>
      </c>
      <c r="F166" s="257">
        <v>66359715</v>
      </c>
      <c r="G166" s="172">
        <f t="shared" si="15"/>
        <v>-58031.24150429666</v>
      </c>
      <c r="H166" s="173">
        <f t="shared" si="16"/>
        <v>-8.7373096481303174E-4</v>
      </c>
      <c r="I166" s="269">
        <f t="shared" si="13"/>
        <v>-2.9704771449783305</v>
      </c>
      <c r="J166" s="184">
        <v>2760043.699478507</v>
      </c>
      <c r="K166" s="185">
        <v>2222277.170830538</v>
      </c>
      <c r="L166" s="256">
        <v>2257095.6570163397</v>
      </c>
      <c r="M166" s="186">
        <f t="shared" si="17"/>
        <v>1.7822730439087675</v>
      </c>
      <c r="N166" s="187">
        <v>1103093.5689282147</v>
      </c>
      <c r="O166" s="188">
        <v>744732.92198355473</v>
      </c>
      <c r="P166" s="265">
        <v>767945.24610744999</v>
      </c>
      <c r="Q166" s="266">
        <f t="shared" si="14"/>
        <v>1.188182029273918</v>
      </c>
      <c r="R166" s="254">
        <v>15</v>
      </c>
    </row>
    <row r="167" spans="1:18" ht="15">
      <c r="A167">
        <v>500</v>
      </c>
      <c r="B167" t="s">
        <v>197</v>
      </c>
      <c r="C167" s="218">
        <v>10426</v>
      </c>
      <c r="D167" s="178">
        <v>28809212.429937236</v>
      </c>
      <c r="E167" s="182">
        <v>28697955.325552177</v>
      </c>
      <c r="F167" s="257">
        <v>28672707</v>
      </c>
      <c r="G167" s="172">
        <f t="shared" si="15"/>
        <v>-25248.325552176684</v>
      </c>
      <c r="H167" s="173">
        <f t="shared" si="16"/>
        <v>-8.7979527690239311E-4</v>
      </c>
      <c r="I167" s="269">
        <f t="shared" si="13"/>
        <v>-2.4216694371932364</v>
      </c>
      <c r="J167" s="184">
        <v>2302703.4720751704</v>
      </c>
      <c r="K167" s="185">
        <v>2369423.256970257</v>
      </c>
      <c r="L167" s="256">
        <v>2384572.1870733406</v>
      </c>
      <c r="M167" s="186">
        <f t="shared" si="17"/>
        <v>1.4529954060122392</v>
      </c>
      <c r="N167" s="187">
        <v>1216849.8994772814</v>
      </c>
      <c r="O167" s="188">
        <v>1261938.9618958228</v>
      </c>
      <c r="P167" s="265">
        <v>1272038.2486312264</v>
      </c>
      <c r="Q167" s="266">
        <f t="shared" si="14"/>
        <v>0.96866360400955154</v>
      </c>
      <c r="R167" s="254">
        <v>13</v>
      </c>
    </row>
    <row r="168" spans="1:18" ht="15">
      <c r="A168">
        <v>503</v>
      </c>
      <c r="B168" t="s">
        <v>198</v>
      </c>
      <c r="C168" s="218">
        <v>7594</v>
      </c>
      <c r="D168" s="178">
        <v>31953671.298530269</v>
      </c>
      <c r="E168" s="182">
        <v>32254643.717537895</v>
      </c>
      <c r="F168" s="257">
        <v>32226543</v>
      </c>
      <c r="G168" s="172">
        <f t="shared" si="15"/>
        <v>-28100.717537894845</v>
      </c>
      <c r="H168" s="173">
        <f t="shared" si="16"/>
        <v>-8.7121463141803595E-4</v>
      </c>
      <c r="I168" s="269">
        <f t="shared" si="13"/>
        <v>-3.7003841898729055</v>
      </c>
      <c r="J168" s="184">
        <v>-709676.63181609509</v>
      </c>
      <c r="K168" s="185">
        <v>-890241.66087238502</v>
      </c>
      <c r="L168" s="256">
        <v>-873381.28137660876</v>
      </c>
      <c r="M168" s="186">
        <f t="shared" si="17"/>
        <v>2.2202237945452015</v>
      </c>
      <c r="N168" s="187">
        <v>-894876.0892662257</v>
      </c>
      <c r="O168" s="188">
        <v>-1015578.2897699471</v>
      </c>
      <c r="P168" s="265">
        <v>-1004338.0367727539</v>
      </c>
      <c r="Q168" s="266">
        <f t="shared" si="14"/>
        <v>1.4801491963646478</v>
      </c>
      <c r="R168" s="254">
        <v>2</v>
      </c>
    </row>
    <row r="169" spans="1:18" ht="15">
      <c r="A169">
        <v>504</v>
      </c>
      <c r="B169" t="s">
        <v>199</v>
      </c>
      <c r="C169" s="218">
        <v>1816</v>
      </c>
      <c r="D169" s="178">
        <v>7902639.3385737343</v>
      </c>
      <c r="E169" s="182">
        <v>7946257.9354066746</v>
      </c>
      <c r="F169" s="257">
        <v>7921481</v>
      </c>
      <c r="G169" s="172">
        <f t="shared" si="15"/>
        <v>-24776.935406674631</v>
      </c>
      <c r="H169" s="173">
        <f t="shared" si="16"/>
        <v>-3.1180633208839569E-3</v>
      </c>
      <c r="I169" s="269">
        <f t="shared" si="13"/>
        <v>-13.643686897948585</v>
      </c>
      <c r="J169" s="184">
        <v>-141250.1993991879</v>
      </c>
      <c r="K169" s="185">
        <v>-167405.78089371035</v>
      </c>
      <c r="L169" s="256">
        <v>-152539.77561146973</v>
      </c>
      <c r="M169" s="186">
        <f t="shared" si="17"/>
        <v>8.1861262567404349</v>
      </c>
      <c r="N169" s="187">
        <v>32976.786553983286</v>
      </c>
      <c r="O169" s="188">
        <v>15264.500735649279</v>
      </c>
      <c r="P169" s="265">
        <v>25175.170923812559</v>
      </c>
      <c r="Q169" s="266">
        <f t="shared" si="14"/>
        <v>5.457417504495198</v>
      </c>
      <c r="R169" s="254">
        <v>1</v>
      </c>
    </row>
    <row r="170" spans="1:18" ht="15">
      <c r="A170">
        <v>505</v>
      </c>
      <c r="B170" t="s">
        <v>200</v>
      </c>
      <c r="C170" s="218">
        <v>20837</v>
      </c>
      <c r="D170" s="178">
        <v>73839086.137679949</v>
      </c>
      <c r="E170" s="182">
        <v>71756003.250124544</v>
      </c>
      <c r="F170" s="257">
        <v>71693165</v>
      </c>
      <c r="G170" s="172">
        <f t="shared" si="15"/>
        <v>-62838.250124543905</v>
      </c>
      <c r="H170" s="173">
        <f t="shared" si="16"/>
        <v>-8.7572115611713418E-4</v>
      </c>
      <c r="I170" s="269">
        <f t="shared" si="13"/>
        <v>-3.015705241855541</v>
      </c>
      <c r="J170" s="184">
        <v>-2355276.1845408077</v>
      </c>
      <c r="K170" s="185">
        <v>-1105426.5179128796</v>
      </c>
      <c r="L170" s="256">
        <v>-1067723.4109920911</v>
      </c>
      <c r="M170" s="186">
        <f t="shared" si="17"/>
        <v>1.8094306723995071</v>
      </c>
      <c r="N170" s="187">
        <v>-1345832.9120401235</v>
      </c>
      <c r="O170" s="188">
        <v>-512598.63643742196</v>
      </c>
      <c r="P170" s="265">
        <v>-487463.23182353366</v>
      </c>
      <c r="Q170" s="266">
        <f t="shared" si="14"/>
        <v>1.2062871149344099</v>
      </c>
      <c r="R170" s="254">
        <v>1</v>
      </c>
    </row>
    <row r="171" spans="1:18" ht="15">
      <c r="A171">
        <v>507</v>
      </c>
      <c r="B171" t="s">
        <v>201</v>
      </c>
      <c r="C171" s="218">
        <v>5635</v>
      </c>
      <c r="D171" s="178">
        <v>29248646.908792414</v>
      </c>
      <c r="E171" s="182">
        <v>29327995.91764994</v>
      </c>
      <c r="F171" s="257">
        <v>29302413</v>
      </c>
      <c r="G171" s="172">
        <f t="shared" si="15"/>
        <v>-25582.917649939656</v>
      </c>
      <c r="H171" s="173">
        <f t="shared" si="16"/>
        <v>-8.7230364194587021E-4</v>
      </c>
      <c r="I171" s="269">
        <f t="shared" si="13"/>
        <v>-4.5400031321986969</v>
      </c>
      <c r="J171" s="184">
        <v>158252.58510120588</v>
      </c>
      <c r="K171" s="185">
        <v>110657.67352489813</v>
      </c>
      <c r="L171" s="256">
        <v>126007.61324428333</v>
      </c>
      <c r="M171" s="186">
        <f t="shared" si="17"/>
        <v>2.724035442659309</v>
      </c>
      <c r="N171" s="187">
        <v>488550.39193206059</v>
      </c>
      <c r="O171" s="188">
        <v>456564.3531577597</v>
      </c>
      <c r="P171" s="265">
        <v>466797.64630402316</v>
      </c>
      <c r="Q171" s="266">
        <f t="shared" si="14"/>
        <v>1.8160236284407203</v>
      </c>
      <c r="R171" s="254">
        <v>10</v>
      </c>
    </row>
    <row r="172" spans="1:18" ht="15">
      <c r="A172">
        <v>508</v>
      </c>
      <c r="B172" t="s">
        <v>202</v>
      </c>
      <c r="C172" s="218">
        <v>9563</v>
      </c>
      <c r="D172" s="178">
        <v>47980552.860586725</v>
      </c>
      <c r="E172" s="182">
        <v>47653692.987951837</v>
      </c>
      <c r="F172" s="257">
        <v>47684246</v>
      </c>
      <c r="G172" s="172">
        <f t="shared" si="15"/>
        <v>30553.01204816252</v>
      </c>
      <c r="H172" s="173">
        <f t="shared" si="16"/>
        <v>6.4114678490683104E-4</v>
      </c>
      <c r="I172" s="269">
        <f t="shared" si="13"/>
        <v>3.1949191726615624</v>
      </c>
      <c r="J172" s="184">
        <v>-380014.52889886691</v>
      </c>
      <c r="K172" s="185">
        <v>-183863.45943241139</v>
      </c>
      <c r="L172" s="256">
        <v>-202194.99052737484</v>
      </c>
      <c r="M172" s="186">
        <f t="shared" si="17"/>
        <v>-1.9169226283554803</v>
      </c>
      <c r="N172" s="187">
        <v>-287271.51896962296</v>
      </c>
      <c r="O172" s="188">
        <v>-157125.15104383734</v>
      </c>
      <c r="P172" s="265">
        <v>-169346.17177379702</v>
      </c>
      <c r="Q172" s="266">
        <f t="shared" si="14"/>
        <v>-1.2779484189019847</v>
      </c>
      <c r="R172" s="254">
        <v>6</v>
      </c>
    </row>
    <row r="173" spans="1:18" ht="15">
      <c r="A173">
        <v>529</v>
      </c>
      <c r="B173" t="s">
        <v>203</v>
      </c>
      <c r="C173" s="218">
        <v>19579</v>
      </c>
      <c r="D173" s="178">
        <v>69282611.432868317</v>
      </c>
      <c r="E173" s="182">
        <v>69499654.546699688</v>
      </c>
      <c r="F173" s="257">
        <v>69438969</v>
      </c>
      <c r="G173" s="172">
        <f t="shared" si="15"/>
        <v>-60685.546699687839</v>
      </c>
      <c r="H173" s="173">
        <f t="shared" si="16"/>
        <v>-8.7317767398269175E-4</v>
      </c>
      <c r="I173" s="269">
        <f t="shared" si="13"/>
        <v>-3.0995222789564245</v>
      </c>
      <c r="J173" s="184">
        <v>3343010.2268073051</v>
      </c>
      <c r="K173" s="185">
        <v>3212757.8693427257</v>
      </c>
      <c r="L173" s="256">
        <v>3249168.9988771346</v>
      </c>
      <c r="M173" s="186">
        <f t="shared" si="17"/>
        <v>1.8597032297057519</v>
      </c>
      <c r="N173" s="187">
        <v>674989.07294340711</v>
      </c>
      <c r="O173" s="188">
        <v>588622.21940839221</v>
      </c>
      <c r="P173" s="265">
        <v>612896.30576468771</v>
      </c>
      <c r="Q173" s="266">
        <f t="shared" si="14"/>
        <v>1.2398021531383372</v>
      </c>
      <c r="R173" s="254">
        <v>2</v>
      </c>
    </row>
    <row r="174" spans="1:18" ht="15">
      <c r="A174">
        <v>531</v>
      </c>
      <c r="B174" t="s">
        <v>204</v>
      </c>
      <c r="C174" s="218">
        <v>5169</v>
      </c>
      <c r="D174" s="178">
        <v>22458359.845228009</v>
      </c>
      <c r="E174" s="182">
        <v>22667667.766239949</v>
      </c>
      <c r="F174" s="257">
        <v>22647827</v>
      </c>
      <c r="G174" s="172">
        <f t="shared" si="15"/>
        <v>-19840.766239948571</v>
      </c>
      <c r="H174" s="173">
        <f t="shared" si="16"/>
        <v>-8.7528926418704541E-4</v>
      </c>
      <c r="I174" s="269">
        <f t="shared" si="13"/>
        <v>-3.8384148268424396</v>
      </c>
      <c r="J174" s="184">
        <v>-787538.65673347574</v>
      </c>
      <c r="K174" s="185">
        <v>-913097.22406325117</v>
      </c>
      <c r="L174" s="256">
        <v>-901192.83959212282</v>
      </c>
      <c r="M174" s="186">
        <f t="shared" si="17"/>
        <v>2.3030343337450851</v>
      </c>
      <c r="N174" s="187">
        <v>-830255.32399992773</v>
      </c>
      <c r="O174" s="188">
        <v>-914423.71742528037</v>
      </c>
      <c r="P174" s="265">
        <v>-906487.4611111877</v>
      </c>
      <c r="Q174" s="266">
        <f t="shared" si="14"/>
        <v>1.5353562224980972</v>
      </c>
      <c r="R174" s="254">
        <v>4</v>
      </c>
    </row>
    <row r="175" spans="1:18" ht="15">
      <c r="A175">
        <v>535</v>
      </c>
      <c r="B175" t="s">
        <v>205</v>
      </c>
      <c r="C175" s="218">
        <v>10396</v>
      </c>
      <c r="D175" s="178">
        <v>45918296.110611171</v>
      </c>
      <c r="E175" s="182">
        <v>45835724.107512102</v>
      </c>
      <c r="F175" s="257">
        <v>45795606</v>
      </c>
      <c r="G175" s="172">
        <f t="shared" si="15"/>
        <v>-40118.107512101531</v>
      </c>
      <c r="H175" s="173">
        <f t="shared" si="16"/>
        <v>-8.752585083634907E-4</v>
      </c>
      <c r="I175" s="269">
        <f t="shared" si="13"/>
        <v>-3.8589945663814476</v>
      </c>
      <c r="J175" s="184">
        <v>574701.71898707887</v>
      </c>
      <c r="K175" s="185">
        <v>624279.06159576366</v>
      </c>
      <c r="L175" s="256">
        <v>648349.79844050645</v>
      </c>
      <c r="M175" s="186">
        <f t="shared" si="17"/>
        <v>2.3153844598636772</v>
      </c>
      <c r="N175" s="187">
        <v>-377368.61599576473</v>
      </c>
      <c r="O175" s="188">
        <v>-344920.30567690555</v>
      </c>
      <c r="P175" s="265">
        <v>-328873.14778039505</v>
      </c>
      <c r="Q175" s="266">
        <f t="shared" si="14"/>
        <v>1.5435896399105906</v>
      </c>
      <c r="R175" s="254">
        <v>17</v>
      </c>
    </row>
    <row r="176" spans="1:18" ht="15">
      <c r="A176">
        <v>536</v>
      </c>
      <c r="B176" t="s">
        <v>206</v>
      </c>
      <c r="C176" s="218">
        <v>34884</v>
      </c>
      <c r="D176" s="178">
        <v>118012314.6723851</v>
      </c>
      <c r="E176" s="182">
        <v>118015971.3806815</v>
      </c>
      <c r="F176" s="257">
        <v>117912818</v>
      </c>
      <c r="G176" s="172">
        <f t="shared" si="15"/>
        <v>-103153.38068149984</v>
      </c>
      <c r="H176" s="173">
        <f t="shared" si="16"/>
        <v>-8.7406288720668376E-4</v>
      </c>
      <c r="I176" s="269">
        <f t="shared" si="13"/>
        <v>-2.9570399232169429</v>
      </c>
      <c r="J176" s="184">
        <v>-1932683.3145860049</v>
      </c>
      <c r="K176" s="185">
        <v>-1934960.3373907513</v>
      </c>
      <c r="L176" s="256">
        <v>-1873068.0773626922</v>
      </c>
      <c r="M176" s="186">
        <f t="shared" si="17"/>
        <v>1.7742305936262794</v>
      </c>
      <c r="N176" s="187">
        <v>-1560017.5818199383</v>
      </c>
      <c r="O176" s="188">
        <v>-1560069.0633900831</v>
      </c>
      <c r="P176" s="265">
        <v>-1518807.5567046653</v>
      </c>
      <c r="Q176" s="266">
        <f t="shared" si="14"/>
        <v>1.1828203957521455</v>
      </c>
      <c r="R176" s="254">
        <v>6</v>
      </c>
    </row>
    <row r="177" spans="1:18" ht="15">
      <c r="A177">
        <v>538</v>
      </c>
      <c r="B177" t="s">
        <v>207</v>
      </c>
      <c r="C177" s="218">
        <v>4689</v>
      </c>
      <c r="D177" s="178">
        <v>16240875.327292409</v>
      </c>
      <c r="E177" s="182">
        <v>16440537.567985285</v>
      </c>
      <c r="F177" s="257">
        <v>16426180</v>
      </c>
      <c r="G177" s="172">
        <f t="shared" si="15"/>
        <v>-14357.567985285074</v>
      </c>
      <c r="H177" s="173">
        <f t="shared" si="16"/>
        <v>-8.7330283002689732E-4</v>
      </c>
      <c r="I177" s="269">
        <f t="shared" si="13"/>
        <v>-3.0619680070985442</v>
      </c>
      <c r="J177" s="184">
        <v>-16138.004788234994</v>
      </c>
      <c r="K177" s="185">
        <v>-135931.14869348251</v>
      </c>
      <c r="L177" s="256">
        <v>-127316.54536926148</v>
      </c>
      <c r="M177" s="186">
        <f t="shared" si="17"/>
        <v>1.8371941403755652</v>
      </c>
      <c r="N177" s="187">
        <v>-270075.92281577736</v>
      </c>
      <c r="O177" s="188">
        <v>-350012.2398509839</v>
      </c>
      <c r="P177" s="265">
        <v>-344269.17096816306</v>
      </c>
      <c r="Q177" s="266">
        <f t="shared" si="14"/>
        <v>1.2247960935851645</v>
      </c>
      <c r="R177" s="254">
        <v>2</v>
      </c>
    </row>
    <row r="178" spans="1:18" ht="15">
      <c r="A178">
        <v>541</v>
      </c>
      <c r="B178" t="s">
        <v>208</v>
      </c>
      <c r="C178" s="218">
        <v>9423</v>
      </c>
      <c r="D178" s="178">
        <v>46353912.052174799</v>
      </c>
      <c r="E178" s="182">
        <v>47078722.041526571</v>
      </c>
      <c r="F178" s="257">
        <v>47037631</v>
      </c>
      <c r="G178" s="172">
        <f t="shared" si="15"/>
        <v>-41091.041526570916</v>
      </c>
      <c r="H178" s="173">
        <f t="shared" si="16"/>
        <v>-8.7281556815254843E-4</v>
      </c>
      <c r="I178" s="269">
        <f t="shared" si="13"/>
        <v>-4.3607175556161435</v>
      </c>
      <c r="J178" s="184">
        <v>4276856.7454230506</v>
      </c>
      <c r="K178" s="185">
        <v>3841997.4519767878</v>
      </c>
      <c r="L178" s="256">
        <v>3866652.0284846225</v>
      </c>
      <c r="M178" s="186">
        <f t="shared" si="17"/>
        <v>2.6164253961407957</v>
      </c>
      <c r="N178" s="187">
        <v>3060051.0401437129</v>
      </c>
      <c r="O178" s="188">
        <v>2769673.0648157932</v>
      </c>
      <c r="P178" s="265">
        <v>2786109.4491543616</v>
      </c>
      <c r="Q178" s="266">
        <f t="shared" si="14"/>
        <v>1.7442835974284654</v>
      </c>
      <c r="R178" s="254">
        <v>12</v>
      </c>
    </row>
    <row r="179" spans="1:18" ht="15">
      <c r="A179">
        <v>543</v>
      </c>
      <c r="B179" t="s">
        <v>209</v>
      </c>
      <c r="C179" s="218">
        <v>44127</v>
      </c>
      <c r="D179" s="178">
        <v>139445358.5755378</v>
      </c>
      <c r="E179" s="182">
        <v>138314908.80912301</v>
      </c>
      <c r="F179" s="257">
        <v>138193845</v>
      </c>
      <c r="G179" s="172">
        <f t="shared" si="15"/>
        <v>-121063.80912300944</v>
      </c>
      <c r="H179" s="173">
        <f t="shared" si="16"/>
        <v>-8.7527664346060926E-4</v>
      </c>
      <c r="I179" s="269">
        <f t="shared" si="13"/>
        <v>-2.7435313781360491</v>
      </c>
      <c r="J179" s="184">
        <v>2109894.9603322246</v>
      </c>
      <c r="K179" s="185">
        <v>2788073.4295458943</v>
      </c>
      <c r="L179" s="256">
        <v>2860711.8872551038</v>
      </c>
      <c r="M179" s="186">
        <f t="shared" si="17"/>
        <v>1.6461227300566439</v>
      </c>
      <c r="N179" s="187">
        <v>1757903.6391449464</v>
      </c>
      <c r="O179" s="188">
        <v>2211637.4493371844</v>
      </c>
      <c r="P179" s="265">
        <v>2260063.0878100507</v>
      </c>
      <c r="Q179" s="266">
        <f t="shared" si="14"/>
        <v>1.0974151533724537</v>
      </c>
      <c r="R179" s="254">
        <v>1</v>
      </c>
    </row>
    <row r="180" spans="1:18" ht="15">
      <c r="A180">
        <v>545</v>
      </c>
      <c r="B180" t="s">
        <v>210</v>
      </c>
      <c r="C180" s="218">
        <v>9562</v>
      </c>
      <c r="D180" s="178">
        <v>41266694.665264115</v>
      </c>
      <c r="E180" s="182">
        <v>41085664.631091841</v>
      </c>
      <c r="F180" s="257">
        <v>40352940</v>
      </c>
      <c r="G180" s="172">
        <f t="shared" si="15"/>
        <v>-732724.63109184057</v>
      </c>
      <c r="H180" s="173">
        <f t="shared" si="16"/>
        <v>-1.783407029364073E-2</v>
      </c>
      <c r="I180" s="269">
        <f t="shared" si="13"/>
        <v>-76.628804757565419</v>
      </c>
      <c r="J180" s="184">
        <v>550891.42780669406</v>
      </c>
      <c r="K180" s="185">
        <v>659514.84139458719</v>
      </c>
      <c r="L180" s="256">
        <v>1099149.4054686362</v>
      </c>
      <c r="M180" s="186">
        <f t="shared" si="17"/>
        <v>45.977260413516944</v>
      </c>
      <c r="N180" s="187">
        <v>746691.99874247506</v>
      </c>
      <c r="O180" s="188">
        <v>819012.31446494872</v>
      </c>
      <c r="P180" s="265">
        <v>1112102.0238476603</v>
      </c>
      <c r="Q180" s="266">
        <f t="shared" si="14"/>
        <v>30.651506942345907</v>
      </c>
      <c r="R180" s="254">
        <v>15</v>
      </c>
    </row>
    <row r="181" spans="1:18" ht="15">
      <c r="A181">
        <v>560</v>
      </c>
      <c r="B181" t="s">
        <v>211</v>
      </c>
      <c r="C181" s="218">
        <v>15808</v>
      </c>
      <c r="D181" s="178">
        <v>59724090.243411802</v>
      </c>
      <c r="E181" s="182">
        <v>58925826.904719397</v>
      </c>
      <c r="F181" s="257">
        <v>58874059</v>
      </c>
      <c r="G181" s="172">
        <f t="shared" si="15"/>
        <v>-51767.904719397426</v>
      </c>
      <c r="H181" s="173">
        <f t="shared" si="16"/>
        <v>-8.7852657211079897E-4</v>
      </c>
      <c r="I181" s="269">
        <f t="shared" si="13"/>
        <v>-3.2747915434841488</v>
      </c>
      <c r="J181" s="184">
        <v>428274.31573304441</v>
      </c>
      <c r="K181" s="185">
        <v>907262.27348114166</v>
      </c>
      <c r="L181" s="256">
        <v>938323.15703580657</v>
      </c>
      <c r="M181" s="186">
        <f t="shared" si="17"/>
        <v>1.9648838281038024</v>
      </c>
      <c r="N181" s="187">
        <v>234720.7804247103</v>
      </c>
      <c r="O181" s="188">
        <v>553516.80270204437</v>
      </c>
      <c r="P181" s="265">
        <v>574224.05840517965</v>
      </c>
      <c r="Q181" s="266">
        <f t="shared" si="14"/>
        <v>1.3099225520708044</v>
      </c>
      <c r="R181" s="254">
        <v>7</v>
      </c>
    </row>
    <row r="182" spans="1:18" ht="15">
      <c r="A182">
        <v>561</v>
      </c>
      <c r="B182" t="s">
        <v>212</v>
      </c>
      <c r="C182" s="218">
        <v>1337</v>
      </c>
      <c r="D182" s="178">
        <v>5126477.0376761425</v>
      </c>
      <c r="E182" s="182">
        <v>5105024.7438816791</v>
      </c>
      <c r="F182" s="257">
        <v>5100573</v>
      </c>
      <c r="G182" s="172">
        <f t="shared" si="15"/>
        <v>-4451.74388167914</v>
      </c>
      <c r="H182" s="173">
        <f t="shared" si="16"/>
        <v>-8.7203179318856593E-4</v>
      </c>
      <c r="I182" s="269">
        <f t="shared" si="13"/>
        <v>-3.3296513699918773</v>
      </c>
      <c r="J182" s="184">
        <v>364167.75483977265</v>
      </c>
      <c r="K182" s="185">
        <v>377039.24821740109</v>
      </c>
      <c r="L182" s="256">
        <v>379710.31877004961</v>
      </c>
      <c r="M182" s="186">
        <f t="shared" si="17"/>
        <v>1.9978089399016536</v>
      </c>
      <c r="N182" s="187">
        <v>318837.16988358827</v>
      </c>
      <c r="O182" s="188">
        <v>327416.09634848998</v>
      </c>
      <c r="P182" s="265">
        <v>329196.81005025771</v>
      </c>
      <c r="Q182" s="266">
        <f t="shared" si="14"/>
        <v>1.3318726266026406</v>
      </c>
      <c r="R182" s="254">
        <v>2</v>
      </c>
    </row>
    <row r="183" spans="1:18" ht="15">
      <c r="A183">
        <v>562</v>
      </c>
      <c r="B183" t="s">
        <v>213</v>
      </c>
      <c r="C183" s="218">
        <v>8978</v>
      </c>
      <c r="D183" s="178">
        <v>40049114.261238605</v>
      </c>
      <c r="E183" s="182">
        <v>39925868.30711899</v>
      </c>
      <c r="F183" s="257">
        <v>39891077</v>
      </c>
      <c r="G183" s="172">
        <f t="shared" si="15"/>
        <v>-34791.307118989527</v>
      </c>
      <c r="H183" s="173">
        <f t="shared" si="16"/>
        <v>-8.7139763251651203E-4</v>
      </c>
      <c r="I183" s="269">
        <f t="shared" si="13"/>
        <v>-3.8751734371786064</v>
      </c>
      <c r="J183" s="184">
        <v>-396180.76684205449</v>
      </c>
      <c r="K183" s="185">
        <v>-322219.32098562777</v>
      </c>
      <c r="L183" s="256">
        <v>-301344.2472770341</v>
      </c>
      <c r="M183" s="186">
        <f t="shared" si="17"/>
        <v>2.3251363008012556</v>
      </c>
      <c r="N183" s="187">
        <v>-355069.96669169812</v>
      </c>
      <c r="O183" s="188">
        <v>-306007.47248063976</v>
      </c>
      <c r="P183" s="265">
        <v>-292090.75667489751</v>
      </c>
      <c r="Q183" s="266">
        <f t="shared" si="14"/>
        <v>1.5500908672022999</v>
      </c>
      <c r="R183" s="254">
        <v>6</v>
      </c>
    </row>
    <row r="184" spans="1:18" ht="15">
      <c r="A184">
        <v>563</v>
      </c>
      <c r="B184" t="s">
        <v>214</v>
      </c>
      <c r="C184" s="218">
        <v>7102</v>
      </c>
      <c r="D184" s="178">
        <v>35612848.212158121</v>
      </c>
      <c r="E184" s="182">
        <v>35602292.402137689</v>
      </c>
      <c r="F184" s="257">
        <v>35571088</v>
      </c>
      <c r="G184" s="172">
        <f t="shared" si="15"/>
        <v>-31204.402137689292</v>
      </c>
      <c r="H184" s="173">
        <f t="shared" si="16"/>
        <v>-8.7647171101307142E-4</v>
      </c>
      <c r="I184" s="269">
        <f t="shared" si="13"/>
        <v>-4.3937485409306243</v>
      </c>
      <c r="J184" s="184">
        <v>334342.85284304817</v>
      </c>
      <c r="K184" s="185">
        <v>340694.95196249883</v>
      </c>
      <c r="L184" s="256">
        <v>359417.74274852534</v>
      </c>
      <c r="M184" s="186">
        <f t="shared" si="17"/>
        <v>2.6362701754472702</v>
      </c>
      <c r="N184" s="187">
        <v>-410221.65134159976</v>
      </c>
      <c r="O184" s="188">
        <v>-406315.80368411547</v>
      </c>
      <c r="P184" s="265">
        <v>-393833.94316008739</v>
      </c>
      <c r="Q184" s="266">
        <f t="shared" si="14"/>
        <v>1.7575134502996443</v>
      </c>
      <c r="R184" s="254">
        <v>17</v>
      </c>
    </row>
    <row r="185" spans="1:18" ht="15">
      <c r="A185">
        <v>564</v>
      </c>
      <c r="B185" t="s">
        <v>215</v>
      </c>
      <c r="C185" s="218">
        <v>209551</v>
      </c>
      <c r="D185" s="178">
        <v>729228164.48559988</v>
      </c>
      <c r="E185" s="182">
        <v>730977704.37667048</v>
      </c>
      <c r="F185" s="257">
        <v>731475057</v>
      </c>
      <c r="G185" s="172">
        <f t="shared" si="15"/>
        <v>497352.62332952023</v>
      </c>
      <c r="H185" s="173">
        <f t="shared" si="16"/>
        <v>6.8039369785379391E-4</v>
      </c>
      <c r="I185" s="269">
        <f t="shared" si="13"/>
        <v>2.3734204242858312</v>
      </c>
      <c r="J185" s="184">
        <v>-21811721.516549539</v>
      </c>
      <c r="K185" s="185">
        <v>-22861884.811554708</v>
      </c>
      <c r="L185" s="256">
        <v>-23160296.368695986</v>
      </c>
      <c r="M185" s="186">
        <f t="shared" si="17"/>
        <v>-1.4240521741307746</v>
      </c>
      <c r="N185" s="187">
        <v>-12134518.520710235</v>
      </c>
      <c r="O185" s="188">
        <v>-12826864.087426247</v>
      </c>
      <c r="P185" s="265">
        <v>-13025805.125520186</v>
      </c>
      <c r="Q185" s="266">
        <f t="shared" si="14"/>
        <v>-0.94936811608600968</v>
      </c>
      <c r="R185" s="254">
        <v>17</v>
      </c>
    </row>
    <row r="186" spans="1:18" ht="15">
      <c r="A186">
        <v>576</v>
      </c>
      <c r="B186" t="s">
        <v>216</v>
      </c>
      <c r="C186" s="218">
        <v>2813</v>
      </c>
      <c r="D186" s="178">
        <v>14086329.870138131</v>
      </c>
      <c r="E186" s="182">
        <v>14452602.139057344</v>
      </c>
      <c r="F186" s="257">
        <v>14439991</v>
      </c>
      <c r="G186" s="172">
        <f t="shared" si="15"/>
        <v>-12611.139057343826</v>
      </c>
      <c r="H186" s="173">
        <f t="shared" si="16"/>
        <v>-8.7258605308610361E-4</v>
      </c>
      <c r="I186" s="269">
        <f t="shared" si="13"/>
        <v>-4.4831635468694726</v>
      </c>
      <c r="J186" s="184">
        <v>843287.56158048229</v>
      </c>
      <c r="K186" s="185">
        <v>623538.62111708906</v>
      </c>
      <c r="L186" s="256">
        <v>631105.49353377777</v>
      </c>
      <c r="M186" s="186">
        <f t="shared" si="17"/>
        <v>2.6899653098786747</v>
      </c>
      <c r="N186" s="187">
        <v>740806.26782373502</v>
      </c>
      <c r="O186" s="188">
        <v>594052.16368542321</v>
      </c>
      <c r="P186" s="265">
        <v>599096.74529655254</v>
      </c>
      <c r="Q186" s="266">
        <f t="shared" si="14"/>
        <v>1.7933102065870383</v>
      </c>
      <c r="R186" s="254">
        <v>7</v>
      </c>
    </row>
    <row r="187" spans="1:18" ht="15">
      <c r="A187">
        <v>577</v>
      </c>
      <c r="B187" t="s">
        <v>217</v>
      </c>
      <c r="C187" s="218">
        <v>11041</v>
      </c>
      <c r="D187" s="178">
        <v>38371502.183675602</v>
      </c>
      <c r="E187" s="182">
        <v>38051537.42072095</v>
      </c>
      <c r="F187" s="257">
        <v>37369777</v>
      </c>
      <c r="G187" s="172">
        <f t="shared" si="15"/>
        <v>-681760.42072094977</v>
      </c>
      <c r="H187" s="173">
        <f t="shared" si="16"/>
        <v>-1.7916764129212226E-2</v>
      </c>
      <c r="I187" s="269">
        <f t="shared" si="13"/>
        <v>-61.748068175070173</v>
      </c>
      <c r="J187" s="184">
        <v>-448966.36443179456</v>
      </c>
      <c r="K187" s="185">
        <v>-257011.13104155159</v>
      </c>
      <c r="L187" s="256">
        <v>152044.8658024623</v>
      </c>
      <c r="M187" s="186">
        <f t="shared" si="17"/>
        <v>37.048817756001625</v>
      </c>
      <c r="N187" s="187">
        <v>-708298.4577028089</v>
      </c>
      <c r="O187" s="188">
        <v>-579910.87007691828</v>
      </c>
      <c r="P187" s="265">
        <v>-307206.87218089239</v>
      </c>
      <c r="Q187" s="266">
        <f t="shared" si="14"/>
        <v>24.69921183733592</v>
      </c>
      <c r="R187" s="254">
        <v>2</v>
      </c>
    </row>
    <row r="188" spans="1:18" ht="15">
      <c r="A188">
        <v>578</v>
      </c>
      <c r="B188" t="s">
        <v>218</v>
      </c>
      <c r="C188" s="218">
        <v>3183</v>
      </c>
      <c r="D188" s="178">
        <v>17278659.913557231</v>
      </c>
      <c r="E188" s="182">
        <v>17392135.641463257</v>
      </c>
      <c r="F188" s="257">
        <v>17376888</v>
      </c>
      <c r="G188" s="172">
        <f t="shared" si="15"/>
        <v>-15247.641463257372</v>
      </c>
      <c r="H188" s="173">
        <f t="shared" si="16"/>
        <v>-8.7669747853775007E-4</v>
      </c>
      <c r="I188" s="269">
        <f t="shared" si="13"/>
        <v>-4.7903366205646787</v>
      </c>
      <c r="J188" s="184">
        <v>-382168.76131516322</v>
      </c>
      <c r="K188" s="185">
        <v>-450238.48415696155</v>
      </c>
      <c r="L188" s="256">
        <v>-441089.73889290687</v>
      </c>
      <c r="M188" s="186">
        <f t="shared" si="17"/>
        <v>2.8742523606832182</v>
      </c>
      <c r="N188" s="187">
        <v>-314350.6664897523</v>
      </c>
      <c r="O188" s="188">
        <v>-360008.13917390472</v>
      </c>
      <c r="P188" s="265">
        <v>-353908.97566453047</v>
      </c>
      <c r="Q188" s="266">
        <f t="shared" si="14"/>
        <v>1.9161682404568807</v>
      </c>
      <c r="R188" s="254">
        <v>18</v>
      </c>
    </row>
    <row r="189" spans="1:18" ht="15">
      <c r="A189">
        <v>580</v>
      </c>
      <c r="B189" t="s">
        <v>219</v>
      </c>
      <c r="C189" s="218">
        <v>4567</v>
      </c>
      <c r="D189" s="178">
        <v>25711560.646301679</v>
      </c>
      <c r="E189" s="182">
        <v>25309310.35513743</v>
      </c>
      <c r="F189" s="257">
        <v>25154517</v>
      </c>
      <c r="G189" s="172">
        <f t="shared" si="15"/>
        <v>-154793.35513743013</v>
      </c>
      <c r="H189" s="173">
        <f t="shared" si="16"/>
        <v>-6.1160637317013771E-3</v>
      </c>
      <c r="I189" s="269">
        <f t="shared" si="13"/>
        <v>-33.893881133661075</v>
      </c>
      <c r="J189" s="184">
        <v>-403420.47707424039</v>
      </c>
      <c r="K189" s="185">
        <v>-162044.26137359804</v>
      </c>
      <c r="L189" s="256">
        <v>-69168.421515403068</v>
      </c>
      <c r="M189" s="186">
        <f t="shared" si="17"/>
        <v>20.336290750644839</v>
      </c>
      <c r="N189" s="187">
        <v>-25458.949048369486</v>
      </c>
      <c r="O189" s="188">
        <v>134998.39549167003</v>
      </c>
      <c r="P189" s="265">
        <v>196915.62206380701</v>
      </c>
      <c r="Q189" s="266">
        <f t="shared" si="14"/>
        <v>13.55752716709809</v>
      </c>
      <c r="R189" s="254">
        <v>9</v>
      </c>
    </row>
    <row r="190" spans="1:18" ht="15">
      <c r="A190">
        <v>581</v>
      </c>
      <c r="B190" t="s">
        <v>220</v>
      </c>
      <c r="C190" s="218">
        <v>6286</v>
      </c>
      <c r="D190" s="178">
        <v>28818519.573117182</v>
      </c>
      <c r="E190" s="182">
        <v>30301032.174686428</v>
      </c>
      <c r="F190" s="257">
        <v>29071290</v>
      </c>
      <c r="G190" s="172">
        <f t="shared" si="15"/>
        <v>-1229742.1746864282</v>
      </c>
      <c r="H190" s="173">
        <f t="shared" si="16"/>
        <v>-4.0584167813060783E-2</v>
      </c>
      <c r="I190" s="269">
        <f t="shared" si="13"/>
        <v>-195.63190815883362</v>
      </c>
      <c r="J190" s="184">
        <v>941744.12842739152</v>
      </c>
      <c r="K190" s="185">
        <v>52258.024058542782</v>
      </c>
      <c r="L190" s="256">
        <v>790103.50519285083</v>
      </c>
      <c r="M190" s="186">
        <f t="shared" si="17"/>
        <v>117.37917294532421</v>
      </c>
      <c r="N190" s="187">
        <v>547065.93433072336</v>
      </c>
      <c r="O190" s="188">
        <v>-46303.929738722989</v>
      </c>
      <c r="P190" s="265">
        <v>445593.05768416007</v>
      </c>
      <c r="Q190" s="266">
        <f t="shared" si="14"/>
        <v>78.252781963551229</v>
      </c>
      <c r="R190" s="254">
        <v>6</v>
      </c>
    </row>
    <row r="191" spans="1:18" ht="15">
      <c r="A191">
        <v>583</v>
      </c>
      <c r="B191" t="s">
        <v>221</v>
      </c>
      <c r="C191" s="218">
        <v>924</v>
      </c>
      <c r="D191" s="178">
        <v>6855883.3468460916</v>
      </c>
      <c r="E191" s="182">
        <v>5755467.5055017471</v>
      </c>
      <c r="F191" s="257">
        <v>6750301</v>
      </c>
      <c r="G191" s="172">
        <f t="shared" si="15"/>
        <v>994833.49449825287</v>
      </c>
      <c r="H191" s="173">
        <f t="shared" si="16"/>
        <v>0.17285016265790312</v>
      </c>
      <c r="I191" s="269">
        <f t="shared" si="13"/>
        <v>1076.6596260803603</v>
      </c>
      <c r="J191" s="184">
        <v>-830585.9021620343</v>
      </c>
      <c r="K191" s="185">
        <v>-170333.94844514047</v>
      </c>
      <c r="L191" s="256">
        <v>-767234.31895424612</v>
      </c>
      <c r="M191" s="186">
        <f t="shared" si="17"/>
        <v>-645.99607197955152</v>
      </c>
      <c r="N191" s="187">
        <v>133280.38066358719</v>
      </c>
      <c r="O191" s="188">
        <v>573405.07868375315</v>
      </c>
      <c r="P191" s="265">
        <v>175471.4983443516</v>
      </c>
      <c r="Q191" s="266">
        <f t="shared" si="14"/>
        <v>-430.66404798636529</v>
      </c>
      <c r="R191" s="254">
        <v>19</v>
      </c>
    </row>
    <row r="192" spans="1:18" ht="15">
      <c r="A192">
        <v>584</v>
      </c>
      <c r="B192" t="s">
        <v>222</v>
      </c>
      <c r="C192" s="218">
        <v>2676</v>
      </c>
      <c r="D192" s="178">
        <v>12202142.197261309</v>
      </c>
      <c r="E192" s="182">
        <v>12171336.877200011</v>
      </c>
      <c r="F192" s="257">
        <v>12160635</v>
      </c>
      <c r="G192" s="172">
        <f t="shared" si="15"/>
        <v>-10701.877200011164</v>
      </c>
      <c r="H192" s="173">
        <f t="shared" si="16"/>
        <v>-8.7926883529602104E-4</v>
      </c>
      <c r="I192" s="269">
        <f t="shared" si="13"/>
        <v>-3.9992067264615709</v>
      </c>
      <c r="J192" s="184">
        <v>-358138.30411396106</v>
      </c>
      <c r="K192" s="185">
        <v>-339645.4811201251</v>
      </c>
      <c r="L192" s="256">
        <v>-333224.47355662909</v>
      </c>
      <c r="M192" s="186">
        <f t="shared" si="17"/>
        <v>2.399479657509719</v>
      </c>
      <c r="N192" s="187">
        <v>-400787.21454349521</v>
      </c>
      <c r="O192" s="188">
        <v>-388628.8404861294</v>
      </c>
      <c r="P192" s="265">
        <v>-384348.16877712862</v>
      </c>
      <c r="Q192" s="266">
        <f t="shared" si="14"/>
        <v>1.5996531050077627</v>
      </c>
      <c r="R192" s="254">
        <v>16</v>
      </c>
    </row>
    <row r="193" spans="1:18" ht="15">
      <c r="A193">
        <v>588</v>
      </c>
      <c r="B193" t="s">
        <v>223</v>
      </c>
      <c r="C193" s="218">
        <v>1644</v>
      </c>
      <c r="D193" s="178">
        <v>9450230.7867076974</v>
      </c>
      <c r="E193" s="182">
        <v>9477781.0827951394</v>
      </c>
      <c r="F193" s="257">
        <v>9469527</v>
      </c>
      <c r="G193" s="172">
        <f t="shared" si="15"/>
        <v>-8254.0827951394022</v>
      </c>
      <c r="H193" s="173">
        <f t="shared" si="16"/>
        <v>-8.7088768172994657E-4</v>
      </c>
      <c r="I193" s="269">
        <f t="shared" si="13"/>
        <v>-5.0207316272137481</v>
      </c>
      <c r="J193" s="184">
        <v>-440037.15890558279</v>
      </c>
      <c r="K193" s="185">
        <v>-456563.62000203179</v>
      </c>
      <c r="L193" s="256">
        <v>-451611.41258085769</v>
      </c>
      <c r="M193" s="186">
        <f t="shared" si="17"/>
        <v>3.0122916187190381</v>
      </c>
      <c r="N193" s="187">
        <v>-238098.87565480359</v>
      </c>
      <c r="O193" s="188">
        <v>-249182.18623029048</v>
      </c>
      <c r="P193" s="265">
        <v>-245880.71461617234</v>
      </c>
      <c r="Q193" s="266">
        <f t="shared" si="14"/>
        <v>2.0081944124806212</v>
      </c>
      <c r="R193" s="254">
        <v>10</v>
      </c>
    </row>
    <row r="194" spans="1:18" ht="15">
      <c r="A194">
        <v>592</v>
      </c>
      <c r="B194" t="s">
        <v>224</v>
      </c>
      <c r="C194" s="218">
        <v>3678</v>
      </c>
      <c r="D194" s="178">
        <v>13091789.838050192</v>
      </c>
      <c r="E194" s="182">
        <v>13915177.254678326</v>
      </c>
      <c r="F194" s="257">
        <v>13850450</v>
      </c>
      <c r="G194" s="172">
        <f t="shared" si="15"/>
        <v>-64727.254678325728</v>
      </c>
      <c r="H194" s="173">
        <f t="shared" si="16"/>
        <v>-4.6515580429680996E-3</v>
      </c>
      <c r="I194" s="269">
        <f t="shared" si="13"/>
        <v>-17.598492299707921</v>
      </c>
      <c r="J194" s="184">
        <v>700227.67995579506</v>
      </c>
      <c r="K194" s="185">
        <v>206222.23841878714</v>
      </c>
      <c r="L194" s="256">
        <v>245058.35564861374</v>
      </c>
      <c r="M194" s="186">
        <f t="shared" si="17"/>
        <v>10.559031329479772</v>
      </c>
      <c r="N194" s="187">
        <v>404739.96026244573</v>
      </c>
      <c r="O194" s="188">
        <v>74925.772461041925</v>
      </c>
      <c r="P194" s="265">
        <v>100816.51728093039</v>
      </c>
      <c r="Q194" s="266">
        <f t="shared" si="14"/>
        <v>7.0393542196542871</v>
      </c>
      <c r="R194" s="254">
        <v>13</v>
      </c>
    </row>
    <row r="195" spans="1:18" ht="15">
      <c r="A195">
        <v>593</v>
      </c>
      <c r="B195" t="s">
        <v>225</v>
      </c>
      <c r="C195" s="218">
        <v>17253</v>
      </c>
      <c r="D195" s="178">
        <v>88239514.953244939</v>
      </c>
      <c r="E195" s="182">
        <v>86295285.109545007</v>
      </c>
      <c r="F195" s="257">
        <v>86220078</v>
      </c>
      <c r="G195" s="172">
        <f t="shared" si="15"/>
        <v>-75207.109545007348</v>
      </c>
      <c r="H195" s="173">
        <f t="shared" si="16"/>
        <v>-8.7150890630395279E-4</v>
      </c>
      <c r="I195" s="269">
        <f t="shared" si="13"/>
        <v>-4.3590743375069465</v>
      </c>
      <c r="J195" s="184">
        <v>-1045970.4923668059</v>
      </c>
      <c r="K195" s="185">
        <v>120610.86835344811</v>
      </c>
      <c r="L195" s="256">
        <v>165735.03372375845</v>
      </c>
      <c r="M195" s="186">
        <f t="shared" si="17"/>
        <v>2.615438785736413</v>
      </c>
      <c r="N195" s="187">
        <v>-1306405.8758758213</v>
      </c>
      <c r="O195" s="188">
        <v>-529452.78986929858</v>
      </c>
      <c r="P195" s="265">
        <v>-499370.01295573113</v>
      </c>
      <c r="Q195" s="266">
        <f t="shared" si="14"/>
        <v>1.7436258571591865</v>
      </c>
      <c r="R195" s="254">
        <v>10</v>
      </c>
    </row>
    <row r="196" spans="1:18" ht="15">
      <c r="A196">
        <v>595</v>
      </c>
      <c r="B196" t="s">
        <v>226</v>
      </c>
      <c r="C196" s="218">
        <v>4269</v>
      </c>
      <c r="D196" s="178">
        <v>24647660.941215619</v>
      </c>
      <c r="E196" s="182">
        <v>24055413.392242011</v>
      </c>
      <c r="F196" s="257">
        <v>24040973</v>
      </c>
      <c r="G196" s="172">
        <f t="shared" si="15"/>
        <v>-14440.392242010683</v>
      </c>
      <c r="H196" s="173">
        <f t="shared" si="16"/>
        <v>-6.0029698956110152E-4</v>
      </c>
      <c r="I196" s="269">
        <f t="shared" si="13"/>
        <v>-3.3826170630149175</v>
      </c>
      <c r="J196" s="184">
        <v>550834.59223135433</v>
      </c>
      <c r="K196" s="185">
        <v>906199.56659895729</v>
      </c>
      <c r="L196" s="256">
        <v>914864.01242104999</v>
      </c>
      <c r="M196" s="186">
        <f t="shared" si="17"/>
        <v>2.029619541366293</v>
      </c>
      <c r="N196" s="187">
        <v>87729.402139128491</v>
      </c>
      <c r="O196" s="188">
        <v>324348.80971682258</v>
      </c>
      <c r="P196" s="265">
        <v>330125.10693155747</v>
      </c>
      <c r="Q196" s="266">
        <f t="shared" si="14"/>
        <v>1.3530796942456997</v>
      </c>
      <c r="R196" s="254">
        <v>11</v>
      </c>
    </row>
    <row r="197" spans="1:18" ht="15">
      <c r="A197">
        <v>598</v>
      </c>
      <c r="B197" t="s">
        <v>227</v>
      </c>
      <c r="C197" s="218">
        <v>19097</v>
      </c>
      <c r="D197" s="178">
        <v>85511229.925133362</v>
      </c>
      <c r="E197" s="182">
        <v>87733571.064445645</v>
      </c>
      <c r="F197" s="257">
        <v>87643880</v>
      </c>
      <c r="G197" s="172">
        <f t="shared" si="15"/>
        <v>-89691.064445644617</v>
      </c>
      <c r="H197" s="173">
        <f t="shared" si="16"/>
        <v>-1.0223117941906305E-3</v>
      </c>
      <c r="I197" s="269">
        <f t="shared" si="13"/>
        <v>-4.6966049351020906</v>
      </c>
      <c r="J197" s="184">
        <v>-3544871.6600922244</v>
      </c>
      <c r="K197" s="185">
        <v>-4878271.5783088738</v>
      </c>
      <c r="L197" s="256">
        <v>-4824456.9681539834</v>
      </c>
      <c r="M197" s="186">
        <f t="shared" si="17"/>
        <v>2.8179614680258918</v>
      </c>
      <c r="N197" s="187">
        <v>-1489738.2939557391</v>
      </c>
      <c r="O197" s="188">
        <v>-2378755.7746868031</v>
      </c>
      <c r="P197" s="265">
        <v>-2342879.3679168504</v>
      </c>
      <c r="Q197" s="266">
        <f t="shared" si="14"/>
        <v>1.8786409786852771</v>
      </c>
      <c r="R197" s="254">
        <v>15</v>
      </c>
    </row>
    <row r="198" spans="1:18" ht="15">
      <c r="A198">
        <v>599</v>
      </c>
      <c r="B198" t="s">
        <v>389</v>
      </c>
      <c r="C198" s="218">
        <v>11172</v>
      </c>
      <c r="D198" s="178">
        <v>39434219.484849527</v>
      </c>
      <c r="E198" s="182">
        <v>39625291.298712663</v>
      </c>
      <c r="F198" s="257">
        <v>39030984</v>
      </c>
      <c r="G198" s="172">
        <f t="shared" si="15"/>
        <v>-594307.29871266335</v>
      </c>
      <c r="H198" s="173">
        <f t="shared" si="16"/>
        <v>-1.4998181192726551E-2</v>
      </c>
      <c r="I198" s="269">
        <f t="shared" si="13"/>
        <v>-53.196142025838107</v>
      </c>
      <c r="J198" s="184">
        <v>-2554467.4506620141</v>
      </c>
      <c r="K198" s="185">
        <v>-2669102.4961620341</v>
      </c>
      <c r="L198" s="256">
        <v>-2312518.0982698658</v>
      </c>
      <c r="M198" s="186">
        <f t="shared" si="17"/>
        <v>31.917686886158993</v>
      </c>
      <c r="N198" s="187">
        <v>-2285252.8109904737</v>
      </c>
      <c r="O198" s="188">
        <v>-2361818.2875690232</v>
      </c>
      <c r="P198" s="265">
        <v>-2124095.3556408966</v>
      </c>
      <c r="Q198" s="266">
        <f t="shared" si="14"/>
        <v>21.278457924107286</v>
      </c>
      <c r="R198" s="254">
        <v>15</v>
      </c>
    </row>
    <row r="199" spans="1:18" ht="15">
      <c r="A199">
        <v>601</v>
      </c>
      <c r="B199" t="s">
        <v>229</v>
      </c>
      <c r="C199" s="218">
        <v>3873</v>
      </c>
      <c r="D199" s="178">
        <v>19333031.043739155</v>
      </c>
      <c r="E199" s="182">
        <v>19542306.685547005</v>
      </c>
      <c r="F199" s="257">
        <v>19379636</v>
      </c>
      <c r="G199" s="172">
        <f t="shared" si="15"/>
        <v>-162670.68554700539</v>
      </c>
      <c r="H199" s="173">
        <f t="shared" si="16"/>
        <v>-8.3240268492619906E-3</v>
      </c>
      <c r="I199" s="269">
        <f t="shared" si="13"/>
        <v>-42.00120979783253</v>
      </c>
      <c r="J199" s="184">
        <v>1241476.9640137814</v>
      </c>
      <c r="K199" s="185">
        <v>1115929.3232317239</v>
      </c>
      <c r="L199" s="256">
        <v>1213531.6001117597</v>
      </c>
      <c r="M199" s="186">
        <f t="shared" si="17"/>
        <v>25.200691164481249</v>
      </c>
      <c r="N199" s="187">
        <v>769734.45538456447</v>
      </c>
      <c r="O199" s="188">
        <v>685722.49448634952</v>
      </c>
      <c r="P199" s="265">
        <v>750790.6790730455</v>
      </c>
      <c r="Q199" s="266">
        <f t="shared" si="14"/>
        <v>16.800460776322225</v>
      </c>
      <c r="R199" s="254">
        <v>13</v>
      </c>
    </row>
    <row r="200" spans="1:18" ht="15">
      <c r="A200">
        <v>604</v>
      </c>
      <c r="B200" t="s">
        <v>230</v>
      </c>
      <c r="C200" s="218">
        <v>20206</v>
      </c>
      <c r="D200" s="178">
        <v>59817743.640762202</v>
      </c>
      <c r="E200" s="182">
        <v>61374180.660897195</v>
      </c>
      <c r="F200" s="257">
        <v>61320471</v>
      </c>
      <c r="G200" s="172">
        <f t="shared" si="15"/>
        <v>-53709.660897195339</v>
      </c>
      <c r="H200" s="173">
        <f t="shared" si="16"/>
        <v>-8.7511817377979126E-4</v>
      </c>
      <c r="I200" s="269">
        <f t="shared" si="13"/>
        <v>-2.6581045678113107</v>
      </c>
      <c r="J200" s="184">
        <v>4126406.0276300306</v>
      </c>
      <c r="K200" s="185">
        <v>3192452.2415939486</v>
      </c>
      <c r="L200" s="256">
        <v>3224678.1876852023</v>
      </c>
      <c r="M200" s="186">
        <f t="shared" si="17"/>
        <v>1.5948701420990683</v>
      </c>
      <c r="N200" s="187">
        <v>2326307.6639125608</v>
      </c>
      <c r="O200" s="188">
        <v>1705289.8764493372</v>
      </c>
      <c r="P200" s="265">
        <v>1726773.8405102009</v>
      </c>
      <c r="Q200" s="266">
        <f t="shared" si="14"/>
        <v>1.0632467614007579</v>
      </c>
      <c r="R200" s="254">
        <v>6</v>
      </c>
    </row>
    <row r="201" spans="1:18" ht="15">
      <c r="A201">
        <v>607</v>
      </c>
      <c r="B201" t="s">
        <v>231</v>
      </c>
      <c r="C201" s="218">
        <v>4161</v>
      </c>
      <c r="D201" s="178">
        <v>19490069.206855033</v>
      </c>
      <c r="E201" s="182">
        <v>19874306.474904735</v>
      </c>
      <c r="F201" s="257">
        <v>19856969</v>
      </c>
      <c r="G201" s="172">
        <f t="shared" si="15"/>
        <v>-17337.474904734641</v>
      </c>
      <c r="H201" s="173">
        <f t="shared" si="16"/>
        <v>-8.723562216687487E-4</v>
      </c>
      <c r="I201" s="269">
        <f t="shared" si="13"/>
        <v>-4.1666606356007305</v>
      </c>
      <c r="J201" s="184">
        <v>225680.48616045047</v>
      </c>
      <c r="K201" s="185">
        <v>-4848.6341931094321</v>
      </c>
      <c r="L201" s="256">
        <v>5553.6146347195299</v>
      </c>
      <c r="M201" s="186">
        <f t="shared" si="17"/>
        <v>2.4999396365847062</v>
      </c>
      <c r="N201" s="187">
        <v>347163.63301868807</v>
      </c>
      <c r="O201" s="188">
        <v>193243.59962476368</v>
      </c>
      <c r="P201" s="265">
        <v>200178.43217665635</v>
      </c>
      <c r="Q201" s="266">
        <f t="shared" si="14"/>
        <v>1.6666264243914137</v>
      </c>
      <c r="R201" s="254">
        <v>12</v>
      </c>
    </row>
    <row r="202" spans="1:18" ht="15">
      <c r="A202">
        <v>608</v>
      </c>
      <c r="B202" t="s">
        <v>232</v>
      </c>
      <c r="C202" s="218">
        <v>2013</v>
      </c>
      <c r="D202" s="178">
        <v>9139735.4027833026</v>
      </c>
      <c r="E202" s="182">
        <v>9418606.4167303611</v>
      </c>
      <c r="F202" s="257">
        <v>9421956</v>
      </c>
      <c r="G202" s="172">
        <f t="shared" si="15"/>
        <v>3349.5832696389407</v>
      </c>
      <c r="H202" s="173">
        <f t="shared" si="16"/>
        <v>3.5563470023431955E-4</v>
      </c>
      <c r="I202" s="269">
        <f t="shared" si="13"/>
        <v>1.6639757921703631</v>
      </c>
      <c r="J202" s="184">
        <v>212942.6898763139</v>
      </c>
      <c r="K202" s="185">
        <v>45634.48581337103</v>
      </c>
      <c r="L202" s="256">
        <v>43624.965495833691</v>
      </c>
      <c r="M202" s="186">
        <f t="shared" si="17"/>
        <v>-0.99827139470309934</v>
      </c>
      <c r="N202" s="187">
        <v>113798.98466249046</v>
      </c>
      <c r="O202" s="188">
        <v>2005.6644690266714</v>
      </c>
      <c r="P202" s="265">
        <v>665.98425733721444</v>
      </c>
      <c r="Q202" s="266">
        <f t="shared" si="14"/>
        <v>-0.66551426313435513</v>
      </c>
      <c r="R202" s="254">
        <v>4</v>
      </c>
    </row>
    <row r="203" spans="1:18" ht="15">
      <c r="A203">
        <v>609</v>
      </c>
      <c r="B203" t="s">
        <v>233</v>
      </c>
      <c r="C203" s="218">
        <v>83482</v>
      </c>
      <c r="D203" s="178">
        <v>346910810.29335147</v>
      </c>
      <c r="E203" s="182">
        <v>352186980.04384834</v>
      </c>
      <c r="F203" s="257">
        <v>351329481</v>
      </c>
      <c r="G203" s="172">
        <f t="shared" si="15"/>
        <v>-857499.04384833574</v>
      </c>
      <c r="H203" s="173">
        <f t="shared" si="16"/>
        <v>-2.4347834884230375E-3</v>
      </c>
      <c r="I203" s="269">
        <f t="shared" si="13"/>
        <v>-10.271663877821995</v>
      </c>
      <c r="J203" s="184">
        <v>-10473797.254036156</v>
      </c>
      <c r="K203" s="185">
        <v>-13639390.186613118</v>
      </c>
      <c r="L203" s="256">
        <v>-13124890.693792341</v>
      </c>
      <c r="M203" s="186">
        <f t="shared" si="17"/>
        <v>6.1629991234131545</v>
      </c>
      <c r="N203" s="187">
        <v>-1578497.5974366355</v>
      </c>
      <c r="O203" s="188">
        <v>-3690817.4121243195</v>
      </c>
      <c r="P203" s="265">
        <v>-3347817.7502436833</v>
      </c>
      <c r="Q203" s="266">
        <f t="shared" si="14"/>
        <v>4.1086660822768515</v>
      </c>
      <c r="R203" s="254">
        <v>4</v>
      </c>
    </row>
    <row r="204" spans="1:18" ht="15">
      <c r="A204">
        <v>611</v>
      </c>
      <c r="B204" t="s">
        <v>234</v>
      </c>
      <c r="C204" s="218">
        <v>5066</v>
      </c>
      <c r="D204" s="178">
        <v>15083621.505321169</v>
      </c>
      <c r="E204" s="182">
        <v>14683837.996177768</v>
      </c>
      <c r="F204" s="257">
        <v>14670967</v>
      </c>
      <c r="G204" s="172">
        <f t="shared" si="15"/>
        <v>-12870.996177768335</v>
      </c>
      <c r="H204" s="173">
        <f t="shared" si="16"/>
        <v>-8.7654169033454874E-4</v>
      </c>
      <c r="I204" s="269">
        <f t="shared" si="13"/>
        <v>-2.5406624906767341</v>
      </c>
      <c r="J204" s="184">
        <v>202651.87123917049</v>
      </c>
      <c r="K204" s="185">
        <v>442526.43102737516</v>
      </c>
      <c r="L204" s="256">
        <v>450249.09415179363</v>
      </c>
      <c r="M204" s="186">
        <f t="shared" si="17"/>
        <v>1.5244104075046325</v>
      </c>
      <c r="N204" s="184">
        <v>37990.649593068498</v>
      </c>
      <c r="O204" s="185">
        <v>197828.31730385174</v>
      </c>
      <c r="P204" s="256">
        <v>202976.75938680599</v>
      </c>
      <c r="Q204" s="266">
        <f t="shared" si="14"/>
        <v>1.0162736050047869</v>
      </c>
      <c r="R204" s="254">
        <v>1</v>
      </c>
    </row>
    <row r="205" spans="1:18" ht="15">
      <c r="A205">
        <v>614</v>
      </c>
      <c r="B205" t="s">
        <v>235</v>
      </c>
      <c r="C205" s="218">
        <v>3066</v>
      </c>
      <c r="D205" s="178">
        <v>20197653.602546912</v>
      </c>
      <c r="E205" s="182">
        <v>20042729.043501023</v>
      </c>
      <c r="F205" s="257">
        <v>20253930</v>
      </c>
      <c r="G205" s="172">
        <f t="shared" si="15"/>
        <v>211200.9564989768</v>
      </c>
      <c r="H205" s="173">
        <f t="shared" si="16"/>
        <v>1.0537534885622774E-2</v>
      </c>
      <c r="I205" s="269">
        <f t="shared" si="13"/>
        <v>68.884852087076581</v>
      </c>
      <c r="J205" s="184">
        <v>-495896.88494806981</v>
      </c>
      <c r="K205" s="185">
        <v>-402926.77536523377</v>
      </c>
      <c r="L205" s="256">
        <v>-529647.12186705426</v>
      </c>
      <c r="M205" s="186">
        <f t="shared" si="17"/>
        <v>-41.330837084742491</v>
      </c>
      <c r="N205" s="187">
        <v>-318676.4685570306</v>
      </c>
      <c r="O205" s="188">
        <v>-256968.04979261573</v>
      </c>
      <c r="P205" s="265">
        <v>-341448.28079382353</v>
      </c>
      <c r="Q205" s="266">
        <f t="shared" si="14"/>
        <v>-27.553891389826422</v>
      </c>
      <c r="R205" s="254">
        <v>19</v>
      </c>
    </row>
    <row r="206" spans="1:18" ht="15">
      <c r="A206">
        <v>615</v>
      </c>
      <c r="B206" t="s">
        <v>236</v>
      </c>
      <c r="C206" s="218">
        <v>7702</v>
      </c>
      <c r="D206" s="178">
        <v>37547704.062495828</v>
      </c>
      <c r="E206" s="182">
        <v>37867948.004335538</v>
      </c>
      <c r="F206" s="257">
        <v>37635493</v>
      </c>
      <c r="G206" s="172">
        <f t="shared" si="15"/>
        <v>-232455.00433553755</v>
      </c>
      <c r="H206" s="173">
        <f t="shared" si="16"/>
        <v>-6.1385688051785528E-3</v>
      </c>
      <c r="I206" s="269">
        <f t="shared" ref="I206:I269" si="18">G206/C206</f>
        <v>-30.181122349459564</v>
      </c>
      <c r="J206" s="184">
        <v>2081542.1113408031</v>
      </c>
      <c r="K206" s="185">
        <v>1889421.0268625203</v>
      </c>
      <c r="L206" s="256">
        <v>2028894.164462195</v>
      </c>
      <c r="M206" s="186">
        <f t="shared" si="17"/>
        <v>18.108690937376622</v>
      </c>
      <c r="N206" s="187">
        <v>519200.06404641783</v>
      </c>
      <c r="O206" s="188">
        <v>390672.6439730475</v>
      </c>
      <c r="P206" s="265">
        <v>483654.7357061751</v>
      </c>
      <c r="Q206" s="266">
        <f t="shared" si="14"/>
        <v>12.07246062491919</v>
      </c>
      <c r="R206" s="254">
        <v>17</v>
      </c>
    </row>
    <row r="207" spans="1:18" ht="15">
      <c r="A207">
        <v>616</v>
      </c>
      <c r="B207" t="s">
        <v>237</v>
      </c>
      <c r="C207" s="218">
        <v>1848</v>
      </c>
      <c r="D207" s="178">
        <v>6927551.1556033641</v>
      </c>
      <c r="E207" s="182">
        <v>6897067.9242132306</v>
      </c>
      <c r="F207" s="257">
        <v>6891009</v>
      </c>
      <c r="G207" s="172">
        <f t="shared" si="15"/>
        <v>-6058.9242132306099</v>
      </c>
      <c r="H207" s="173">
        <f t="shared" si="16"/>
        <v>-8.7847825768973698E-4</v>
      </c>
      <c r="I207" s="269">
        <f t="shared" si="18"/>
        <v>-3.2786386435230574</v>
      </c>
      <c r="J207" s="184">
        <v>-38503.108451899709</v>
      </c>
      <c r="K207" s="185">
        <v>-20215.840320985586</v>
      </c>
      <c r="L207" s="256">
        <v>-16580.564826977003</v>
      </c>
      <c r="M207" s="186">
        <f t="shared" si="17"/>
        <v>1.9671404188358135</v>
      </c>
      <c r="N207" s="187">
        <v>-53997.762741168663</v>
      </c>
      <c r="O207" s="188">
        <v>-41759.060550674534</v>
      </c>
      <c r="P207" s="265">
        <v>-39335.543554665368</v>
      </c>
      <c r="Q207" s="266">
        <f t="shared" ref="Q207:Q270" si="19">(P207-O207)/C207</f>
        <v>1.3114269458924059</v>
      </c>
      <c r="R207" s="254">
        <v>1</v>
      </c>
    </row>
    <row r="208" spans="1:18" ht="15">
      <c r="A208">
        <v>619</v>
      </c>
      <c r="B208" t="s">
        <v>238</v>
      </c>
      <c r="C208" s="218">
        <v>2721</v>
      </c>
      <c r="D208" s="178">
        <v>12905369.333423212</v>
      </c>
      <c r="E208" s="182">
        <v>13105229.99944002</v>
      </c>
      <c r="F208" s="257">
        <v>13162284</v>
      </c>
      <c r="G208" s="172">
        <f t="shared" ref="G208:G271" si="20">F208-E208</f>
        <v>57054.00055998005</v>
      </c>
      <c r="H208" s="173">
        <f t="shared" ref="H208:H271" si="21">G208/E208</f>
        <v>4.353529130157803E-3</v>
      </c>
      <c r="I208" s="269">
        <f t="shared" si="18"/>
        <v>20.968026666659334</v>
      </c>
      <c r="J208" s="184">
        <v>892726.6301944725</v>
      </c>
      <c r="K208" s="185">
        <v>772828.76527650864</v>
      </c>
      <c r="L208" s="256">
        <v>738596.321678682</v>
      </c>
      <c r="M208" s="186">
        <f t="shared" ref="M208:M271" si="22">(L208-K208)/C208</f>
        <v>-12.580831899238015</v>
      </c>
      <c r="N208" s="187">
        <v>516770.27323203173</v>
      </c>
      <c r="O208" s="188">
        <v>436510.86375619413</v>
      </c>
      <c r="P208" s="265">
        <v>413689.23469098029</v>
      </c>
      <c r="Q208" s="266">
        <f t="shared" si="19"/>
        <v>-8.387221266157237</v>
      </c>
      <c r="R208" s="254">
        <v>6</v>
      </c>
    </row>
    <row r="209" spans="1:18" ht="15">
      <c r="A209">
        <v>620</v>
      </c>
      <c r="B209" t="s">
        <v>239</v>
      </c>
      <c r="C209" s="218">
        <v>2446</v>
      </c>
      <c r="D209" s="178">
        <v>15718137.223628625</v>
      </c>
      <c r="E209" s="182">
        <v>15752732.582559263</v>
      </c>
      <c r="F209" s="257">
        <v>15842217</v>
      </c>
      <c r="G209" s="172">
        <f t="shared" si="20"/>
        <v>89484.417440736666</v>
      </c>
      <c r="H209" s="173">
        <f t="shared" si="21"/>
        <v>5.6805647510203977E-3</v>
      </c>
      <c r="I209" s="269">
        <f t="shared" si="18"/>
        <v>36.583980965141727</v>
      </c>
      <c r="J209" s="184">
        <v>499529.01254174334</v>
      </c>
      <c r="K209" s="185">
        <v>478785.18806095218</v>
      </c>
      <c r="L209" s="256">
        <v>425094.39130486135</v>
      </c>
      <c r="M209" s="186">
        <f t="shared" si="22"/>
        <v>-21.950448387608681</v>
      </c>
      <c r="N209" s="187">
        <v>527306.17092637927</v>
      </c>
      <c r="O209" s="188">
        <v>513240.34392487805</v>
      </c>
      <c r="P209" s="265">
        <v>477446.47942081996</v>
      </c>
      <c r="Q209" s="266">
        <f t="shared" si="19"/>
        <v>-14.633632258404779</v>
      </c>
      <c r="R209" s="254">
        <v>18</v>
      </c>
    </row>
    <row r="210" spans="1:18" ht="15">
      <c r="A210">
        <v>623</v>
      </c>
      <c r="B210" t="s">
        <v>240</v>
      </c>
      <c r="C210" s="218">
        <v>2117</v>
      </c>
      <c r="D210" s="178">
        <v>11548798.257846311</v>
      </c>
      <c r="E210" s="182">
        <v>11514812.926636742</v>
      </c>
      <c r="F210" s="257">
        <v>11402133</v>
      </c>
      <c r="G210" s="172">
        <f t="shared" si="20"/>
        <v>-112679.92663674243</v>
      </c>
      <c r="H210" s="173">
        <f t="shared" si="21"/>
        <v>-9.7856497847294242E-3</v>
      </c>
      <c r="I210" s="269">
        <f t="shared" si="18"/>
        <v>-53.226228926189151</v>
      </c>
      <c r="J210" s="184">
        <v>400572.55295975233</v>
      </c>
      <c r="K210" s="185">
        <v>420970.39649496751</v>
      </c>
      <c r="L210" s="256">
        <v>488578.59961381136</v>
      </c>
      <c r="M210" s="186">
        <f t="shared" si="22"/>
        <v>31.935854094871914</v>
      </c>
      <c r="N210" s="187">
        <v>71766.752767928032</v>
      </c>
      <c r="O210" s="188">
        <v>85247.90438122979</v>
      </c>
      <c r="P210" s="265">
        <v>130320.03979379506</v>
      </c>
      <c r="Q210" s="266">
        <f t="shared" si="19"/>
        <v>21.290569396582555</v>
      </c>
      <c r="R210" s="254">
        <v>10</v>
      </c>
    </row>
    <row r="211" spans="1:18" ht="15">
      <c r="A211">
        <v>624</v>
      </c>
      <c r="B211" t="s">
        <v>241</v>
      </c>
      <c r="C211" s="218">
        <v>5119</v>
      </c>
      <c r="D211" s="178">
        <v>17578828.144134935</v>
      </c>
      <c r="E211" s="182">
        <v>17744265.628791306</v>
      </c>
      <c r="F211" s="257">
        <v>17728772</v>
      </c>
      <c r="G211" s="172">
        <f t="shared" si="20"/>
        <v>-15493.628791306168</v>
      </c>
      <c r="H211" s="173">
        <f t="shared" si="21"/>
        <v>-8.7316258195361304E-4</v>
      </c>
      <c r="I211" s="269">
        <f t="shared" si="18"/>
        <v>-3.0266905237949144</v>
      </c>
      <c r="J211" s="184">
        <v>1320733.7573591806</v>
      </c>
      <c r="K211" s="185">
        <v>1221476.2785136136</v>
      </c>
      <c r="L211" s="256">
        <v>1230772.7042678252</v>
      </c>
      <c r="M211" s="186">
        <f t="shared" si="22"/>
        <v>1.816062854895802</v>
      </c>
      <c r="N211" s="187">
        <v>1302198.4133014437</v>
      </c>
      <c r="O211" s="188">
        <v>1235938.2019050498</v>
      </c>
      <c r="P211" s="265">
        <v>1242135.8190745302</v>
      </c>
      <c r="Q211" s="266">
        <f t="shared" si="19"/>
        <v>1.2107085699316869</v>
      </c>
      <c r="R211" s="254">
        <v>8</v>
      </c>
    </row>
    <row r="212" spans="1:18" ht="15">
      <c r="A212">
        <v>625</v>
      </c>
      <c r="B212" t="s">
        <v>242</v>
      </c>
      <c r="C212" s="218">
        <v>3048</v>
      </c>
      <c r="D212" s="178">
        <v>12900796.658158194</v>
      </c>
      <c r="E212" s="182">
        <v>12957898.755685324</v>
      </c>
      <c r="F212" s="257">
        <v>12695823</v>
      </c>
      <c r="G212" s="172">
        <f t="shared" si="20"/>
        <v>-262075.75568532385</v>
      </c>
      <c r="H212" s="173">
        <f t="shared" si="21"/>
        <v>-2.0225173897915907E-2</v>
      </c>
      <c r="I212" s="269">
        <f t="shared" si="18"/>
        <v>-85.98285947681228</v>
      </c>
      <c r="J212" s="184">
        <v>803389.54815674876</v>
      </c>
      <c r="K212" s="185">
        <v>769131.1244666907</v>
      </c>
      <c r="L212" s="256">
        <v>926376.7372162512</v>
      </c>
      <c r="M212" s="186">
        <f t="shared" si="22"/>
        <v>51.589767962454232</v>
      </c>
      <c r="N212" s="187">
        <v>542441.99206323118</v>
      </c>
      <c r="O212" s="188">
        <v>519552.9528541785</v>
      </c>
      <c r="P212" s="265">
        <v>624383.3613538905</v>
      </c>
      <c r="Q212" s="266">
        <f t="shared" si="19"/>
        <v>34.393178641637796</v>
      </c>
      <c r="R212" s="254">
        <v>17</v>
      </c>
    </row>
    <row r="213" spans="1:18" ht="15">
      <c r="A213">
        <v>626</v>
      </c>
      <c r="B213" t="s">
        <v>243</v>
      </c>
      <c r="C213" s="218">
        <v>4964</v>
      </c>
      <c r="D213" s="178">
        <v>28203990.013845269</v>
      </c>
      <c r="E213" s="182">
        <v>28405557.994355768</v>
      </c>
      <c r="F213" s="257">
        <v>28472400</v>
      </c>
      <c r="G213" s="172">
        <f t="shared" si="20"/>
        <v>66842.005644232035</v>
      </c>
      <c r="H213" s="173">
        <f t="shared" si="21"/>
        <v>2.3531312307793302E-3</v>
      </c>
      <c r="I213" s="269">
        <f t="shared" si="18"/>
        <v>13.465351660804197</v>
      </c>
      <c r="J213" s="184">
        <v>-129950.92760049464</v>
      </c>
      <c r="K213" s="185">
        <v>-250870.36633723322</v>
      </c>
      <c r="L213" s="256">
        <v>-290975.44823777484</v>
      </c>
      <c r="M213" s="186">
        <f t="shared" si="22"/>
        <v>-8.0791865230744584</v>
      </c>
      <c r="N213" s="187">
        <v>-232392.41520157669</v>
      </c>
      <c r="O213" s="188">
        <v>-313382.61148648936</v>
      </c>
      <c r="P213" s="265">
        <v>-340119.33275351027</v>
      </c>
      <c r="Q213" s="266">
        <f t="shared" si="19"/>
        <v>-5.3861243487149295</v>
      </c>
      <c r="R213" s="254">
        <v>17</v>
      </c>
    </row>
    <row r="214" spans="1:18" ht="15">
      <c r="A214">
        <v>630</v>
      </c>
      <c r="B214" t="s">
        <v>244</v>
      </c>
      <c r="C214" s="218">
        <v>1631</v>
      </c>
      <c r="D214" s="178">
        <v>7333070.8861593017</v>
      </c>
      <c r="E214" s="182">
        <v>7339009.9845728809</v>
      </c>
      <c r="F214" s="257">
        <v>7388844</v>
      </c>
      <c r="G214" s="172">
        <f t="shared" si="20"/>
        <v>49834.015427119099</v>
      </c>
      <c r="H214" s="173">
        <f t="shared" si="21"/>
        <v>6.7902912697862155E-3</v>
      </c>
      <c r="I214" s="269">
        <f t="shared" si="18"/>
        <v>30.554270648141692</v>
      </c>
      <c r="J214" s="184">
        <v>-319839.7151869231</v>
      </c>
      <c r="K214" s="185">
        <v>-323411.99364219996</v>
      </c>
      <c r="L214" s="256">
        <v>-353312.35339960601</v>
      </c>
      <c r="M214" s="186">
        <f t="shared" si="22"/>
        <v>-18.33253204010181</v>
      </c>
      <c r="N214" s="187">
        <v>-445625.82495327824</v>
      </c>
      <c r="O214" s="188">
        <v>-447851.50903409725</v>
      </c>
      <c r="P214" s="265">
        <v>-467785.08220569883</v>
      </c>
      <c r="Q214" s="266">
        <f t="shared" si="19"/>
        <v>-12.22168802673303</v>
      </c>
      <c r="R214" s="254">
        <v>17</v>
      </c>
    </row>
    <row r="215" spans="1:18" ht="15">
      <c r="A215">
        <v>631</v>
      </c>
      <c r="B215" t="s">
        <v>245</v>
      </c>
      <c r="C215" s="218">
        <v>1985</v>
      </c>
      <c r="D215" s="178">
        <v>6766480.2416518424</v>
      </c>
      <c r="E215" s="182">
        <v>6925400.5409534406</v>
      </c>
      <c r="F215" s="257">
        <v>6919345</v>
      </c>
      <c r="G215" s="172">
        <f t="shared" si="20"/>
        <v>-6055.5409534405917</v>
      </c>
      <c r="H215" s="173">
        <f t="shared" si="21"/>
        <v>-8.743957721479179E-4</v>
      </c>
      <c r="I215" s="269">
        <f t="shared" si="18"/>
        <v>-3.0506503543781318</v>
      </c>
      <c r="J215" s="184">
        <v>653785.11475840921</v>
      </c>
      <c r="K215" s="185">
        <v>558436.62030682515</v>
      </c>
      <c r="L215" s="256">
        <v>562070.08676746942</v>
      </c>
      <c r="M215" s="186">
        <f t="shared" si="22"/>
        <v>1.8304616930197821</v>
      </c>
      <c r="N215" s="187">
        <v>614060.86519247526</v>
      </c>
      <c r="O215" s="188">
        <v>550430.08767461393</v>
      </c>
      <c r="P215" s="265">
        <v>552852.39864837914</v>
      </c>
      <c r="Q215" s="266">
        <f t="shared" si="19"/>
        <v>1.2203077953477139</v>
      </c>
      <c r="R215" s="254">
        <v>2</v>
      </c>
    </row>
    <row r="216" spans="1:18" ht="15">
      <c r="A216">
        <v>635</v>
      </c>
      <c r="B216" t="s">
        <v>246</v>
      </c>
      <c r="C216" s="218">
        <v>6439</v>
      </c>
      <c r="D216" s="178">
        <v>27682624.061653588</v>
      </c>
      <c r="E216" s="182">
        <v>27662706.366418295</v>
      </c>
      <c r="F216" s="257">
        <v>27638593</v>
      </c>
      <c r="G216" s="172">
        <f t="shared" si="20"/>
        <v>-24113.366418294609</v>
      </c>
      <c r="H216" s="173">
        <f t="shared" si="21"/>
        <v>-8.7169223787761851E-4</v>
      </c>
      <c r="I216" s="269">
        <f t="shared" si="18"/>
        <v>-3.7448930607694688</v>
      </c>
      <c r="J216" s="184">
        <v>-66417.489924504407</v>
      </c>
      <c r="K216" s="185">
        <v>-54468.801734895053</v>
      </c>
      <c r="L216" s="256">
        <v>-40000.643998499349</v>
      </c>
      <c r="M216" s="186">
        <f t="shared" si="22"/>
        <v>2.246957250566191</v>
      </c>
      <c r="N216" s="187">
        <v>-106243.53919095029</v>
      </c>
      <c r="O216" s="188">
        <v>-98243.663372613184</v>
      </c>
      <c r="P216" s="265">
        <v>-88598.224881671558</v>
      </c>
      <c r="Q216" s="266">
        <f t="shared" si="19"/>
        <v>1.4979715003791934</v>
      </c>
      <c r="R216" s="254">
        <v>6</v>
      </c>
    </row>
    <row r="217" spans="1:18" ht="15">
      <c r="A217">
        <v>636</v>
      </c>
      <c r="B217" t="s">
        <v>247</v>
      </c>
      <c r="C217" s="218">
        <v>8222</v>
      </c>
      <c r="D217" s="178">
        <v>31517397.837236129</v>
      </c>
      <c r="E217" s="182">
        <v>30600532.291705616</v>
      </c>
      <c r="F217" s="257">
        <v>30573828</v>
      </c>
      <c r="G217" s="172">
        <f t="shared" si="20"/>
        <v>-26704.291705615819</v>
      </c>
      <c r="H217" s="173">
        <f t="shared" si="21"/>
        <v>-8.7267409112534006E-4</v>
      </c>
      <c r="I217" s="269">
        <f t="shared" si="18"/>
        <v>-3.2479070427652417</v>
      </c>
      <c r="J217" s="184">
        <v>-18540.028925501207</v>
      </c>
      <c r="K217" s="185">
        <v>531586.66022544005</v>
      </c>
      <c r="L217" s="256">
        <v>547609.04309370148</v>
      </c>
      <c r="M217" s="186">
        <f t="shared" si="22"/>
        <v>1.9487208548116548</v>
      </c>
      <c r="N217" s="187">
        <v>-149647.34882601048</v>
      </c>
      <c r="O217" s="188">
        <v>216973.69706009197</v>
      </c>
      <c r="P217" s="265">
        <v>227655.28563894515</v>
      </c>
      <c r="Q217" s="266">
        <f t="shared" si="19"/>
        <v>1.2991472365425898</v>
      </c>
      <c r="R217" s="254">
        <v>2</v>
      </c>
    </row>
    <row r="218" spans="1:18" ht="15">
      <c r="A218">
        <v>638</v>
      </c>
      <c r="B218" t="s">
        <v>248</v>
      </c>
      <c r="C218" s="218">
        <v>51149</v>
      </c>
      <c r="D218" s="178">
        <v>172027201.53915384</v>
      </c>
      <c r="E218" s="182">
        <v>173281292.00437433</v>
      </c>
      <c r="F218" s="257">
        <v>173129251</v>
      </c>
      <c r="G218" s="172">
        <f t="shared" si="20"/>
        <v>-152041.00437432528</v>
      </c>
      <c r="H218" s="173">
        <f t="shared" si="21"/>
        <v>-8.7742307675364717E-4</v>
      </c>
      <c r="I218" s="269">
        <f t="shared" si="18"/>
        <v>-2.9725117670790295</v>
      </c>
      <c r="J218" s="184">
        <v>14297040.322339902</v>
      </c>
      <c r="K218" s="185">
        <v>13544482.154778905</v>
      </c>
      <c r="L218" s="256">
        <v>13635707.035093911</v>
      </c>
      <c r="M218" s="186">
        <f t="shared" si="22"/>
        <v>1.7835124892960914</v>
      </c>
      <c r="N218" s="187">
        <v>6230351.0312569141</v>
      </c>
      <c r="O218" s="188">
        <v>5730481.2472266341</v>
      </c>
      <c r="P218" s="265">
        <v>5791297.8341033831</v>
      </c>
      <c r="Q218" s="266">
        <f t="shared" si="19"/>
        <v>1.1890083261989297</v>
      </c>
      <c r="R218" s="254">
        <v>1</v>
      </c>
    </row>
    <row r="219" spans="1:18" ht="15">
      <c r="A219">
        <v>678</v>
      </c>
      <c r="B219" t="s">
        <v>249</v>
      </c>
      <c r="C219" s="218">
        <v>24260</v>
      </c>
      <c r="D219" s="178">
        <v>102152231.47084628</v>
      </c>
      <c r="E219" s="182">
        <v>100590043.27101809</v>
      </c>
      <c r="F219" s="257">
        <v>100805580</v>
      </c>
      <c r="G219" s="172">
        <f t="shared" si="20"/>
        <v>215536.72898191214</v>
      </c>
      <c r="H219" s="173">
        <f t="shared" si="21"/>
        <v>2.1427242893334391E-3</v>
      </c>
      <c r="I219" s="269">
        <f t="shared" si="18"/>
        <v>8.8844488450911854</v>
      </c>
      <c r="J219" s="184">
        <v>1208155.904785329</v>
      </c>
      <c r="K219" s="185">
        <v>2145509.4276835839</v>
      </c>
      <c r="L219" s="256">
        <v>2016187.6418590839</v>
      </c>
      <c r="M219" s="186">
        <f t="shared" si="22"/>
        <v>-5.3306589375309157</v>
      </c>
      <c r="N219" s="187">
        <v>800083.71615171281</v>
      </c>
      <c r="O219" s="188">
        <v>1424268.6282925105</v>
      </c>
      <c r="P219" s="265">
        <v>1338054.1044095384</v>
      </c>
      <c r="Q219" s="266">
        <f t="shared" si="19"/>
        <v>-3.5537726250194592</v>
      </c>
      <c r="R219" s="254">
        <v>17</v>
      </c>
    </row>
    <row r="220" spans="1:18" ht="15">
      <c r="A220">
        <v>680</v>
      </c>
      <c r="B220" t="s">
        <v>250</v>
      </c>
      <c r="C220" s="218">
        <v>24810</v>
      </c>
      <c r="D220" s="178">
        <v>90685408.400236696</v>
      </c>
      <c r="E220" s="182">
        <v>93845943.173678726</v>
      </c>
      <c r="F220" s="257">
        <v>90256463</v>
      </c>
      <c r="G220" s="172">
        <f t="shared" si="20"/>
        <v>-3589480.173678726</v>
      </c>
      <c r="H220" s="173">
        <f t="shared" si="21"/>
        <v>-3.8248645090984378E-2</v>
      </c>
      <c r="I220" s="269">
        <f t="shared" si="18"/>
        <v>-144.67876556544644</v>
      </c>
      <c r="J220" s="184">
        <v>-133595.95753684593</v>
      </c>
      <c r="K220" s="185">
        <v>-2030005.2962019176</v>
      </c>
      <c r="L220" s="256">
        <v>123682.93708904352</v>
      </c>
      <c r="M220" s="186">
        <f t="shared" si="22"/>
        <v>86.807264542158848</v>
      </c>
      <c r="N220" s="187">
        <v>577349.12044288695</v>
      </c>
      <c r="O220" s="188">
        <v>-685360.46629526175</v>
      </c>
      <c r="P220" s="265">
        <v>750431.68923208234</v>
      </c>
      <c r="Q220" s="266">
        <f t="shared" si="19"/>
        <v>57.871509694774041</v>
      </c>
      <c r="R220" s="254">
        <v>2</v>
      </c>
    </row>
    <row r="221" spans="1:18" ht="15">
      <c r="A221">
        <v>681</v>
      </c>
      <c r="B221" t="s">
        <v>251</v>
      </c>
      <c r="C221" s="218">
        <v>3330</v>
      </c>
      <c r="D221" s="178">
        <v>15692960.976924904</v>
      </c>
      <c r="E221" s="182">
        <v>15852727.293993816</v>
      </c>
      <c r="F221" s="257">
        <v>15854952</v>
      </c>
      <c r="G221" s="172">
        <f t="shared" si="20"/>
        <v>2224.7060061842203</v>
      </c>
      <c r="H221" s="173">
        <f t="shared" si="21"/>
        <v>1.4033585293724842E-4</v>
      </c>
      <c r="I221" s="269">
        <f t="shared" si="18"/>
        <v>0.66807988173700306</v>
      </c>
      <c r="J221" s="184">
        <v>468405.33619894285</v>
      </c>
      <c r="K221" s="185">
        <v>372556.66111358406</v>
      </c>
      <c r="L221" s="256">
        <v>371221.84530391701</v>
      </c>
      <c r="M221" s="186">
        <f t="shared" si="22"/>
        <v>-0.4008455884886043</v>
      </c>
      <c r="N221" s="187">
        <v>438658.12639755395</v>
      </c>
      <c r="O221" s="188">
        <v>374562.60995267588</v>
      </c>
      <c r="P221" s="265">
        <v>373672.73274623655</v>
      </c>
      <c r="Q221" s="266">
        <f t="shared" si="19"/>
        <v>-0.26723039232412221</v>
      </c>
      <c r="R221" s="254">
        <v>10</v>
      </c>
    </row>
    <row r="222" spans="1:18" ht="15">
      <c r="A222">
        <v>683</v>
      </c>
      <c r="B222" t="s">
        <v>252</v>
      </c>
      <c r="C222" s="218">
        <v>3670</v>
      </c>
      <c r="D222" s="178">
        <v>20134414.386992626</v>
      </c>
      <c r="E222" s="182">
        <v>19478297.880843148</v>
      </c>
      <c r="F222" s="257">
        <v>19461290</v>
      </c>
      <c r="G222" s="172">
        <f t="shared" si="20"/>
        <v>-17007.880843147635</v>
      </c>
      <c r="H222" s="173">
        <f t="shared" si="21"/>
        <v>-8.7317079486061455E-4</v>
      </c>
      <c r="I222" s="269">
        <f t="shared" si="18"/>
        <v>-4.6342999572609358</v>
      </c>
      <c r="J222" s="184">
        <v>-792339.39152986871</v>
      </c>
      <c r="K222" s="185">
        <v>-398656.05593182635</v>
      </c>
      <c r="L222" s="256">
        <v>-388451.5013686202</v>
      </c>
      <c r="M222" s="186">
        <f t="shared" si="22"/>
        <v>2.7805325785302872</v>
      </c>
      <c r="N222" s="187">
        <v>-229452.72984282419</v>
      </c>
      <c r="O222" s="188">
        <v>32765.491546780006</v>
      </c>
      <c r="P222" s="265">
        <v>39568.52792225578</v>
      </c>
      <c r="Q222" s="266">
        <f t="shared" si="19"/>
        <v>1.853688385688222</v>
      </c>
      <c r="R222" s="254">
        <v>19</v>
      </c>
    </row>
    <row r="223" spans="1:18" ht="15">
      <c r="A223">
        <v>684</v>
      </c>
      <c r="B223" t="s">
        <v>253</v>
      </c>
      <c r="C223" s="218">
        <v>38959</v>
      </c>
      <c r="D223" s="178">
        <v>149755029.73463148</v>
      </c>
      <c r="E223" s="182">
        <v>151338671.1418165</v>
      </c>
      <c r="F223" s="257">
        <v>151206263</v>
      </c>
      <c r="G223" s="172">
        <f t="shared" si="20"/>
        <v>-132408.14181649685</v>
      </c>
      <c r="H223" s="173">
        <f t="shared" si="21"/>
        <v>-8.7491280858690624E-4</v>
      </c>
      <c r="I223" s="269">
        <f t="shared" si="18"/>
        <v>-3.3986535028234002</v>
      </c>
      <c r="J223" s="184">
        <v>5095554.0548638199</v>
      </c>
      <c r="K223" s="185">
        <v>4145416.5769342268</v>
      </c>
      <c r="L223" s="256">
        <v>4224861.5882231388</v>
      </c>
      <c r="M223" s="186">
        <f t="shared" si="22"/>
        <v>2.0391953409715864</v>
      </c>
      <c r="N223" s="187">
        <v>5165541.5313064419</v>
      </c>
      <c r="O223" s="188">
        <v>4531279.6037305556</v>
      </c>
      <c r="P223" s="265">
        <v>4584242.9445898756</v>
      </c>
      <c r="Q223" s="266">
        <f t="shared" si="19"/>
        <v>1.3594635606488876</v>
      </c>
      <c r="R223" s="254">
        <v>4</v>
      </c>
    </row>
    <row r="224" spans="1:18" ht="15">
      <c r="A224">
        <v>686</v>
      </c>
      <c r="B224" t="s">
        <v>254</v>
      </c>
      <c r="C224" s="218">
        <v>3033</v>
      </c>
      <c r="D224" s="178">
        <v>17653867.695071399</v>
      </c>
      <c r="E224" s="182">
        <v>16705042.30598022</v>
      </c>
      <c r="F224" s="257">
        <v>16722474</v>
      </c>
      <c r="G224" s="172">
        <f t="shared" si="20"/>
        <v>17431.694019779563</v>
      </c>
      <c r="H224" s="173">
        <f t="shared" si="21"/>
        <v>1.043498944838901E-3</v>
      </c>
      <c r="I224" s="269">
        <f t="shared" si="18"/>
        <v>5.7473438904647418</v>
      </c>
      <c r="J224" s="184">
        <v>-996286.42114891601</v>
      </c>
      <c r="K224" s="185">
        <v>-426983.92624498799</v>
      </c>
      <c r="L224" s="256">
        <v>-437443.22531851195</v>
      </c>
      <c r="M224" s="186">
        <f t="shared" si="22"/>
        <v>-3.4484995296814898</v>
      </c>
      <c r="N224" s="187">
        <v>-799286.02030608081</v>
      </c>
      <c r="O224" s="188">
        <v>-419879.33018916391</v>
      </c>
      <c r="P224" s="265">
        <v>-426852.19623817643</v>
      </c>
      <c r="Q224" s="266">
        <f t="shared" si="19"/>
        <v>-2.2989996864531879</v>
      </c>
      <c r="R224" s="254">
        <v>11</v>
      </c>
    </row>
    <row r="225" spans="1:18" ht="15">
      <c r="A225">
        <v>687</v>
      </c>
      <c r="B225" t="s">
        <v>255</v>
      </c>
      <c r="C225" s="218">
        <v>1513</v>
      </c>
      <c r="D225" s="178">
        <v>10233301.689597916</v>
      </c>
      <c r="E225" s="182">
        <v>10060732.380567329</v>
      </c>
      <c r="F225" s="257">
        <v>10051916</v>
      </c>
      <c r="G225" s="172">
        <f t="shared" si="20"/>
        <v>-8816.3805673290044</v>
      </c>
      <c r="H225" s="173">
        <f t="shared" si="21"/>
        <v>-8.763159811663577E-4</v>
      </c>
      <c r="I225" s="269">
        <f t="shared" si="18"/>
        <v>-5.8270856360403203</v>
      </c>
      <c r="J225" s="184">
        <v>-292896.36728557182</v>
      </c>
      <c r="K225" s="185">
        <v>-189341.23612283001</v>
      </c>
      <c r="L225" s="256">
        <v>-184051.24712608245</v>
      </c>
      <c r="M225" s="186">
        <f t="shared" si="22"/>
        <v>3.4963575655965373</v>
      </c>
      <c r="N225" s="187">
        <v>-352603.88427035289</v>
      </c>
      <c r="O225" s="188">
        <v>-283806.47726833256</v>
      </c>
      <c r="P225" s="265">
        <v>-280279.81793716457</v>
      </c>
      <c r="Q225" s="266">
        <f t="shared" si="19"/>
        <v>2.3309050437329741</v>
      </c>
      <c r="R225" s="254">
        <v>11</v>
      </c>
    </row>
    <row r="226" spans="1:18" ht="15">
      <c r="A226">
        <v>689</v>
      </c>
      <c r="B226" t="s">
        <v>256</v>
      </c>
      <c r="C226" s="218">
        <v>3092</v>
      </c>
      <c r="D226" s="178">
        <v>16759673.047192574</v>
      </c>
      <c r="E226" s="182">
        <v>16191867.866972402</v>
      </c>
      <c r="F226" s="257">
        <v>16177747</v>
      </c>
      <c r="G226" s="172">
        <f t="shared" si="20"/>
        <v>-14120.866972401738</v>
      </c>
      <c r="H226" s="173">
        <f t="shared" si="21"/>
        <v>-8.7209623302355265E-4</v>
      </c>
      <c r="I226" s="269">
        <f t="shared" si="18"/>
        <v>-4.5669039367405366</v>
      </c>
      <c r="J226" s="184">
        <v>1129509.06268098</v>
      </c>
      <c r="K226" s="185">
        <v>1470208.3454219922</v>
      </c>
      <c r="L226" s="256">
        <v>1478680.7573115446</v>
      </c>
      <c r="M226" s="186">
        <f t="shared" si="22"/>
        <v>2.7401073381475975</v>
      </c>
      <c r="N226" s="187">
        <v>789964.38609171181</v>
      </c>
      <c r="O226" s="188">
        <v>1016811.4433125353</v>
      </c>
      <c r="P226" s="265">
        <v>1022459.7179055756</v>
      </c>
      <c r="Q226" s="266">
        <f t="shared" si="19"/>
        <v>1.8267382254334887</v>
      </c>
      <c r="R226" s="254">
        <v>9</v>
      </c>
    </row>
    <row r="227" spans="1:18" ht="15">
      <c r="A227">
        <v>691</v>
      </c>
      <c r="B227" t="s">
        <v>257</v>
      </c>
      <c r="C227" s="218">
        <v>2690</v>
      </c>
      <c r="D227" s="178">
        <v>12483117.751859296</v>
      </c>
      <c r="E227" s="182">
        <v>12501655.151850088</v>
      </c>
      <c r="F227" s="257">
        <v>12490744</v>
      </c>
      <c r="G227" s="172">
        <f t="shared" si="20"/>
        <v>-10911.151850087568</v>
      </c>
      <c r="H227" s="173">
        <f t="shared" si="21"/>
        <v>-8.7277658178508107E-4</v>
      </c>
      <c r="I227" s="269">
        <f t="shared" si="18"/>
        <v>-4.056190278842962</v>
      </c>
      <c r="J227" s="184">
        <v>542600.85748709925</v>
      </c>
      <c r="K227" s="185">
        <v>531485.44803853391</v>
      </c>
      <c r="L227" s="256">
        <v>538032.02669340617</v>
      </c>
      <c r="M227" s="186">
        <f t="shared" si="22"/>
        <v>2.4336723624060421</v>
      </c>
      <c r="N227" s="187">
        <v>58297.798095752107</v>
      </c>
      <c r="O227" s="188">
        <v>50763.298600205839</v>
      </c>
      <c r="P227" s="265">
        <v>55127.68437012424</v>
      </c>
      <c r="Q227" s="266">
        <f t="shared" si="19"/>
        <v>1.6224482416053534</v>
      </c>
      <c r="R227" s="254">
        <v>17</v>
      </c>
    </row>
    <row r="228" spans="1:18" ht="15">
      <c r="A228">
        <v>694</v>
      </c>
      <c r="B228" t="s">
        <v>258</v>
      </c>
      <c r="C228" s="218">
        <v>28521</v>
      </c>
      <c r="D228" s="178">
        <v>108631868.77563421</v>
      </c>
      <c r="E228" s="182">
        <v>107760309.60778086</v>
      </c>
      <c r="F228" s="257">
        <v>107666191</v>
      </c>
      <c r="G228" s="172">
        <f t="shared" si="20"/>
        <v>-94118.607780858874</v>
      </c>
      <c r="H228" s="173">
        <f t="shared" si="21"/>
        <v>-8.7340699115867257E-4</v>
      </c>
      <c r="I228" s="269">
        <f t="shared" si="18"/>
        <v>-3.2999757294926151</v>
      </c>
      <c r="J228" s="184">
        <v>-397138.85914855823</v>
      </c>
      <c r="K228" s="185">
        <v>125865.16744013167</v>
      </c>
      <c r="L228" s="256">
        <v>182336.14887084407</v>
      </c>
      <c r="M228" s="186">
        <f t="shared" si="22"/>
        <v>1.9799790130329373</v>
      </c>
      <c r="N228" s="187">
        <v>1318536.44774536</v>
      </c>
      <c r="O228" s="188">
        <v>1665994.9779133808</v>
      </c>
      <c r="P228" s="265">
        <v>1703642.2988672403</v>
      </c>
      <c r="Q228" s="266">
        <f t="shared" si="19"/>
        <v>1.3199860086904205</v>
      </c>
      <c r="R228" s="254">
        <v>5</v>
      </c>
    </row>
    <row r="229" spans="1:18" ht="15">
      <c r="A229">
        <v>697</v>
      </c>
      <c r="B229" t="s">
        <v>259</v>
      </c>
      <c r="C229" s="218">
        <v>1210</v>
      </c>
      <c r="D229" s="178">
        <v>7824205.1039639385</v>
      </c>
      <c r="E229" s="182">
        <v>7868007.0053934511</v>
      </c>
      <c r="F229" s="257">
        <v>7927012</v>
      </c>
      <c r="G229" s="172">
        <f t="shared" si="20"/>
        <v>59004.99460654892</v>
      </c>
      <c r="H229" s="173">
        <f t="shared" si="21"/>
        <v>7.4993571518303815E-3</v>
      </c>
      <c r="I229" s="269">
        <f t="shared" si="18"/>
        <v>48.764458352519767</v>
      </c>
      <c r="J229" s="184">
        <v>-69085.151303993844</v>
      </c>
      <c r="K229" s="185">
        <v>-95358.953015399791</v>
      </c>
      <c r="L229" s="256">
        <v>-130762.00988030998</v>
      </c>
      <c r="M229" s="186">
        <f t="shared" si="22"/>
        <v>-29.25872468174396</v>
      </c>
      <c r="N229" s="187">
        <v>-34279.641955663748</v>
      </c>
      <c r="O229" s="188">
        <v>-51925.189120900082</v>
      </c>
      <c r="P229" s="265">
        <v>-75527.227030838651</v>
      </c>
      <c r="Q229" s="266">
        <f t="shared" si="19"/>
        <v>-19.505816454494685</v>
      </c>
      <c r="R229" s="254">
        <v>18</v>
      </c>
    </row>
    <row r="230" spans="1:18" ht="15">
      <c r="A230">
        <v>698</v>
      </c>
      <c r="B230" t="s">
        <v>260</v>
      </c>
      <c r="C230" s="218">
        <v>64180</v>
      </c>
      <c r="D230" s="178">
        <v>258707045.43857855</v>
      </c>
      <c r="E230" s="182">
        <v>252998989.4780775</v>
      </c>
      <c r="F230" s="257">
        <v>252778136</v>
      </c>
      <c r="G230" s="172">
        <f t="shared" si="20"/>
        <v>-220853.47807750106</v>
      </c>
      <c r="H230" s="173">
        <f t="shared" si="21"/>
        <v>-8.7294213519630731E-4</v>
      </c>
      <c r="I230" s="269">
        <f t="shared" si="18"/>
        <v>-3.4411573399423663</v>
      </c>
      <c r="J230" s="184">
        <v>-21866938.844747391</v>
      </c>
      <c r="K230" s="185">
        <v>-18442232.224565633</v>
      </c>
      <c r="L230" s="256">
        <v>-18309719.873889558</v>
      </c>
      <c r="M230" s="186">
        <f t="shared" si="22"/>
        <v>2.0646985147409569</v>
      </c>
      <c r="N230" s="187">
        <v>-14239564.998743877</v>
      </c>
      <c r="O230" s="188">
        <v>-11954183.995412966</v>
      </c>
      <c r="P230" s="265">
        <v>-11865842.428295489</v>
      </c>
      <c r="Q230" s="266">
        <f t="shared" si="19"/>
        <v>1.3764656764954322</v>
      </c>
      <c r="R230" s="254">
        <v>19</v>
      </c>
    </row>
    <row r="231" spans="1:18" ht="15">
      <c r="A231">
        <v>700</v>
      </c>
      <c r="B231" t="s">
        <v>261</v>
      </c>
      <c r="C231" s="218">
        <v>4913</v>
      </c>
      <c r="D231" s="178">
        <v>23388291.999215499</v>
      </c>
      <c r="E231" s="182">
        <v>23044480.173908323</v>
      </c>
      <c r="F231" s="257">
        <v>23024392</v>
      </c>
      <c r="G231" s="172">
        <f t="shared" si="20"/>
        <v>-20088.17390832305</v>
      </c>
      <c r="H231" s="173">
        <f t="shared" si="21"/>
        <v>-8.7171304176639685E-4</v>
      </c>
      <c r="I231" s="269">
        <f t="shared" si="18"/>
        <v>-4.0887795457608487</v>
      </c>
      <c r="J231" s="184">
        <v>24491.904781800073</v>
      </c>
      <c r="K231" s="185">
        <v>230784.65618846891</v>
      </c>
      <c r="L231" s="256">
        <v>242837.30904163822</v>
      </c>
      <c r="M231" s="186">
        <f t="shared" si="22"/>
        <v>2.4532165384020566</v>
      </c>
      <c r="N231" s="187">
        <v>363257.22067607666</v>
      </c>
      <c r="O231" s="188">
        <v>500685.7787524258</v>
      </c>
      <c r="P231" s="265">
        <v>508720.88065454521</v>
      </c>
      <c r="Q231" s="266">
        <f t="shared" si="19"/>
        <v>1.6354776922693686</v>
      </c>
      <c r="R231" s="254">
        <v>9</v>
      </c>
    </row>
    <row r="232" spans="1:18" ht="15">
      <c r="A232">
        <v>702</v>
      </c>
      <c r="B232" t="s">
        <v>262</v>
      </c>
      <c r="C232" s="218">
        <v>4155</v>
      </c>
      <c r="D232" s="178">
        <v>21805571.632735141</v>
      </c>
      <c r="E232" s="182">
        <v>20961838.670669135</v>
      </c>
      <c r="F232" s="257">
        <v>21032282</v>
      </c>
      <c r="G232" s="172">
        <f t="shared" si="20"/>
        <v>70443.329330865294</v>
      </c>
      <c r="H232" s="173">
        <f t="shared" si="21"/>
        <v>3.3605510679477354E-3</v>
      </c>
      <c r="I232" s="269">
        <f t="shared" si="18"/>
        <v>16.953869875057833</v>
      </c>
      <c r="J232" s="184">
        <v>131508.66390615053</v>
      </c>
      <c r="K232" s="185">
        <v>637766.89725443523</v>
      </c>
      <c r="L232" s="256">
        <v>595501.04167854588</v>
      </c>
      <c r="M232" s="186">
        <f t="shared" si="22"/>
        <v>-10.172287743896353</v>
      </c>
      <c r="N232" s="187">
        <v>-89933.549841044558</v>
      </c>
      <c r="O232" s="188">
        <v>247245.8280607574</v>
      </c>
      <c r="P232" s="265">
        <v>219068.59101016991</v>
      </c>
      <c r="Q232" s="266">
        <f t="shared" si="19"/>
        <v>-6.7815251625962665</v>
      </c>
      <c r="R232" s="254">
        <v>6</v>
      </c>
    </row>
    <row r="233" spans="1:18" ht="15">
      <c r="A233">
        <v>704</v>
      </c>
      <c r="B233" t="s">
        <v>263</v>
      </c>
      <c r="C233" s="218">
        <v>6379</v>
      </c>
      <c r="D233" s="178">
        <v>19459253.189540323</v>
      </c>
      <c r="E233" s="182">
        <v>19332734.673876345</v>
      </c>
      <c r="F233" s="257">
        <v>19315804</v>
      </c>
      <c r="G233" s="172">
        <f t="shared" si="20"/>
        <v>-16930.673876345158</v>
      </c>
      <c r="H233" s="173">
        <f t="shared" si="21"/>
        <v>-8.7575162862101399E-4</v>
      </c>
      <c r="I233" s="269">
        <f t="shared" si="18"/>
        <v>-2.6541266462368958</v>
      </c>
      <c r="J233" s="184">
        <v>368904.36564034637</v>
      </c>
      <c r="K233" s="185">
        <v>444813.24471233913</v>
      </c>
      <c r="L233" s="256">
        <v>454971.36601067602</v>
      </c>
      <c r="M233" s="186">
        <f t="shared" si="22"/>
        <v>1.5924316191153614</v>
      </c>
      <c r="N233" s="187">
        <v>-62926.853982607601</v>
      </c>
      <c r="O233" s="188">
        <v>-12281.525754025564</v>
      </c>
      <c r="P233" s="265">
        <v>-5509.4448884603189</v>
      </c>
      <c r="Q233" s="266">
        <f t="shared" si="19"/>
        <v>1.0616210794113883</v>
      </c>
      <c r="R233" s="254">
        <v>2</v>
      </c>
    </row>
    <row r="234" spans="1:18" ht="15">
      <c r="A234">
        <v>707</v>
      </c>
      <c r="B234" t="s">
        <v>264</v>
      </c>
      <c r="C234" s="218">
        <v>2032</v>
      </c>
      <c r="D234" s="178">
        <v>11381700.778012965</v>
      </c>
      <c r="E234" s="182">
        <v>11465108.913561646</v>
      </c>
      <c r="F234" s="257">
        <v>11455107</v>
      </c>
      <c r="G234" s="172">
        <f t="shared" si="20"/>
        <v>-10001.913561645895</v>
      </c>
      <c r="H234" s="173">
        <f t="shared" si="21"/>
        <v>-8.7237841672964899E-4</v>
      </c>
      <c r="I234" s="269">
        <f t="shared" si="18"/>
        <v>-4.9222015559280985</v>
      </c>
      <c r="J234" s="184">
        <v>164674.92679496965</v>
      </c>
      <c r="K234" s="185">
        <v>114640.28682437965</v>
      </c>
      <c r="L234" s="256">
        <v>120641.47269543461</v>
      </c>
      <c r="M234" s="186">
        <f t="shared" si="22"/>
        <v>2.9533395034719274</v>
      </c>
      <c r="N234" s="187">
        <v>279537.68185277825</v>
      </c>
      <c r="O234" s="188">
        <v>246000.29508415933</v>
      </c>
      <c r="P234" s="265">
        <v>250001.08566486579</v>
      </c>
      <c r="Q234" s="266">
        <f t="shared" si="19"/>
        <v>1.9688930023161748</v>
      </c>
      <c r="R234" s="254">
        <v>12</v>
      </c>
    </row>
    <row r="235" spans="1:18" ht="15">
      <c r="A235">
        <v>710</v>
      </c>
      <c r="B235" t="s">
        <v>265</v>
      </c>
      <c r="C235" s="218">
        <v>27484</v>
      </c>
      <c r="D235" s="178">
        <v>117376995.72298642</v>
      </c>
      <c r="E235" s="182">
        <v>113388399.63715878</v>
      </c>
      <c r="F235" s="257">
        <v>113289650</v>
      </c>
      <c r="G235" s="172">
        <f t="shared" si="20"/>
        <v>-98749.63715878129</v>
      </c>
      <c r="H235" s="173">
        <f t="shared" si="21"/>
        <v>-8.7089717709023747E-4</v>
      </c>
      <c r="I235" s="269">
        <f t="shared" si="18"/>
        <v>-3.592986361475087</v>
      </c>
      <c r="J235" s="184">
        <v>-4328872.1656706752</v>
      </c>
      <c r="K235" s="185">
        <v>-1935684.5290115527</v>
      </c>
      <c r="L235" s="256">
        <v>-1876434.7318152732</v>
      </c>
      <c r="M235" s="186">
        <f t="shared" si="22"/>
        <v>2.1557923590554329</v>
      </c>
      <c r="N235" s="187">
        <v>-1221505.3455643367</v>
      </c>
      <c r="O235" s="188">
        <v>373423.25477128586</v>
      </c>
      <c r="P235" s="265">
        <v>412923.11956884601</v>
      </c>
      <c r="Q235" s="266">
        <f t="shared" si="19"/>
        <v>1.4371949060384277</v>
      </c>
      <c r="R235" s="254">
        <v>1</v>
      </c>
    </row>
    <row r="236" spans="1:18" ht="15">
      <c r="A236">
        <v>729</v>
      </c>
      <c r="B236" t="s">
        <v>266</v>
      </c>
      <c r="C236" s="218">
        <v>9117</v>
      </c>
      <c r="D236" s="178">
        <v>43246882.175291419</v>
      </c>
      <c r="E236" s="182">
        <v>43494410.314101383</v>
      </c>
      <c r="F236" s="257">
        <v>43456462</v>
      </c>
      <c r="G236" s="172">
        <f t="shared" si="20"/>
        <v>-37948.31410138309</v>
      </c>
      <c r="H236" s="173">
        <f t="shared" si="21"/>
        <v>-8.7248715012650294E-4</v>
      </c>
      <c r="I236" s="269">
        <f t="shared" si="18"/>
        <v>-4.162368553403871</v>
      </c>
      <c r="J236" s="184">
        <v>123482.79004351576</v>
      </c>
      <c r="K236" s="185">
        <v>-25004.206286530865</v>
      </c>
      <c r="L236" s="256">
        <v>-2235.4910099561166</v>
      </c>
      <c r="M236" s="186">
        <f t="shared" si="22"/>
        <v>2.4973911677717173</v>
      </c>
      <c r="N236" s="187">
        <v>283378.3403821871</v>
      </c>
      <c r="O236" s="188">
        <v>183858.92065700068</v>
      </c>
      <c r="P236" s="265">
        <v>199038.06417472914</v>
      </c>
      <c r="Q236" s="266">
        <f t="shared" si="19"/>
        <v>1.6649274451824567</v>
      </c>
      <c r="R236" s="254">
        <v>13</v>
      </c>
    </row>
    <row r="237" spans="1:18" ht="15">
      <c r="A237">
        <v>732</v>
      </c>
      <c r="B237" t="s">
        <v>267</v>
      </c>
      <c r="C237" s="218">
        <v>3416</v>
      </c>
      <c r="D237" s="178">
        <v>23019861.271481175</v>
      </c>
      <c r="E237" s="182">
        <v>23138846.126332399</v>
      </c>
      <c r="F237" s="257">
        <v>23118694</v>
      </c>
      <c r="G237" s="172">
        <f t="shared" si="20"/>
        <v>-20152.126332398504</v>
      </c>
      <c r="H237" s="173">
        <f t="shared" si="21"/>
        <v>-8.7092183518455756E-4</v>
      </c>
      <c r="I237" s="269">
        <f t="shared" si="18"/>
        <v>-5.8993344064398432</v>
      </c>
      <c r="J237" s="184">
        <v>-545544.63024855475</v>
      </c>
      <c r="K237" s="185">
        <v>-616935.59240299731</v>
      </c>
      <c r="L237" s="256">
        <v>-604844.44520688534</v>
      </c>
      <c r="M237" s="186">
        <f t="shared" si="22"/>
        <v>3.5395629965198969</v>
      </c>
      <c r="N237" s="187">
        <v>618966.55828274123</v>
      </c>
      <c r="O237" s="188">
        <v>571373.45362702187</v>
      </c>
      <c r="P237" s="265">
        <v>579434.21842443536</v>
      </c>
      <c r="Q237" s="266">
        <f t="shared" si="19"/>
        <v>2.359708664348211</v>
      </c>
      <c r="R237" s="254">
        <v>19</v>
      </c>
    </row>
    <row r="238" spans="1:18" ht="15">
      <c r="A238">
        <v>734</v>
      </c>
      <c r="B238" t="s">
        <v>268</v>
      </c>
      <c r="C238" s="218">
        <v>51400</v>
      </c>
      <c r="D238" s="178">
        <v>213100531.63529322</v>
      </c>
      <c r="E238" s="182">
        <v>214469812.87689772</v>
      </c>
      <c r="F238" s="257">
        <v>214282886</v>
      </c>
      <c r="G238" s="172">
        <f t="shared" si="20"/>
        <v>-186926.87689772248</v>
      </c>
      <c r="H238" s="173">
        <f t="shared" si="21"/>
        <v>-8.7157663071686252E-4</v>
      </c>
      <c r="I238" s="269">
        <f t="shared" si="18"/>
        <v>-3.6367096672708654</v>
      </c>
      <c r="J238" s="184">
        <v>-2487116.5794258942</v>
      </c>
      <c r="K238" s="185">
        <v>-3308608.4432117837</v>
      </c>
      <c r="L238" s="256">
        <v>-3196452.2279215986</v>
      </c>
      <c r="M238" s="186">
        <f t="shared" si="22"/>
        <v>2.182027534828503</v>
      </c>
      <c r="N238" s="187">
        <v>309393.39313882607</v>
      </c>
      <c r="O238" s="188">
        <v>-239626.30460658</v>
      </c>
      <c r="P238" s="265">
        <v>-164855.49441304526</v>
      </c>
      <c r="Q238" s="266">
        <f t="shared" si="19"/>
        <v>1.4546850232205202</v>
      </c>
      <c r="R238" s="254">
        <v>2</v>
      </c>
    </row>
    <row r="239" spans="1:18" ht="15">
      <c r="A239">
        <v>738</v>
      </c>
      <c r="B239" t="s">
        <v>269</v>
      </c>
      <c r="C239" s="218">
        <v>2959</v>
      </c>
      <c r="D239" s="178">
        <v>10512750.439075278</v>
      </c>
      <c r="E239" s="182">
        <v>10523583.586074075</v>
      </c>
      <c r="F239" s="257">
        <v>10514389</v>
      </c>
      <c r="G239" s="172">
        <f t="shared" si="20"/>
        <v>-9194.5860740747303</v>
      </c>
      <c r="H239" s="173">
        <f t="shared" si="21"/>
        <v>-8.7371245725096768E-4</v>
      </c>
      <c r="I239" s="269">
        <f t="shared" si="18"/>
        <v>-3.1073288523402267</v>
      </c>
      <c r="J239" s="184">
        <v>49480.871822607842</v>
      </c>
      <c r="K239" s="185">
        <v>42980.626732935554</v>
      </c>
      <c r="L239" s="256">
        <v>48497.464560992346</v>
      </c>
      <c r="M239" s="186">
        <f t="shared" si="22"/>
        <v>1.8644264373290951</v>
      </c>
      <c r="N239" s="187">
        <v>-5136.5945934219262</v>
      </c>
      <c r="O239" s="188">
        <v>-9463.7852297800055</v>
      </c>
      <c r="P239" s="265">
        <v>-5785.8933444046088</v>
      </c>
      <c r="Q239" s="266">
        <f t="shared" si="19"/>
        <v>1.2429509582208167</v>
      </c>
      <c r="R239" s="254">
        <v>2</v>
      </c>
    </row>
    <row r="240" spans="1:18" ht="15">
      <c r="A240">
        <v>739</v>
      </c>
      <c r="B240" t="s">
        <v>270</v>
      </c>
      <c r="C240" s="218">
        <v>3261</v>
      </c>
      <c r="D240" s="178">
        <v>16100228.865146942</v>
      </c>
      <c r="E240" s="182">
        <v>16032387.582548911</v>
      </c>
      <c r="F240" s="257">
        <v>16018405</v>
      </c>
      <c r="G240" s="172">
        <f t="shared" si="20"/>
        <v>-13982.582548910752</v>
      </c>
      <c r="H240" s="173">
        <f t="shared" si="21"/>
        <v>-8.7214599054046384E-4</v>
      </c>
      <c r="I240" s="269">
        <f t="shared" si="18"/>
        <v>-4.2878204688472099</v>
      </c>
      <c r="J240" s="184">
        <v>1438017.4488031343</v>
      </c>
      <c r="K240" s="185">
        <v>1478741.3775588991</v>
      </c>
      <c r="L240" s="256">
        <v>1487130.9457899807</v>
      </c>
      <c r="M240" s="186">
        <f t="shared" si="22"/>
        <v>2.5726980162777031</v>
      </c>
      <c r="N240" s="187">
        <v>1204309.2226618777</v>
      </c>
      <c r="O240" s="188">
        <v>1231119.9742539793</v>
      </c>
      <c r="P240" s="265">
        <v>1236713.0197413699</v>
      </c>
      <c r="Q240" s="266">
        <f t="shared" si="19"/>
        <v>1.7151320108526826</v>
      </c>
      <c r="R240" s="254">
        <v>9</v>
      </c>
    </row>
    <row r="241" spans="1:18" ht="15">
      <c r="A241">
        <v>740</v>
      </c>
      <c r="B241" t="s">
        <v>271</v>
      </c>
      <c r="C241" s="218">
        <v>32547</v>
      </c>
      <c r="D241" s="178">
        <v>156536489.09615523</v>
      </c>
      <c r="E241" s="182">
        <v>157229621.81852001</v>
      </c>
      <c r="F241" s="257">
        <v>156287133</v>
      </c>
      <c r="G241" s="172">
        <f t="shared" si="20"/>
        <v>-942488.81852000952</v>
      </c>
      <c r="H241" s="173">
        <f t="shared" si="21"/>
        <v>-5.9943464063525092E-3</v>
      </c>
      <c r="I241" s="269">
        <f t="shared" si="18"/>
        <v>-28.957778551633314</v>
      </c>
      <c r="J241" s="184">
        <v>-2170470.1955421437</v>
      </c>
      <c r="K241" s="185">
        <v>-2586297.905616194</v>
      </c>
      <c r="L241" s="256">
        <v>-2020804.7409270357</v>
      </c>
      <c r="M241" s="186">
        <f t="shared" si="22"/>
        <v>17.374663246663541</v>
      </c>
      <c r="N241" s="187">
        <v>129236.48823625229</v>
      </c>
      <c r="O241" s="188">
        <v>-148899.44689474697</v>
      </c>
      <c r="P241" s="265">
        <v>228095.99623139377</v>
      </c>
      <c r="Q241" s="266">
        <f t="shared" si="19"/>
        <v>11.58310883111011</v>
      </c>
      <c r="R241" s="254">
        <v>10</v>
      </c>
    </row>
    <row r="242" spans="1:18" ht="15">
      <c r="A242">
        <v>742</v>
      </c>
      <c r="B242" t="s">
        <v>272</v>
      </c>
      <c r="C242" s="218">
        <v>1009</v>
      </c>
      <c r="D242" s="178">
        <v>5897983.2357324203</v>
      </c>
      <c r="E242" s="182">
        <v>5924079.0668551186</v>
      </c>
      <c r="F242" s="257">
        <v>5719962</v>
      </c>
      <c r="G242" s="172">
        <f t="shared" si="20"/>
        <v>-204117.06685511861</v>
      </c>
      <c r="H242" s="173">
        <f t="shared" si="21"/>
        <v>-3.445549334362228E-2</v>
      </c>
      <c r="I242" s="269">
        <f t="shared" si="18"/>
        <v>-202.29639926176276</v>
      </c>
      <c r="J242" s="184">
        <v>-268220.85009494331</v>
      </c>
      <c r="K242" s="185">
        <v>-283877.66952237871</v>
      </c>
      <c r="L242" s="256">
        <v>-161407.18414677025</v>
      </c>
      <c r="M242" s="186">
        <f t="shared" si="22"/>
        <v>121.37808263192117</v>
      </c>
      <c r="N242" s="187">
        <v>52328.302802560662</v>
      </c>
      <c r="O242" s="188">
        <v>41878.421214976319</v>
      </c>
      <c r="P242" s="265">
        <v>123525.4114653835</v>
      </c>
      <c r="Q242" s="266">
        <f t="shared" si="19"/>
        <v>80.918721754615632</v>
      </c>
      <c r="R242" s="254">
        <v>19</v>
      </c>
    </row>
    <row r="243" spans="1:18" ht="15">
      <c r="A243">
        <v>743</v>
      </c>
      <c r="B243" t="s">
        <v>273</v>
      </c>
      <c r="C243" s="218">
        <v>64736</v>
      </c>
      <c r="D243" s="178">
        <v>237789138.30301598</v>
      </c>
      <c r="E243" s="182">
        <v>240822173.45511141</v>
      </c>
      <c r="F243" s="257">
        <v>240638585</v>
      </c>
      <c r="G243" s="172">
        <f t="shared" si="20"/>
        <v>-183588.45511141419</v>
      </c>
      <c r="H243" s="173">
        <f t="shared" si="21"/>
        <v>-7.6234032970238336E-4</v>
      </c>
      <c r="I243" s="269">
        <f t="shared" si="18"/>
        <v>-2.8359561157843269</v>
      </c>
      <c r="J243" s="184">
        <v>-3788102.496411154</v>
      </c>
      <c r="K243" s="185">
        <v>-5608038.1642504819</v>
      </c>
      <c r="L243" s="256">
        <v>-5497885.2655691179</v>
      </c>
      <c r="M243" s="186">
        <f t="shared" si="22"/>
        <v>1.7015709756760384</v>
      </c>
      <c r="N243" s="187">
        <v>-1551476.2534244265</v>
      </c>
      <c r="O243" s="188">
        <v>-2762742.1828595041</v>
      </c>
      <c r="P243" s="265">
        <v>-2689306.917071817</v>
      </c>
      <c r="Q243" s="266">
        <f t="shared" si="19"/>
        <v>1.134380650452409</v>
      </c>
      <c r="R243" s="254">
        <v>14</v>
      </c>
    </row>
    <row r="244" spans="1:18" ht="15">
      <c r="A244">
        <v>746</v>
      </c>
      <c r="B244" t="s">
        <v>274</v>
      </c>
      <c r="C244" s="218">
        <v>4781</v>
      </c>
      <c r="D244" s="178">
        <v>21393638.702176061</v>
      </c>
      <c r="E244" s="182">
        <v>21175403.849568598</v>
      </c>
      <c r="F244" s="257">
        <v>21308934</v>
      </c>
      <c r="G244" s="172">
        <f t="shared" si="20"/>
        <v>133530.15043140203</v>
      </c>
      <c r="H244" s="173">
        <f t="shared" si="21"/>
        <v>6.3059080894045105E-3</v>
      </c>
      <c r="I244" s="269">
        <f t="shared" si="18"/>
        <v>27.92933495741519</v>
      </c>
      <c r="J244" s="184">
        <v>-154755.67490200824</v>
      </c>
      <c r="K244" s="185">
        <v>-23797.71269851752</v>
      </c>
      <c r="L244" s="256">
        <v>-103915.72865544069</v>
      </c>
      <c r="M244" s="186">
        <f t="shared" si="22"/>
        <v>-16.757585433366067</v>
      </c>
      <c r="N244" s="187">
        <v>-640250.2986837558</v>
      </c>
      <c r="O244" s="188">
        <v>-553246.26753906161</v>
      </c>
      <c r="P244" s="265">
        <v>-606658.27817700489</v>
      </c>
      <c r="Q244" s="266">
        <f t="shared" si="19"/>
        <v>-11.171723622242896</v>
      </c>
      <c r="R244" s="254">
        <v>17</v>
      </c>
    </row>
    <row r="245" spans="1:18" ht="15">
      <c r="A245">
        <v>747</v>
      </c>
      <c r="B245" t="s">
        <v>275</v>
      </c>
      <c r="C245" s="218">
        <v>1352</v>
      </c>
      <c r="D245" s="178">
        <v>6480749.242080736</v>
      </c>
      <c r="E245" s="182">
        <v>7831707.4182290668</v>
      </c>
      <c r="F245" s="257">
        <v>6215855</v>
      </c>
      <c r="G245" s="172">
        <f t="shared" si="20"/>
        <v>-1615852.4182290668</v>
      </c>
      <c r="H245" s="173">
        <f t="shared" si="21"/>
        <v>-0.20632185702801051</v>
      </c>
      <c r="I245" s="269">
        <f t="shared" si="18"/>
        <v>-1195.1571140747535</v>
      </c>
      <c r="J245" s="184">
        <v>288613.01998115837</v>
      </c>
      <c r="K245" s="185">
        <v>-521952.36310029594</v>
      </c>
      <c r="L245" s="256">
        <v>447558.96251326235</v>
      </c>
      <c r="M245" s="186">
        <f t="shared" si="22"/>
        <v>717.09417574967324</v>
      </c>
      <c r="N245" s="187">
        <v>259380.59317902187</v>
      </c>
      <c r="O245" s="188">
        <v>-281164.58899418393</v>
      </c>
      <c r="P245" s="265">
        <v>365176.29474819027</v>
      </c>
      <c r="Q245" s="266">
        <f t="shared" si="19"/>
        <v>478.06278383311695</v>
      </c>
      <c r="R245" s="254">
        <v>4</v>
      </c>
    </row>
    <row r="246" spans="1:18" ht="15">
      <c r="A246">
        <v>748</v>
      </c>
      <c r="B246" t="s">
        <v>276</v>
      </c>
      <c r="C246" s="218">
        <v>5028</v>
      </c>
      <c r="D246" s="178">
        <v>20701449.099931505</v>
      </c>
      <c r="E246" s="182">
        <v>20793082.052129902</v>
      </c>
      <c r="F246" s="257">
        <v>22681745</v>
      </c>
      <c r="G246" s="172">
        <f t="shared" si="20"/>
        <v>1888662.9478700981</v>
      </c>
      <c r="H246" s="173">
        <f t="shared" si="21"/>
        <v>9.0831313180752646E-2</v>
      </c>
      <c r="I246" s="269">
        <f t="shared" si="18"/>
        <v>375.62906679993995</v>
      </c>
      <c r="J246" s="184">
        <v>522965.91531569761</v>
      </c>
      <c r="K246" s="185">
        <v>467991.09468485293</v>
      </c>
      <c r="L246" s="256">
        <v>-665206.94257305388</v>
      </c>
      <c r="M246" s="186">
        <f t="shared" si="22"/>
        <v>-225.37749348804829</v>
      </c>
      <c r="N246" s="187">
        <v>-42942.177892099084</v>
      </c>
      <c r="O246" s="188">
        <v>-79679.534708074047</v>
      </c>
      <c r="P246" s="265">
        <v>-835144.89288000506</v>
      </c>
      <c r="Q246" s="266">
        <f t="shared" si="19"/>
        <v>-150.25166232536415</v>
      </c>
      <c r="R246" s="254">
        <v>17</v>
      </c>
    </row>
    <row r="247" spans="1:18" ht="15">
      <c r="A247">
        <v>749</v>
      </c>
      <c r="B247" t="s">
        <v>277</v>
      </c>
      <c r="C247" s="218">
        <v>21293</v>
      </c>
      <c r="D247" s="178">
        <v>83707104.601346806</v>
      </c>
      <c r="E247" s="182">
        <v>83574345.058229297</v>
      </c>
      <c r="F247" s="257">
        <v>83501315</v>
      </c>
      <c r="G247" s="172">
        <f t="shared" si="20"/>
        <v>-73030.0582292974</v>
      </c>
      <c r="H247" s="173">
        <f t="shared" si="21"/>
        <v>-8.7383344946843065E-4</v>
      </c>
      <c r="I247" s="269">
        <f t="shared" si="18"/>
        <v>-3.4297683853518715</v>
      </c>
      <c r="J247" s="184">
        <v>-2520633.4862196804</v>
      </c>
      <c r="K247" s="185">
        <v>-2440974.3874780652</v>
      </c>
      <c r="L247" s="256">
        <v>-2397156.3534561843</v>
      </c>
      <c r="M247" s="186">
        <f t="shared" si="22"/>
        <v>2.0578609882064973</v>
      </c>
      <c r="N247" s="187">
        <v>-2733837.662116033</v>
      </c>
      <c r="O247" s="188">
        <v>-2680791.1933771428</v>
      </c>
      <c r="P247" s="265">
        <v>-2651579.1706958557</v>
      </c>
      <c r="Q247" s="266">
        <f t="shared" si="19"/>
        <v>1.3719073254725509</v>
      </c>
      <c r="R247" s="254">
        <v>11</v>
      </c>
    </row>
    <row r="248" spans="1:18" ht="15">
      <c r="A248">
        <v>751</v>
      </c>
      <c r="B248" t="s">
        <v>278</v>
      </c>
      <c r="C248" s="218">
        <v>2904</v>
      </c>
      <c r="D248" s="178">
        <v>13669160.20667761</v>
      </c>
      <c r="E248" s="182">
        <v>12215351.051699126</v>
      </c>
      <c r="F248" s="257">
        <v>13402196</v>
      </c>
      <c r="G248" s="172">
        <f t="shared" si="20"/>
        <v>1186844.9483008739</v>
      </c>
      <c r="H248" s="173">
        <f t="shared" si="21"/>
        <v>9.7160117894097411E-2</v>
      </c>
      <c r="I248" s="269">
        <f t="shared" si="18"/>
        <v>408.69316401545245</v>
      </c>
      <c r="J248" s="184">
        <v>-106188.18670083737</v>
      </c>
      <c r="K248" s="185">
        <v>766111.26646729512</v>
      </c>
      <c r="L248" s="256">
        <v>54004.000961878512</v>
      </c>
      <c r="M248" s="186">
        <f t="shared" si="22"/>
        <v>-245.21600051839414</v>
      </c>
      <c r="N248" s="187">
        <v>-356370.87934155046</v>
      </c>
      <c r="O248" s="188">
        <v>224915.41942471679</v>
      </c>
      <c r="P248" s="265">
        <v>-249822.7575788908</v>
      </c>
      <c r="Q248" s="266">
        <f t="shared" si="19"/>
        <v>-163.47733367892823</v>
      </c>
      <c r="R248" s="254">
        <v>19</v>
      </c>
    </row>
    <row r="249" spans="1:18" ht="15">
      <c r="A249">
        <v>753</v>
      </c>
      <c r="B249" t="s">
        <v>279</v>
      </c>
      <c r="C249" s="218">
        <v>22190</v>
      </c>
      <c r="D249" s="178">
        <v>66042996.065543376</v>
      </c>
      <c r="E249" s="182">
        <v>64653261.666417688</v>
      </c>
      <c r="F249" s="257">
        <v>64596241</v>
      </c>
      <c r="G249" s="172">
        <f t="shared" si="20"/>
        <v>-57020.666417688131</v>
      </c>
      <c r="H249" s="173">
        <f t="shared" si="21"/>
        <v>-8.81945704640388E-4</v>
      </c>
      <c r="I249" s="269">
        <f t="shared" si="18"/>
        <v>-2.5696559899814391</v>
      </c>
      <c r="J249" s="184">
        <v>4564096.1508423472</v>
      </c>
      <c r="K249" s="185">
        <v>5397820.4536089394</v>
      </c>
      <c r="L249" s="256">
        <v>5432032.9815578219</v>
      </c>
      <c r="M249" s="186">
        <f t="shared" si="22"/>
        <v>1.5417993667815426</v>
      </c>
      <c r="N249" s="187">
        <v>2661905.797450779</v>
      </c>
      <c r="O249" s="188">
        <v>3219777.6157195163</v>
      </c>
      <c r="P249" s="265">
        <v>3242585.9676854638</v>
      </c>
      <c r="Q249" s="266">
        <f t="shared" si="19"/>
        <v>1.0278662445221967</v>
      </c>
      <c r="R249" s="254">
        <v>1</v>
      </c>
    </row>
    <row r="250" spans="1:18" ht="15">
      <c r="A250">
        <v>755</v>
      </c>
      <c r="B250" t="s">
        <v>280</v>
      </c>
      <c r="C250" s="218">
        <v>6198</v>
      </c>
      <c r="D250" s="178">
        <v>19627865.322076991</v>
      </c>
      <c r="E250" s="182">
        <v>19727275.907212142</v>
      </c>
      <c r="F250" s="257">
        <v>19710040</v>
      </c>
      <c r="G250" s="172">
        <f t="shared" si="20"/>
        <v>-17235.907212141901</v>
      </c>
      <c r="H250" s="173">
        <f t="shared" si="21"/>
        <v>-8.7370944134464027E-4</v>
      </c>
      <c r="I250" s="269">
        <f t="shared" si="18"/>
        <v>-2.7808820929560989</v>
      </c>
      <c r="J250" s="184">
        <v>513673.27661455324</v>
      </c>
      <c r="K250" s="185">
        <v>454018.30975427822</v>
      </c>
      <c r="L250" s="256">
        <v>464360.05994844204</v>
      </c>
      <c r="M250" s="186">
        <f t="shared" si="22"/>
        <v>1.6685624708234621</v>
      </c>
      <c r="N250" s="187">
        <v>869640.71732149285</v>
      </c>
      <c r="O250" s="188">
        <v>830022.97629151726</v>
      </c>
      <c r="P250" s="265">
        <v>836917.47642097028</v>
      </c>
      <c r="Q250" s="266">
        <f t="shared" si="19"/>
        <v>1.1123749805506653</v>
      </c>
      <c r="R250" s="254">
        <v>1</v>
      </c>
    </row>
    <row r="251" spans="1:18" ht="15">
      <c r="A251">
        <v>758</v>
      </c>
      <c r="B251" t="s">
        <v>281</v>
      </c>
      <c r="C251" s="218">
        <v>8187</v>
      </c>
      <c r="D251" s="178">
        <v>45043893.461887486</v>
      </c>
      <c r="E251" s="182">
        <v>48446962.222077884</v>
      </c>
      <c r="F251" s="257">
        <v>44014835</v>
      </c>
      <c r="G251" s="172">
        <f t="shared" si="20"/>
        <v>-4432127.2220778838</v>
      </c>
      <c r="H251" s="173">
        <f t="shared" si="21"/>
        <v>-9.1484110020382411E-2</v>
      </c>
      <c r="I251" s="269">
        <f t="shared" si="18"/>
        <v>-541.36157592254597</v>
      </c>
      <c r="J251" s="184">
        <v>-4307915.1460966785</v>
      </c>
      <c r="K251" s="185">
        <v>-6349730.2731222827</v>
      </c>
      <c r="L251" s="256">
        <v>-3690454.1879474381</v>
      </c>
      <c r="M251" s="186">
        <f t="shared" si="22"/>
        <v>324.81691525282088</v>
      </c>
      <c r="N251" s="187">
        <v>-2288051.4440695071</v>
      </c>
      <c r="O251" s="188">
        <v>-3649723.2177957292</v>
      </c>
      <c r="P251" s="265">
        <v>-1876872.494345821</v>
      </c>
      <c r="Q251" s="266">
        <f t="shared" si="19"/>
        <v>216.5446101685487</v>
      </c>
      <c r="R251" s="254">
        <v>19</v>
      </c>
    </row>
    <row r="252" spans="1:18" ht="15">
      <c r="A252">
        <v>759</v>
      </c>
      <c r="B252" t="s">
        <v>282</v>
      </c>
      <c r="C252" s="218">
        <v>1997</v>
      </c>
      <c r="D252" s="178">
        <v>9524679.5168105923</v>
      </c>
      <c r="E252" s="182">
        <v>9582830.4313227031</v>
      </c>
      <c r="F252" s="257">
        <v>9576624</v>
      </c>
      <c r="G252" s="172">
        <f t="shared" si="20"/>
        <v>-6206.431322703138</v>
      </c>
      <c r="H252" s="173">
        <f t="shared" si="21"/>
        <v>-6.4766160344616197E-4</v>
      </c>
      <c r="I252" s="269">
        <f t="shared" si="18"/>
        <v>-3.107877477567921</v>
      </c>
      <c r="J252" s="184">
        <v>327847.10422797321</v>
      </c>
      <c r="K252" s="185">
        <v>292960.50971190888</v>
      </c>
      <c r="L252" s="256">
        <v>296684.54337241122</v>
      </c>
      <c r="M252" s="186">
        <f t="shared" si="22"/>
        <v>1.8648140513281661</v>
      </c>
      <c r="N252" s="187">
        <v>11432.504784708492</v>
      </c>
      <c r="O252" s="188">
        <v>-11895.093642204258</v>
      </c>
      <c r="P252" s="265">
        <v>-9412.404535199852</v>
      </c>
      <c r="Q252" s="266">
        <f t="shared" si="19"/>
        <v>1.2432093675535332</v>
      </c>
      <c r="R252" s="254">
        <v>14</v>
      </c>
    </row>
    <row r="253" spans="1:18" ht="15">
      <c r="A253">
        <v>761</v>
      </c>
      <c r="B253" t="s">
        <v>283</v>
      </c>
      <c r="C253" s="218">
        <v>8563</v>
      </c>
      <c r="D253" s="178">
        <v>36150289.858967736</v>
      </c>
      <c r="E253" s="182">
        <v>36642836.447568268</v>
      </c>
      <c r="F253" s="257">
        <v>36610913</v>
      </c>
      <c r="G253" s="172">
        <f t="shared" si="20"/>
        <v>-31923.447568267584</v>
      </c>
      <c r="H253" s="173">
        <f t="shared" si="21"/>
        <v>-8.7120568883760968E-4</v>
      </c>
      <c r="I253" s="269">
        <f t="shared" si="18"/>
        <v>-3.728068149978697</v>
      </c>
      <c r="J253" s="184">
        <v>2486994.9629147374</v>
      </c>
      <c r="K253" s="185">
        <v>2191494.4358958588</v>
      </c>
      <c r="L253" s="256">
        <v>2210648.4588482603</v>
      </c>
      <c r="M253" s="186">
        <f t="shared" si="22"/>
        <v>2.2368355660868322</v>
      </c>
      <c r="N253" s="187">
        <v>1717946.3211660339</v>
      </c>
      <c r="O253" s="188">
        <v>1520461.3624479037</v>
      </c>
      <c r="P253" s="265">
        <v>1533230.7110828501</v>
      </c>
      <c r="Q253" s="266">
        <f t="shared" si="19"/>
        <v>1.4912237107259596</v>
      </c>
      <c r="R253" s="254">
        <v>2</v>
      </c>
    </row>
    <row r="254" spans="1:18" ht="15">
      <c r="A254">
        <v>762</v>
      </c>
      <c r="B254" t="s">
        <v>284</v>
      </c>
      <c r="C254" s="218">
        <v>3777</v>
      </c>
      <c r="D254" s="178">
        <v>18511349.346322618</v>
      </c>
      <c r="E254" s="182">
        <v>18462265.227898199</v>
      </c>
      <c r="F254" s="257">
        <v>18446134</v>
      </c>
      <c r="G254" s="172">
        <f t="shared" si="20"/>
        <v>-16131.227898199111</v>
      </c>
      <c r="H254" s="173">
        <f t="shared" si="21"/>
        <v>-8.7374044837267993E-4</v>
      </c>
      <c r="I254" s="269">
        <f t="shared" si="18"/>
        <v>-4.2709102192743211</v>
      </c>
      <c r="J254" s="184">
        <v>1282522.1789039294</v>
      </c>
      <c r="K254" s="185">
        <v>1311991.8955366977</v>
      </c>
      <c r="L254" s="256">
        <v>1321670.5136391146</v>
      </c>
      <c r="M254" s="186">
        <f t="shared" si="22"/>
        <v>2.562514721317676</v>
      </c>
      <c r="N254" s="187">
        <v>765273.78337257635</v>
      </c>
      <c r="O254" s="188">
        <v>784580.20056692639</v>
      </c>
      <c r="P254" s="265">
        <v>791032.61263520934</v>
      </c>
      <c r="Q254" s="266">
        <f t="shared" si="19"/>
        <v>1.7083431475464528</v>
      </c>
      <c r="R254" s="254">
        <v>11</v>
      </c>
    </row>
    <row r="255" spans="1:18" ht="15">
      <c r="A255">
        <v>765</v>
      </c>
      <c r="B255" t="s">
        <v>285</v>
      </c>
      <c r="C255" s="218">
        <v>10348</v>
      </c>
      <c r="D255" s="178">
        <v>47398319.961965442</v>
      </c>
      <c r="E255" s="182">
        <v>46891774.283503838</v>
      </c>
      <c r="F255" s="257">
        <v>46850583</v>
      </c>
      <c r="G255" s="172">
        <f t="shared" si="20"/>
        <v>-41191.283503837883</v>
      </c>
      <c r="H255" s="173">
        <f t="shared" si="21"/>
        <v>-8.7843303294088957E-4</v>
      </c>
      <c r="I255" s="269">
        <f t="shared" si="18"/>
        <v>-3.980603353675868</v>
      </c>
      <c r="J255" s="184">
        <v>-2513047.9136817916</v>
      </c>
      <c r="K255" s="185">
        <v>-2209125.8066887502</v>
      </c>
      <c r="L255" s="256">
        <v>-2184411.0825233534</v>
      </c>
      <c r="M255" s="186">
        <f t="shared" si="22"/>
        <v>2.388357572999301</v>
      </c>
      <c r="N255" s="187">
        <v>-984452.81385013321</v>
      </c>
      <c r="O255" s="188">
        <v>-781744.42579622357</v>
      </c>
      <c r="P255" s="265">
        <v>-765267.9430192773</v>
      </c>
      <c r="Q255" s="266">
        <f t="shared" si="19"/>
        <v>1.5922383820009927</v>
      </c>
      <c r="R255" s="254">
        <v>18</v>
      </c>
    </row>
    <row r="256" spans="1:18" ht="15">
      <c r="A256">
        <v>768</v>
      </c>
      <c r="B256" t="s">
        <v>286</v>
      </c>
      <c r="C256" s="218">
        <v>2430</v>
      </c>
      <c r="D256" s="178">
        <v>13029862.612976966</v>
      </c>
      <c r="E256" s="182">
        <v>13154174.732654061</v>
      </c>
      <c r="F256" s="257">
        <v>13059132</v>
      </c>
      <c r="G256" s="172">
        <f t="shared" si="20"/>
        <v>-95042.732654061168</v>
      </c>
      <c r="H256" s="173">
        <f t="shared" si="21"/>
        <v>-7.2252904181154057E-3</v>
      </c>
      <c r="I256" s="269">
        <f t="shared" si="18"/>
        <v>-39.11223566010748</v>
      </c>
      <c r="J256" s="184">
        <v>162972.09716201093</v>
      </c>
      <c r="K256" s="185">
        <v>88400.032347386674</v>
      </c>
      <c r="L256" s="256">
        <v>145425.74719057904</v>
      </c>
      <c r="M256" s="186">
        <f t="shared" si="22"/>
        <v>23.467372363453652</v>
      </c>
      <c r="N256" s="187">
        <v>498210.80131743796</v>
      </c>
      <c r="O256" s="188">
        <v>448227.39085577335</v>
      </c>
      <c r="P256" s="265">
        <v>486244.53408457228</v>
      </c>
      <c r="Q256" s="266">
        <f t="shared" si="19"/>
        <v>15.644914908970753</v>
      </c>
      <c r="R256" s="254">
        <v>10</v>
      </c>
    </row>
    <row r="257" spans="1:18" ht="15">
      <c r="A257">
        <v>777</v>
      </c>
      <c r="B257" t="s">
        <v>287</v>
      </c>
      <c r="C257" s="218">
        <v>7508</v>
      </c>
      <c r="D257" s="178">
        <v>42952333.060565554</v>
      </c>
      <c r="E257" s="182">
        <v>41936431.443833731</v>
      </c>
      <c r="F257" s="257">
        <v>41899720</v>
      </c>
      <c r="G257" s="172">
        <f t="shared" si="20"/>
        <v>-36711.443833731115</v>
      </c>
      <c r="H257" s="173">
        <f t="shared" si="21"/>
        <v>-8.754069569057028E-4</v>
      </c>
      <c r="I257" s="269">
        <f t="shared" si="18"/>
        <v>-4.8896435580355773</v>
      </c>
      <c r="J257" s="184">
        <v>-703599.08243160334</v>
      </c>
      <c r="K257" s="185">
        <v>-94030.613513145479</v>
      </c>
      <c r="L257" s="256">
        <v>-72003.561203717982</v>
      </c>
      <c r="M257" s="186">
        <f t="shared" si="22"/>
        <v>2.9338109096200715</v>
      </c>
      <c r="N257" s="187">
        <v>35274.828092681608</v>
      </c>
      <c r="O257" s="188">
        <v>441167.91475357994</v>
      </c>
      <c r="P257" s="265">
        <v>455852.61629320763</v>
      </c>
      <c r="Q257" s="266">
        <f t="shared" si="19"/>
        <v>1.9558739397479601</v>
      </c>
      <c r="R257" s="254">
        <v>18</v>
      </c>
    </row>
    <row r="258" spans="1:18" ht="15">
      <c r="A258">
        <v>778</v>
      </c>
      <c r="B258" t="s">
        <v>288</v>
      </c>
      <c r="C258" s="218">
        <v>6891</v>
      </c>
      <c r="D258" s="178">
        <v>37009612.034957074</v>
      </c>
      <c r="E258" s="182">
        <v>36126810.069366731</v>
      </c>
      <c r="F258" s="257">
        <v>36095334</v>
      </c>
      <c r="G258" s="172">
        <f t="shared" si="20"/>
        <v>-31476.06936673075</v>
      </c>
      <c r="H258" s="173">
        <f t="shared" si="21"/>
        <v>-8.7126622323681108E-4</v>
      </c>
      <c r="I258" s="269">
        <f t="shared" si="18"/>
        <v>-4.5677070623611593</v>
      </c>
      <c r="J258" s="184">
        <v>-344016.12169223517</v>
      </c>
      <c r="K258" s="185">
        <v>185680.13594009617</v>
      </c>
      <c r="L258" s="256">
        <v>204565.76965551908</v>
      </c>
      <c r="M258" s="186">
        <f t="shared" si="22"/>
        <v>2.740623090324033</v>
      </c>
      <c r="N258" s="187">
        <v>-365307.188666542</v>
      </c>
      <c r="O258" s="188">
        <v>-12442.776521314725</v>
      </c>
      <c r="P258" s="265">
        <v>147.64595564326964</v>
      </c>
      <c r="Q258" s="266">
        <f t="shared" si="19"/>
        <v>1.8270820602173841</v>
      </c>
      <c r="R258" s="254">
        <v>11</v>
      </c>
    </row>
    <row r="259" spans="1:18" ht="15">
      <c r="A259">
        <v>781</v>
      </c>
      <c r="B259" t="s">
        <v>289</v>
      </c>
      <c r="C259" s="218">
        <v>3584</v>
      </c>
      <c r="D259" s="178">
        <v>19033162.093626663</v>
      </c>
      <c r="E259" s="182">
        <v>18309812.18193933</v>
      </c>
      <c r="F259" s="257">
        <v>18325839</v>
      </c>
      <c r="G259" s="172">
        <f t="shared" si="20"/>
        <v>16026.818060670048</v>
      </c>
      <c r="H259" s="173">
        <f t="shared" si="21"/>
        <v>8.7531307811441062E-4</v>
      </c>
      <c r="I259" s="269">
        <f t="shared" si="18"/>
        <v>4.4717684321065985</v>
      </c>
      <c r="J259" s="184">
        <v>1248489.7691305799</v>
      </c>
      <c r="K259" s="185">
        <v>1682514.3950750963</v>
      </c>
      <c r="L259" s="256">
        <v>1672898.4574167642</v>
      </c>
      <c r="M259" s="186">
        <f t="shared" si="22"/>
        <v>-2.6830183198471138</v>
      </c>
      <c r="N259" s="187">
        <v>1306112.8193550841</v>
      </c>
      <c r="O259" s="188">
        <v>1595203.1999696193</v>
      </c>
      <c r="P259" s="265">
        <v>1588792.5748640695</v>
      </c>
      <c r="Q259" s="266">
        <f t="shared" si="19"/>
        <v>-1.7886788798967115</v>
      </c>
      <c r="R259" s="254">
        <v>7</v>
      </c>
    </row>
    <row r="260" spans="1:18" ht="15">
      <c r="A260">
        <v>783</v>
      </c>
      <c r="B260" t="s">
        <v>290</v>
      </c>
      <c r="C260" s="218">
        <v>6588</v>
      </c>
      <c r="D260" s="178">
        <v>28384326.679429844</v>
      </c>
      <c r="E260" s="182">
        <v>28140724.718275845</v>
      </c>
      <c r="F260" s="257">
        <v>28116083</v>
      </c>
      <c r="G260" s="172">
        <f t="shared" si="20"/>
        <v>-24641.718275845051</v>
      </c>
      <c r="H260" s="173">
        <f t="shared" si="21"/>
        <v>-8.7566040045307066E-4</v>
      </c>
      <c r="I260" s="269">
        <f t="shared" si="18"/>
        <v>-3.7403943952405965</v>
      </c>
      <c r="J260" s="184">
        <v>321640.53871847037</v>
      </c>
      <c r="K260" s="185">
        <v>467821.28741757449</v>
      </c>
      <c r="L260" s="256">
        <v>482606.31541533151</v>
      </c>
      <c r="M260" s="186">
        <f t="shared" si="22"/>
        <v>2.2442361866662139</v>
      </c>
      <c r="N260" s="187">
        <v>197928.02868102744</v>
      </c>
      <c r="O260" s="188">
        <v>295036.03274253709</v>
      </c>
      <c r="P260" s="265">
        <v>304892.71807438449</v>
      </c>
      <c r="Q260" s="266">
        <f t="shared" si="19"/>
        <v>1.4961574577789014</v>
      </c>
      <c r="R260" s="254">
        <v>4</v>
      </c>
    </row>
    <row r="261" spans="1:18" ht="15">
      <c r="A261">
        <v>785</v>
      </c>
      <c r="B261" t="s">
        <v>291</v>
      </c>
      <c r="C261" s="218">
        <v>2673</v>
      </c>
      <c r="D261" s="178">
        <v>15815383.715703689</v>
      </c>
      <c r="E261" s="182">
        <v>15027183.949287917</v>
      </c>
      <c r="F261" s="257">
        <v>14946564</v>
      </c>
      <c r="G261" s="172">
        <f t="shared" si="20"/>
        <v>-80619.949287917465</v>
      </c>
      <c r="H261" s="173">
        <f t="shared" si="21"/>
        <v>-5.3649406009791834E-3</v>
      </c>
      <c r="I261" s="269">
        <f t="shared" si="18"/>
        <v>-30.1608489666732</v>
      </c>
      <c r="J261" s="184">
        <v>600980.02634213038</v>
      </c>
      <c r="K261" s="185">
        <v>1073918.388570714</v>
      </c>
      <c r="L261" s="256">
        <v>1122290.4797577236</v>
      </c>
      <c r="M261" s="186">
        <f t="shared" si="22"/>
        <v>18.09655487729502</v>
      </c>
      <c r="N261" s="184">
        <v>523216.70295990806</v>
      </c>
      <c r="O261" s="185">
        <v>838182.01587102632</v>
      </c>
      <c r="P261" s="256">
        <v>870430.07666236942</v>
      </c>
      <c r="Q261" s="266">
        <f t="shared" si="19"/>
        <v>12.064369918197944</v>
      </c>
      <c r="R261" s="254">
        <v>17</v>
      </c>
    </row>
    <row r="262" spans="1:18" ht="15">
      <c r="A262">
        <v>790</v>
      </c>
      <c r="B262" t="s">
        <v>292</v>
      </c>
      <c r="C262" s="218">
        <v>23998</v>
      </c>
      <c r="D262" s="178">
        <v>103147099.01710594</v>
      </c>
      <c r="E262" s="182">
        <v>105125760.7829769</v>
      </c>
      <c r="F262" s="257">
        <v>105021166</v>
      </c>
      <c r="G262" s="172">
        <f t="shared" si="20"/>
        <v>-104594.78297689557</v>
      </c>
      <c r="H262" s="173">
        <f t="shared" si="21"/>
        <v>-9.9494911806462466E-4</v>
      </c>
      <c r="I262" s="269">
        <f t="shared" si="18"/>
        <v>-4.3584791639676457</v>
      </c>
      <c r="J262" s="184">
        <v>3278098.8190262555</v>
      </c>
      <c r="K262" s="185">
        <v>2090932.0077703826</v>
      </c>
      <c r="L262" s="256">
        <v>2153689.1027409001</v>
      </c>
      <c r="M262" s="186">
        <f t="shared" si="22"/>
        <v>2.615096881845052</v>
      </c>
      <c r="N262" s="187">
        <v>1922700.5173990726</v>
      </c>
      <c r="O262" s="188">
        <v>1130721.503527761</v>
      </c>
      <c r="P262" s="265">
        <v>1172559.5668414736</v>
      </c>
      <c r="Q262" s="266">
        <f t="shared" si="19"/>
        <v>1.743397921231461</v>
      </c>
      <c r="R262" s="254">
        <v>6</v>
      </c>
    </row>
    <row r="263" spans="1:18" ht="15">
      <c r="A263">
        <v>791</v>
      </c>
      <c r="B263" t="s">
        <v>293</v>
      </c>
      <c r="C263" s="218">
        <v>5131</v>
      </c>
      <c r="D263" s="178">
        <v>25488088.519499514</v>
      </c>
      <c r="E263" s="182">
        <v>25521812.773781933</v>
      </c>
      <c r="F263" s="257">
        <v>25499394</v>
      </c>
      <c r="G263" s="172">
        <f t="shared" si="20"/>
        <v>-22418.77378193289</v>
      </c>
      <c r="H263" s="173">
        <f t="shared" si="21"/>
        <v>-8.7841619953278811E-4</v>
      </c>
      <c r="I263" s="269">
        <f t="shared" si="18"/>
        <v>-4.3692796300785206</v>
      </c>
      <c r="J263" s="184">
        <v>1147261.1355685191</v>
      </c>
      <c r="K263" s="185">
        <v>1127048.8279416724</v>
      </c>
      <c r="L263" s="256">
        <v>1140500.0559376774</v>
      </c>
      <c r="M263" s="186">
        <f t="shared" si="22"/>
        <v>2.6215607086347648</v>
      </c>
      <c r="N263" s="187">
        <v>316944.30279168376</v>
      </c>
      <c r="O263" s="188">
        <v>303076.37308129977</v>
      </c>
      <c r="P263" s="265">
        <v>312043.85841197806</v>
      </c>
      <c r="Q263" s="266">
        <f t="shared" si="19"/>
        <v>1.7477071390914616</v>
      </c>
      <c r="R263" s="254">
        <v>17</v>
      </c>
    </row>
    <row r="264" spans="1:18" ht="15">
      <c r="A264">
        <v>831</v>
      </c>
      <c r="B264" t="s">
        <v>294</v>
      </c>
      <c r="C264" s="218">
        <v>4595</v>
      </c>
      <c r="D264" s="178">
        <v>15926988.147525145</v>
      </c>
      <c r="E264" s="182">
        <v>15978235.72587508</v>
      </c>
      <c r="F264" s="257">
        <v>15964240</v>
      </c>
      <c r="G264" s="172">
        <f t="shared" si="20"/>
        <v>-13995.725875079632</v>
      </c>
      <c r="H264" s="173">
        <f t="shared" si="21"/>
        <v>-8.7592435830790877E-4</v>
      </c>
      <c r="I264" s="269">
        <f t="shared" si="18"/>
        <v>-3.0458598204743486</v>
      </c>
      <c r="J264" s="184">
        <v>299823.68040519831</v>
      </c>
      <c r="K264" s="185">
        <v>269086.83914983115</v>
      </c>
      <c r="L264" s="256">
        <v>277484.27787702432</v>
      </c>
      <c r="M264" s="186">
        <f t="shared" si="22"/>
        <v>1.8275165891606449</v>
      </c>
      <c r="N264" s="187">
        <v>410581.82918630476</v>
      </c>
      <c r="O264" s="188">
        <v>389883.76635428896</v>
      </c>
      <c r="P264" s="265">
        <v>395482.0588390918</v>
      </c>
      <c r="Q264" s="266">
        <f t="shared" si="19"/>
        <v>1.2183443927753719</v>
      </c>
      <c r="R264" s="254">
        <v>9</v>
      </c>
    </row>
    <row r="265" spans="1:18" ht="15">
      <c r="A265">
        <v>832</v>
      </c>
      <c r="B265" t="s">
        <v>295</v>
      </c>
      <c r="C265" s="218">
        <v>3913</v>
      </c>
      <c r="D265" s="178">
        <v>18753004.326919112</v>
      </c>
      <c r="E265" s="182">
        <v>18590305.760498054</v>
      </c>
      <c r="F265" s="257">
        <v>18602445</v>
      </c>
      <c r="G265" s="172">
        <f t="shared" si="20"/>
        <v>12139.239501945674</v>
      </c>
      <c r="H265" s="173">
        <f t="shared" si="21"/>
        <v>6.529876193720254E-4</v>
      </c>
      <c r="I265" s="269">
        <f t="shared" si="18"/>
        <v>3.1022845647701698</v>
      </c>
      <c r="J265" s="184">
        <v>1686247.4493301946</v>
      </c>
      <c r="K265" s="185">
        <v>1783870.006316233</v>
      </c>
      <c r="L265" s="256">
        <v>1776586.5202539766</v>
      </c>
      <c r="M265" s="186">
        <f t="shared" si="22"/>
        <v>-1.8613560087545071</v>
      </c>
      <c r="N265" s="187">
        <v>1114186.5040817787</v>
      </c>
      <c r="O265" s="188">
        <v>1179207.8295552644</v>
      </c>
      <c r="P265" s="265">
        <v>1174352.1721804312</v>
      </c>
      <c r="Q265" s="266">
        <f t="shared" si="19"/>
        <v>-1.2409040058352274</v>
      </c>
      <c r="R265" s="254">
        <v>17</v>
      </c>
    </row>
    <row r="266" spans="1:18" ht="15">
      <c r="A266">
        <v>833</v>
      </c>
      <c r="B266" t="s">
        <v>296</v>
      </c>
      <c r="C266" s="218">
        <v>1677</v>
      </c>
      <c r="D266" s="178">
        <v>6960867.3429721761</v>
      </c>
      <c r="E266" s="182">
        <v>7051514.6901085721</v>
      </c>
      <c r="F266" s="257">
        <v>7045367</v>
      </c>
      <c r="G266" s="172">
        <f t="shared" si="20"/>
        <v>-6147.6901085721329</v>
      </c>
      <c r="H266" s="173">
        <f t="shared" si="21"/>
        <v>-8.7182546995126194E-4</v>
      </c>
      <c r="I266" s="269">
        <f t="shared" si="18"/>
        <v>-3.6658855745808783</v>
      </c>
      <c r="J266" s="184">
        <v>511175.18887927657</v>
      </c>
      <c r="K266" s="185">
        <v>456783.21182847925</v>
      </c>
      <c r="L266" s="256">
        <v>460471.57373023202</v>
      </c>
      <c r="M266" s="186">
        <f t="shared" si="22"/>
        <v>2.199380978981972</v>
      </c>
      <c r="N266" s="187">
        <v>643403.33240608778</v>
      </c>
      <c r="O266" s="188">
        <v>607205.07288716594</v>
      </c>
      <c r="P266" s="265">
        <v>609663.98082167027</v>
      </c>
      <c r="Q266" s="266">
        <f t="shared" si="19"/>
        <v>1.4662539859894623</v>
      </c>
      <c r="R266" s="254">
        <v>2</v>
      </c>
    </row>
    <row r="267" spans="1:18" ht="15">
      <c r="A267">
        <v>834</v>
      </c>
      <c r="B267" t="s">
        <v>297</v>
      </c>
      <c r="C267" s="218">
        <v>5967</v>
      </c>
      <c r="D267" s="178">
        <v>22471596.744244255</v>
      </c>
      <c r="E267" s="182">
        <v>22571106.479305949</v>
      </c>
      <c r="F267" s="257">
        <v>22563534</v>
      </c>
      <c r="G267" s="172">
        <f t="shared" si="20"/>
        <v>-7572.4793059490621</v>
      </c>
      <c r="H267" s="173">
        <f t="shared" si="21"/>
        <v>-3.3549437697668032E-4</v>
      </c>
      <c r="I267" s="269">
        <f t="shared" si="18"/>
        <v>-1.2690597127449408</v>
      </c>
      <c r="J267" s="184">
        <v>1228827.6821820433</v>
      </c>
      <c r="K267" s="185">
        <v>1169138.6462501013</v>
      </c>
      <c r="L267" s="256">
        <v>1173682.0982292539</v>
      </c>
      <c r="M267" s="186">
        <f t="shared" si="22"/>
        <v>0.7614298607596155</v>
      </c>
      <c r="N267" s="187">
        <v>786595.51759243896</v>
      </c>
      <c r="O267" s="188">
        <v>746505.88845258253</v>
      </c>
      <c r="P267" s="265">
        <v>749534.85643869278</v>
      </c>
      <c r="Q267" s="266">
        <f t="shared" si="19"/>
        <v>0.50761990717450123</v>
      </c>
      <c r="R267" s="254">
        <v>5</v>
      </c>
    </row>
    <row r="268" spans="1:18" ht="15">
      <c r="A268">
        <v>837</v>
      </c>
      <c r="B268" t="s">
        <v>298</v>
      </c>
      <c r="C268" s="218">
        <v>244223</v>
      </c>
      <c r="D268" s="178">
        <v>910157910.95264077</v>
      </c>
      <c r="E268" s="182">
        <v>895689886.5574863</v>
      </c>
      <c r="F268" s="257">
        <v>913098400</v>
      </c>
      <c r="G268" s="172">
        <f t="shared" si="20"/>
        <v>17408513.442513704</v>
      </c>
      <c r="H268" s="173">
        <f t="shared" si="21"/>
        <v>1.9435871392298465E-2</v>
      </c>
      <c r="I268" s="269">
        <f t="shared" si="18"/>
        <v>71.281220206588671</v>
      </c>
      <c r="J268" s="184">
        <v>-52080224.427214928</v>
      </c>
      <c r="K268" s="185">
        <v>-43400084.183469661</v>
      </c>
      <c r="L268" s="256">
        <v>-53845192.491937794</v>
      </c>
      <c r="M268" s="186">
        <f t="shared" si="22"/>
        <v>-42.768733118781334</v>
      </c>
      <c r="N268" s="187">
        <v>-16714506.631136214</v>
      </c>
      <c r="O268" s="188">
        <v>-10915830.246701116</v>
      </c>
      <c r="P268" s="265">
        <v>-17879235.785679471</v>
      </c>
      <c r="Q268" s="266">
        <f t="shared" si="19"/>
        <v>-28.512488745852583</v>
      </c>
      <c r="R268" s="254">
        <v>6</v>
      </c>
    </row>
    <row r="269" spans="1:18" ht="15">
      <c r="A269">
        <v>844</v>
      </c>
      <c r="B269" t="s">
        <v>299</v>
      </c>
      <c r="C269" s="218">
        <v>1479</v>
      </c>
      <c r="D269" s="178">
        <v>8815143.5389853567</v>
      </c>
      <c r="E269" s="182">
        <v>8702217.8990299422</v>
      </c>
      <c r="F269" s="257">
        <v>8817192</v>
      </c>
      <c r="G269" s="172">
        <f t="shared" si="20"/>
        <v>114974.10097005777</v>
      </c>
      <c r="H269" s="173">
        <f t="shared" si="21"/>
        <v>1.3212045745587941E-2</v>
      </c>
      <c r="I269" s="269">
        <f t="shared" si="18"/>
        <v>77.737728850613777</v>
      </c>
      <c r="J269" s="184">
        <v>32456.154893632938</v>
      </c>
      <c r="K269" s="185">
        <v>100218.79811704234</v>
      </c>
      <c r="L269" s="256">
        <v>31234.193027492045</v>
      </c>
      <c r="M269" s="186">
        <f t="shared" si="22"/>
        <v>-46.642735016599254</v>
      </c>
      <c r="N269" s="187">
        <v>-119917.78270891006</v>
      </c>
      <c r="O269" s="188">
        <v>-74870.954856003911</v>
      </c>
      <c r="P269" s="265">
        <v>-120860.69158236854</v>
      </c>
      <c r="Q269" s="266">
        <f t="shared" si="19"/>
        <v>-31.095156677731325</v>
      </c>
      <c r="R269" s="254">
        <v>11</v>
      </c>
    </row>
    <row r="270" spans="1:18" ht="15">
      <c r="A270">
        <v>845</v>
      </c>
      <c r="B270" t="s">
        <v>300</v>
      </c>
      <c r="C270" s="218">
        <v>2882</v>
      </c>
      <c r="D270" s="178">
        <v>13694018.482592911</v>
      </c>
      <c r="E270" s="182">
        <v>13927305.636171598</v>
      </c>
      <c r="F270" s="257">
        <v>13915133</v>
      </c>
      <c r="G270" s="172">
        <f t="shared" si="20"/>
        <v>-12172.636171597987</v>
      </c>
      <c r="H270" s="173">
        <f t="shared" si="21"/>
        <v>-8.7401228131186884E-4</v>
      </c>
      <c r="I270" s="269">
        <f t="shared" ref="I270:I307" si="23">G270/C270</f>
        <v>-4.2236766730041593</v>
      </c>
      <c r="J270" s="184">
        <v>264983.62117338402</v>
      </c>
      <c r="K270" s="185">
        <v>125024.49144635706</v>
      </c>
      <c r="L270" s="256">
        <v>132327.87187121573</v>
      </c>
      <c r="M270" s="186">
        <f t="shared" si="22"/>
        <v>2.5341361640730975</v>
      </c>
      <c r="N270" s="187">
        <v>98475.382616933959</v>
      </c>
      <c r="O270" s="188">
        <v>4936.7221891423096</v>
      </c>
      <c r="P270" s="265">
        <v>9805.6424723850105</v>
      </c>
      <c r="Q270" s="266">
        <f t="shared" si="19"/>
        <v>1.6894241093833104</v>
      </c>
      <c r="R270" s="254">
        <v>19</v>
      </c>
    </row>
    <row r="271" spans="1:18" ht="15">
      <c r="A271">
        <v>846</v>
      </c>
      <c r="B271" t="s">
        <v>301</v>
      </c>
      <c r="C271" s="218">
        <v>4952</v>
      </c>
      <c r="D271" s="178">
        <v>22909073.425359204</v>
      </c>
      <c r="E271" s="182">
        <v>23108605.186470088</v>
      </c>
      <c r="F271" s="257">
        <v>23088418</v>
      </c>
      <c r="G271" s="172">
        <f t="shared" si="20"/>
        <v>-20187.186470087618</v>
      </c>
      <c r="H271" s="173">
        <f t="shared" si="21"/>
        <v>-8.7357875160319327E-4</v>
      </c>
      <c r="I271" s="269">
        <f t="shared" si="23"/>
        <v>-4.0765723889514573</v>
      </c>
      <c r="J271" s="184">
        <v>1862295.3953796236</v>
      </c>
      <c r="K271" s="185">
        <v>1742590.6336478188</v>
      </c>
      <c r="L271" s="256">
        <v>1754702.8488937281</v>
      </c>
      <c r="M271" s="186">
        <f t="shared" si="22"/>
        <v>2.4459239188023609</v>
      </c>
      <c r="N271" s="187">
        <v>798628.76218654879</v>
      </c>
      <c r="O271" s="188">
        <v>718573.00274181773</v>
      </c>
      <c r="P271" s="265">
        <v>726647.81290576479</v>
      </c>
      <c r="Q271" s="266">
        <f t="shared" ref="Q271:Q307" si="24">(P271-O271)/C271</f>
        <v>1.6306159458697607</v>
      </c>
      <c r="R271" s="254">
        <v>14</v>
      </c>
    </row>
    <row r="272" spans="1:18" ht="15">
      <c r="A272">
        <v>848</v>
      </c>
      <c r="B272" t="s">
        <v>302</v>
      </c>
      <c r="C272" s="218">
        <v>4241</v>
      </c>
      <c r="D272" s="178">
        <v>20070340.818810157</v>
      </c>
      <c r="E272" s="182">
        <v>20052289.171841692</v>
      </c>
      <c r="F272" s="257">
        <v>20034751</v>
      </c>
      <c r="G272" s="172">
        <f t="shared" ref="G272:G307" si="25">F272-E272</f>
        <v>-17538.171841692179</v>
      </c>
      <c r="H272" s="173">
        <f t="shared" ref="H272:H307" si="26">G272/E272</f>
        <v>-8.7462192926681173E-4</v>
      </c>
      <c r="I272" s="269">
        <f t="shared" si="23"/>
        <v>-4.1353859565414242</v>
      </c>
      <c r="J272" s="184">
        <v>568124.55437067663</v>
      </c>
      <c r="K272" s="185">
        <v>578975.62245602533</v>
      </c>
      <c r="L272" s="256">
        <v>589498.60468085529</v>
      </c>
      <c r="M272" s="186">
        <f t="shared" ref="M272:M307" si="27">(L272-K272)/C272</f>
        <v>2.4812502298585146</v>
      </c>
      <c r="N272" s="187">
        <v>576729.73097316187</v>
      </c>
      <c r="O272" s="188">
        <v>583608.97364114516</v>
      </c>
      <c r="P272" s="265">
        <v>590624.29512437142</v>
      </c>
      <c r="Q272" s="266">
        <f t="shared" si="24"/>
        <v>1.6541668199071586</v>
      </c>
      <c r="R272" s="254">
        <v>12</v>
      </c>
    </row>
    <row r="273" spans="1:18" ht="15">
      <c r="A273">
        <v>849</v>
      </c>
      <c r="B273" t="s">
        <v>303</v>
      </c>
      <c r="C273" s="218">
        <v>2938</v>
      </c>
      <c r="D273" s="178">
        <v>12087856.511317156</v>
      </c>
      <c r="E273" s="182">
        <v>11799847.666705376</v>
      </c>
      <c r="F273" s="257">
        <v>11866365</v>
      </c>
      <c r="G273" s="172">
        <f t="shared" si="25"/>
        <v>66517.333294624463</v>
      </c>
      <c r="H273" s="173">
        <f t="shared" si="26"/>
        <v>5.6371349167761509E-3</v>
      </c>
      <c r="I273" s="269">
        <f t="shared" si="23"/>
        <v>22.640344892656387</v>
      </c>
      <c r="J273" s="184">
        <v>571440.34936125285</v>
      </c>
      <c r="K273" s="185">
        <v>744254.94149334764</v>
      </c>
      <c r="L273" s="256">
        <v>704344.65399877948</v>
      </c>
      <c r="M273" s="186">
        <f t="shared" si="27"/>
        <v>-13.584168650295492</v>
      </c>
      <c r="N273" s="187">
        <v>101848.67149310854</v>
      </c>
      <c r="O273" s="188">
        <v>216894.33142906864</v>
      </c>
      <c r="P273" s="265">
        <v>190287.47309936062</v>
      </c>
      <c r="Q273" s="266">
        <f t="shared" si="24"/>
        <v>-9.0561124335289378</v>
      </c>
      <c r="R273" s="254">
        <v>16</v>
      </c>
    </row>
    <row r="274" spans="1:18" ht="15">
      <c r="A274">
        <v>850</v>
      </c>
      <c r="B274" t="s">
        <v>304</v>
      </c>
      <c r="C274" s="218">
        <v>2387</v>
      </c>
      <c r="D274" s="178">
        <v>8852325.6711239833</v>
      </c>
      <c r="E274" s="182">
        <v>9114637.1675614994</v>
      </c>
      <c r="F274" s="257">
        <v>9132621</v>
      </c>
      <c r="G274" s="172">
        <f t="shared" si="25"/>
        <v>17983.832438500598</v>
      </c>
      <c r="H274" s="173">
        <f t="shared" si="26"/>
        <v>1.9730716766767288E-3</v>
      </c>
      <c r="I274" s="269">
        <f t="shared" si="23"/>
        <v>7.5340730785507324</v>
      </c>
      <c r="J274" s="184">
        <v>452798.20734385669</v>
      </c>
      <c r="K274" s="185">
        <v>295416.57014998171</v>
      </c>
      <c r="L274" s="256">
        <v>284626.20327458519</v>
      </c>
      <c r="M274" s="186">
        <f t="shared" si="27"/>
        <v>-4.5204720885615908</v>
      </c>
      <c r="N274" s="187">
        <v>406017.78741767467</v>
      </c>
      <c r="O274" s="188">
        <v>301003.74234701641</v>
      </c>
      <c r="P274" s="265">
        <v>293810.16443008865</v>
      </c>
      <c r="Q274" s="266">
        <f t="shared" si="24"/>
        <v>-3.0136480590396952</v>
      </c>
      <c r="R274" s="254">
        <v>13</v>
      </c>
    </row>
    <row r="275" spans="1:18" ht="15">
      <c r="A275">
        <v>851</v>
      </c>
      <c r="B275" t="s">
        <v>305</v>
      </c>
      <c r="C275" s="218">
        <v>21333</v>
      </c>
      <c r="D275" s="178">
        <v>85589555.066783875</v>
      </c>
      <c r="E275" s="182">
        <v>90944728.305609524</v>
      </c>
      <c r="F275" s="257">
        <v>82083687</v>
      </c>
      <c r="G275" s="172">
        <f t="shared" si="25"/>
        <v>-8861041.3056095243</v>
      </c>
      <c r="H275" s="173">
        <f t="shared" si="26"/>
        <v>-9.7433259417005369E-2</v>
      </c>
      <c r="I275" s="269">
        <f t="shared" si="23"/>
        <v>-415.36780132234213</v>
      </c>
      <c r="J275" s="184">
        <v>-3093335.6213536244</v>
      </c>
      <c r="K275" s="185">
        <v>-6306390.2317408063</v>
      </c>
      <c r="L275" s="256">
        <v>-989765.16527233063</v>
      </c>
      <c r="M275" s="186">
        <f t="shared" si="27"/>
        <v>249.22069406405453</v>
      </c>
      <c r="N275" s="187">
        <v>-2353377.4286165251</v>
      </c>
      <c r="O275" s="188">
        <v>-4496285.5254600681</v>
      </c>
      <c r="P275" s="265">
        <v>-951868.8144810478</v>
      </c>
      <c r="Q275" s="266">
        <f t="shared" si="24"/>
        <v>166.14712937603807</v>
      </c>
      <c r="R275" s="254">
        <v>19</v>
      </c>
    </row>
    <row r="276" spans="1:18" ht="15">
      <c r="A276">
        <v>853</v>
      </c>
      <c r="B276" t="s">
        <v>306</v>
      </c>
      <c r="C276" s="218">
        <v>195137</v>
      </c>
      <c r="D276" s="178">
        <v>719806862.86853468</v>
      </c>
      <c r="E276" s="182">
        <v>723984858.06334007</v>
      </c>
      <c r="F276" s="257">
        <v>723353174</v>
      </c>
      <c r="G276" s="172">
        <f t="shared" si="25"/>
        <v>-631684.06334006786</v>
      </c>
      <c r="H276" s="173">
        <f t="shared" si="26"/>
        <v>-8.7251004811043031E-4</v>
      </c>
      <c r="I276" s="269">
        <f t="shared" si="23"/>
        <v>-3.2371311608770652</v>
      </c>
      <c r="J276" s="184">
        <v>-14897571.48047613</v>
      </c>
      <c r="K276" s="185">
        <v>-17404431.92731956</v>
      </c>
      <c r="L276" s="256">
        <v>-17025421.368802838</v>
      </c>
      <c r="M276" s="186">
        <f t="shared" si="27"/>
        <v>1.9422793141061008</v>
      </c>
      <c r="N276" s="187">
        <v>3279958.0116260764</v>
      </c>
      <c r="O276" s="188">
        <v>1609836.7251613548</v>
      </c>
      <c r="P276" s="265">
        <v>1862510.4308394468</v>
      </c>
      <c r="Q276" s="266">
        <f t="shared" si="24"/>
        <v>1.2948528760721549</v>
      </c>
      <c r="R276" s="254">
        <v>2</v>
      </c>
    </row>
    <row r="277" spans="1:18" ht="15">
      <c r="A277">
        <v>854</v>
      </c>
      <c r="B277" t="s">
        <v>307</v>
      </c>
      <c r="C277" s="218">
        <v>3296</v>
      </c>
      <c r="D277" s="178">
        <v>19503054.071734808</v>
      </c>
      <c r="E277" s="182">
        <v>19846880.33483557</v>
      </c>
      <c r="F277" s="257">
        <v>19829571</v>
      </c>
      <c r="G277" s="172">
        <f t="shared" si="25"/>
        <v>-17309.334835570306</v>
      </c>
      <c r="H277" s="173">
        <f t="shared" si="26"/>
        <v>-8.7214386057382913E-4</v>
      </c>
      <c r="I277" s="269">
        <f t="shared" si="23"/>
        <v>-5.2516185787531269</v>
      </c>
      <c r="J277" s="184">
        <v>711492.36806556024</v>
      </c>
      <c r="K277" s="185">
        <v>505200.91689970816</v>
      </c>
      <c r="L277" s="256">
        <v>515586.66422165488</v>
      </c>
      <c r="M277" s="186">
        <f t="shared" si="27"/>
        <v>3.1510155709789811</v>
      </c>
      <c r="N277" s="187">
        <v>324962.2577487462</v>
      </c>
      <c r="O277" s="188">
        <v>187358.52631481399</v>
      </c>
      <c r="P277" s="265">
        <v>194282.35786278188</v>
      </c>
      <c r="Q277" s="266">
        <f t="shared" si="24"/>
        <v>2.1006770473203535</v>
      </c>
      <c r="R277" s="254">
        <v>19</v>
      </c>
    </row>
    <row r="278" spans="1:18" ht="15">
      <c r="A278">
        <v>857</v>
      </c>
      <c r="B278" t="s">
        <v>308</v>
      </c>
      <c r="C278" s="218">
        <v>2420</v>
      </c>
      <c r="D278" s="178">
        <v>15406929.172398595</v>
      </c>
      <c r="E278" s="182">
        <v>15324953.963835295</v>
      </c>
      <c r="F278" s="257">
        <v>15311585</v>
      </c>
      <c r="G278" s="172">
        <f t="shared" si="25"/>
        <v>-13368.96383529529</v>
      </c>
      <c r="H278" s="173">
        <f t="shared" si="26"/>
        <v>-8.7236567671551484E-4</v>
      </c>
      <c r="I278" s="269">
        <f t="shared" si="23"/>
        <v>-5.5243652211964012</v>
      </c>
      <c r="J278" s="184">
        <v>-1167025.4108434487</v>
      </c>
      <c r="K278" s="185">
        <v>-1117835.2638052239</v>
      </c>
      <c r="L278" s="256">
        <v>-1109813.7035469699</v>
      </c>
      <c r="M278" s="186">
        <f t="shared" si="27"/>
        <v>3.3146943215925386</v>
      </c>
      <c r="N278" s="187">
        <v>-788546.30127169937</v>
      </c>
      <c r="O278" s="188">
        <v>-755841.60459273809</v>
      </c>
      <c r="P278" s="265">
        <v>-750493.89775389875</v>
      </c>
      <c r="Q278" s="266">
        <f t="shared" si="24"/>
        <v>2.2097962143964209</v>
      </c>
      <c r="R278" s="254">
        <v>11</v>
      </c>
    </row>
    <row r="279" spans="1:18" ht="15">
      <c r="A279">
        <v>858</v>
      </c>
      <c r="B279" t="s">
        <v>309</v>
      </c>
      <c r="C279" s="218">
        <v>39718</v>
      </c>
      <c r="D279" s="178">
        <v>132197054.90933673</v>
      </c>
      <c r="E279" s="182">
        <v>132782336.09009084</v>
      </c>
      <c r="F279" s="257">
        <v>129363433</v>
      </c>
      <c r="G279" s="172">
        <f t="shared" si="25"/>
        <v>-3418903.0900908411</v>
      </c>
      <c r="H279" s="173">
        <f t="shared" si="26"/>
        <v>-2.574817698470952E-2</v>
      </c>
      <c r="I279" s="269">
        <f t="shared" si="23"/>
        <v>-86.079437285131206</v>
      </c>
      <c r="J279" s="184">
        <v>2487034.7863207255</v>
      </c>
      <c r="K279" s="185">
        <v>2135648.7958844989</v>
      </c>
      <c r="L279" s="256">
        <v>4186990.4005118897</v>
      </c>
      <c r="M279" s="186">
        <f t="shared" si="27"/>
        <v>51.647656091127217</v>
      </c>
      <c r="N279" s="187">
        <v>827785.34779093298</v>
      </c>
      <c r="O279" s="188">
        <v>597367.29408655327</v>
      </c>
      <c r="P279" s="265">
        <v>1964928.3638382002</v>
      </c>
      <c r="Q279" s="266">
        <f t="shared" si="24"/>
        <v>34.431770727419476</v>
      </c>
      <c r="R279" s="254">
        <v>1</v>
      </c>
    </row>
    <row r="280" spans="1:18" ht="15">
      <c r="A280">
        <v>859</v>
      </c>
      <c r="B280" t="s">
        <v>310</v>
      </c>
      <c r="C280" s="218">
        <v>6593</v>
      </c>
      <c r="D280" s="178">
        <v>22926797.170474354</v>
      </c>
      <c r="E280" s="182">
        <v>22506357.847194593</v>
      </c>
      <c r="F280" s="257">
        <v>22390855</v>
      </c>
      <c r="G280" s="172">
        <f t="shared" si="25"/>
        <v>-115502.8471945934</v>
      </c>
      <c r="H280" s="173">
        <f t="shared" si="26"/>
        <v>-5.1320097182668218E-3</v>
      </c>
      <c r="I280" s="269">
        <f t="shared" si="23"/>
        <v>-17.519012163596756</v>
      </c>
      <c r="J280" s="184">
        <v>-1591538.826485574</v>
      </c>
      <c r="K280" s="185">
        <v>-1339268.1843567831</v>
      </c>
      <c r="L280" s="256">
        <v>-1269966.4205834512</v>
      </c>
      <c r="M280" s="186">
        <f t="shared" si="27"/>
        <v>10.511415709590761</v>
      </c>
      <c r="N280" s="187">
        <v>-1816796.2250790051</v>
      </c>
      <c r="O280" s="188">
        <v>-1648740.3347722925</v>
      </c>
      <c r="P280" s="265">
        <v>-1602539.1589233917</v>
      </c>
      <c r="Q280" s="266">
        <f t="shared" si="24"/>
        <v>7.0076104730624609</v>
      </c>
      <c r="R280" s="254">
        <v>17</v>
      </c>
    </row>
    <row r="281" spans="1:18" ht="15">
      <c r="A281">
        <v>886</v>
      </c>
      <c r="B281" t="s">
        <v>311</v>
      </c>
      <c r="C281" s="218">
        <v>12669</v>
      </c>
      <c r="D281" s="178">
        <v>48642664.341051333</v>
      </c>
      <c r="E281" s="182">
        <v>48029325.928094298</v>
      </c>
      <c r="F281" s="257">
        <v>47987251</v>
      </c>
      <c r="G281" s="172">
        <f t="shared" si="25"/>
        <v>-42074.928094297647</v>
      </c>
      <c r="H281" s="173">
        <f t="shared" si="26"/>
        <v>-8.7602578802144541E-4</v>
      </c>
      <c r="I281" s="269">
        <f t="shared" si="23"/>
        <v>-3.3210930692475844</v>
      </c>
      <c r="J281" s="184">
        <v>-534326.5675859456</v>
      </c>
      <c r="K281" s="185">
        <v>-166297.76628323796</v>
      </c>
      <c r="L281" s="256">
        <v>-141052.78831426238</v>
      </c>
      <c r="M281" s="186">
        <f t="shared" si="27"/>
        <v>1.9926575080097546</v>
      </c>
      <c r="N281" s="187">
        <v>-826780.32890435145</v>
      </c>
      <c r="O281" s="188">
        <v>-581882.84776891186</v>
      </c>
      <c r="P281" s="265">
        <v>-565052.86245624186</v>
      </c>
      <c r="Q281" s="266">
        <f t="shared" si="24"/>
        <v>1.3284383386747181</v>
      </c>
      <c r="R281" s="254">
        <v>4</v>
      </c>
    </row>
    <row r="282" spans="1:18" ht="15">
      <c r="A282">
        <v>887</v>
      </c>
      <c r="B282" t="s">
        <v>312</v>
      </c>
      <c r="C282" s="218">
        <v>4669</v>
      </c>
      <c r="D282" s="178">
        <v>21524159.148707118</v>
      </c>
      <c r="E282" s="182">
        <v>21885532.581845619</v>
      </c>
      <c r="F282" s="257">
        <v>21866477</v>
      </c>
      <c r="G282" s="172">
        <f t="shared" si="25"/>
        <v>-19055.581845618784</v>
      </c>
      <c r="H282" s="173">
        <f t="shared" si="26"/>
        <v>-8.706930834036764E-4</v>
      </c>
      <c r="I282" s="269">
        <f t="shared" si="23"/>
        <v>-4.0812983177594315</v>
      </c>
      <c r="J282" s="184">
        <v>-207635.47978009735</v>
      </c>
      <c r="K282" s="185">
        <v>-424462.92114020983</v>
      </c>
      <c r="L282" s="256">
        <v>-413029.62838200323</v>
      </c>
      <c r="M282" s="186">
        <f t="shared" si="27"/>
        <v>2.4487669218690522</v>
      </c>
      <c r="N282" s="187">
        <v>-57867.185681172916</v>
      </c>
      <c r="O282" s="188">
        <v>-202359.06410257693</v>
      </c>
      <c r="P282" s="265">
        <v>-194736.86893043312</v>
      </c>
      <c r="Q282" s="266">
        <f t="shared" si="24"/>
        <v>1.6325112812473355</v>
      </c>
      <c r="R282" s="254">
        <v>6</v>
      </c>
    </row>
    <row r="283" spans="1:18" ht="15">
      <c r="A283">
        <v>889</v>
      </c>
      <c r="B283" t="s">
        <v>313</v>
      </c>
      <c r="C283" s="218">
        <v>2568</v>
      </c>
      <c r="D283" s="178">
        <v>12022341.204935184</v>
      </c>
      <c r="E283" s="182">
        <v>11914566.232976066</v>
      </c>
      <c r="F283" s="257">
        <v>11836195</v>
      </c>
      <c r="G283" s="172">
        <f t="shared" si="25"/>
        <v>-78371.232976065949</v>
      </c>
      <c r="H283" s="173">
        <f t="shared" si="26"/>
        <v>-6.5777663612425173E-3</v>
      </c>
      <c r="I283" s="269">
        <f t="shared" si="23"/>
        <v>-30.518392903452472</v>
      </c>
      <c r="J283" s="184">
        <v>977582.7936448477</v>
      </c>
      <c r="K283" s="185">
        <v>1042262.815728248</v>
      </c>
      <c r="L283" s="256">
        <v>1089285.4322706249</v>
      </c>
      <c r="M283" s="186">
        <f t="shared" si="27"/>
        <v>18.310987750146779</v>
      </c>
      <c r="N283" s="187">
        <v>354238.36625619186</v>
      </c>
      <c r="O283" s="188">
        <v>397092.65035534825</v>
      </c>
      <c r="P283" s="265">
        <v>428441.06138360279</v>
      </c>
      <c r="Q283" s="266">
        <f t="shared" si="24"/>
        <v>12.207325166765788</v>
      </c>
      <c r="R283" s="254">
        <v>17</v>
      </c>
    </row>
    <row r="284" spans="1:18" ht="15">
      <c r="A284">
        <v>890</v>
      </c>
      <c r="B284" t="s">
        <v>314</v>
      </c>
      <c r="C284" s="218">
        <v>1176</v>
      </c>
      <c r="D284" s="178">
        <v>6954360.2514070245</v>
      </c>
      <c r="E284" s="182">
        <v>6960693.6134524094</v>
      </c>
      <c r="F284" s="257">
        <v>6954597</v>
      </c>
      <c r="G284" s="172">
        <f t="shared" si="25"/>
        <v>-6096.6134524093941</v>
      </c>
      <c r="H284" s="173">
        <f t="shared" si="26"/>
        <v>-8.7586292271605334E-4</v>
      </c>
      <c r="I284" s="269">
        <f t="shared" si="23"/>
        <v>-5.1841951125930219</v>
      </c>
      <c r="J284" s="184">
        <v>119504.00518397168</v>
      </c>
      <c r="K284" s="185">
        <v>115716.00191905792</v>
      </c>
      <c r="L284" s="256">
        <v>119373.96570226965</v>
      </c>
      <c r="M284" s="186">
        <f t="shared" si="27"/>
        <v>3.1105134210984096</v>
      </c>
      <c r="N284" s="187">
        <v>577443.83337277023</v>
      </c>
      <c r="O284" s="188">
        <v>574706.21664481098</v>
      </c>
      <c r="P284" s="265">
        <v>577144.85916695406</v>
      </c>
      <c r="Q284" s="266">
        <f t="shared" si="24"/>
        <v>2.0736756140672479</v>
      </c>
      <c r="R284" s="254">
        <v>19</v>
      </c>
    </row>
    <row r="285" spans="1:18" ht="15">
      <c r="A285">
        <v>892</v>
      </c>
      <c r="B285" t="s">
        <v>315</v>
      </c>
      <c r="C285" s="218">
        <v>3634</v>
      </c>
      <c r="D285" s="178">
        <v>11228113.20839053</v>
      </c>
      <c r="E285" s="182">
        <v>11248848.194374403</v>
      </c>
      <c r="F285" s="257">
        <v>11080154</v>
      </c>
      <c r="G285" s="172">
        <f t="shared" si="25"/>
        <v>-168694.19437440298</v>
      </c>
      <c r="H285" s="173">
        <f t="shared" si="26"/>
        <v>-1.4996574890108987E-2</v>
      </c>
      <c r="I285" s="269">
        <f t="shared" si="23"/>
        <v>-46.421077153110346</v>
      </c>
      <c r="J285" s="184">
        <v>288722.43027402594</v>
      </c>
      <c r="K285" s="185">
        <v>276287.01684999</v>
      </c>
      <c r="L285" s="256">
        <v>377503.70580947527</v>
      </c>
      <c r="M285" s="186">
        <f t="shared" si="27"/>
        <v>27.85269371477305</v>
      </c>
      <c r="N285" s="187">
        <v>71417.300230313907</v>
      </c>
      <c r="O285" s="188">
        <v>63028.460967970335</v>
      </c>
      <c r="P285" s="265">
        <v>130506.25360763166</v>
      </c>
      <c r="Q285" s="266">
        <f t="shared" si="24"/>
        <v>18.568462476516597</v>
      </c>
      <c r="R285" s="254">
        <v>13</v>
      </c>
    </row>
    <row r="286" spans="1:18" ht="15">
      <c r="A286">
        <v>893</v>
      </c>
      <c r="B286" t="s">
        <v>316</v>
      </c>
      <c r="C286" s="218">
        <v>7497</v>
      </c>
      <c r="D286" s="178">
        <v>30455888.007053927</v>
      </c>
      <c r="E286" s="182">
        <v>30736875.373142906</v>
      </c>
      <c r="F286" s="257">
        <v>30464803</v>
      </c>
      <c r="G286" s="172">
        <f t="shared" si="25"/>
        <v>-272072.37314290553</v>
      </c>
      <c r="H286" s="173">
        <f t="shared" si="26"/>
        <v>-8.8516600936162631E-3</v>
      </c>
      <c r="I286" s="269">
        <f t="shared" si="23"/>
        <v>-36.290832752154934</v>
      </c>
      <c r="J286" s="184">
        <v>-627522.68122144893</v>
      </c>
      <c r="K286" s="185">
        <v>-796114.75169256853</v>
      </c>
      <c r="L286" s="256">
        <v>-632871.37483209744</v>
      </c>
      <c r="M286" s="186">
        <f t="shared" si="27"/>
        <v>21.774493378747646</v>
      </c>
      <c r="N286" s="187">
        <v>-191486.01911852192</v>
      </c>
      <c r="O286" s="188">
        <v>-303886.90265663178</v>
      </c>
      <c r="P286" s="265">
        <v>-195057.98474964002</v>
      </c>
      <c r="Q286" s="266">
        <f t="shared" si="24"/>
        <v>14.516328919166568</v>
      </c>
      <c r="R286" s="254">
        <v>15</v>
      </c>
    </row>
    <row r="287" spans="1:18" ht="15">
      <c r="A287">
        <v>895</v>
      </c>
      <c r="B287" t="s">
        <v>317</v>
      </c>
      <c r="C287" s="218">
        <v>15463</v>
      </c>
      <c r="D287" s="178">
        <v>63871735.439765796</v>
      </c>
      <c r="E287" s="182">
        <v>63489405.524746329</v>
      </c>
      <c r="F287" s="257">
        <v>63434021</v>
      </c>
      <c r="G287" s="172">
        <f t="shared" si="25"/>
        <v>-55384.524746328592</v>
      </c>
      <c r="H287" s="173">
        <f t="shared" si="26"/>
        <v>-8.7234278362775515E-4</v>
      </c>
      <c r="I287" s="269">
        <f t="shared" si="23"/>
        <v>-3.5817451171395325</v>
      </c>
      <c r="J287" s="184">
        <v>824573.90924913436</v>
      </c>
      <c r="K287" s="185">
        <v>1053960.0841550005</v>
      </c>
      <c r="L287" s="256">
        <v>1087190.5307428802</v>
      </c>
      <c r="M287" s="186">
        <f t="shared" si="27"/>
        <v>2.1490297217797112</v>
      </c>
      <c r="N287" s="187">
        <v>1531202.1685080451</v>
      </c>
      <c r="O287" s="188">
        <v>1684334.3281758071</v>
      </c>
      <c r="P287" s="265">
        <v>1706487.9592344095</v>
      </c>
      <c r="Q287" s="266">
        <f t="shared" si="24"/>
        <v>1.4326864811875031</v>
      </c>
      <c r="R287" s="254">
        <v>2</v>
      </c>
    </row>
    <row r="288" spans="1:18" ht="15">
      <c r="A288">
        <v>905</v>
      </c>
      <c r="B288" t="s">
        <v>318</v>
      </c>
      <c r="C288" s="218">
        <v>67615</v>
      </c>
      <c r="D288" s="178">
        <v>255074583.12809682</v>
      </c>
      <c r="E288" s="182">
        <v>260526758.06833771</v>
      </c>
      <c r="F288" s="257">
        <v>257591456</v>
      </c>
      <c r="G288" s="172">
        <f t="shared" si="25"/>
        <v>-2935302.0683377087</v>
      </c>
      <c r="H288" s="173">
        <f t="shared" si="26"/>
        <v>-1.1266796892961612E-2</v>
      </c>
      <c r="I288" s="269">
        <f t="shared" si="23"/>
        <v>-43.411995390633862</v>
      </c>
      <c r="J288" s="184">
        <v>-8472429.407875143</v>
      </c>
      <c r="K288" s="185">
        <v>-11743705.557396069</v>
      </c>
      <c r="L288" s="256">
        <v>-9982524.3593746722</v>
      </c>
      <c r="M288" s="186">
        <f t="shared" si="27"/>
        <v>26.047196598704385</v>
      </c>
      <c r="N288" s="187">
        <v>-3166228.8408458158</v>
      </c>
      <c r="O288" s="188">
        <v>-5347588.7484081527</v>
      </c>
      <c r="P288" s="265">
        <v>-4173467.9497271087</v>
      </c>
      <c r="Q288" s="266">
        <f t="shared" si="24"/>
        <v>17.364797732471256</v>
      </c>
      <c r="R288" s="254">
        <v>15</v>
      </c>
    </row>
    <row r="289" spans="1:18" ht="15">
      <c r="A289">
        <v>908</v>
      </c>
      <c r="B289" t="s">
        <v>319</v>
      </c>
      <c r="C289" s="218">
        <v>20695</v>
      </c>
      <c r="D289" s="178">
        <v>82556340.543957978</v>
      </c>
      <c r="E289" s="182">
        <v>85368338.674055919</v>
      </c>
      <c r="F289" s="257">
        <v>85026523</v>
      </c>
      <c r="G289" s="172">
        <f t="shared" si="25"/>
        <v>-341815.67405591905</v>
      </c>
      <c r="H289" s="173">
        <f t="shared" si="26"/>
        <v>-4.0040099100557922E-3</v>
      </c>
      <c r="I289" s="269">
        <f t="shared" si="23"/>
        <v>-16.516824066485579</v>
      </c>
      <c r="J289" s="184">
        <v>1285905.0545452489</v>
      </c>
      <c r="K289" s="185">
        <v>-401261.62304787594</v>
      </c>
      <c r="L289" s="256">
        <v>-196172.36368123142</v>
      </c>
      <c r="M289" s="186">
        <f t="shared" si="27"/>
        <v>9.9100874301350341</v>
      </c>
      <c r="N289" s="187">
        <v>1249969.9709115387</v>
      </c>
      <c r="O289" s="188">
        <v>124623.21835316443</v>
      </c>
      <c r="P289" s="265">
        <v>261349.39126429276</v>
      </c>
      <c r="Q289" s="266">
        <f t="shared" si="24"/>
        <v>6.6067249534249006</v>
      </c>
      <c r="R289" s="254">
        <v>6</v>
      </c>
    </row>
    <row r="290" spans="1:18" ht="15">
      <c r="A290">
        <v>915</v>
      </c>
      <c r="B290" t="s">
        <v>320</v>
      </c>
      <c r="C290" s="218">
        <v>19973</v>
      </c>
      <c r="D290" s="178">
        <v>98607796.464011312</v>
      </c>
      <c r="E290" s="182">
        <v>98270021.788599849</v>
      </c>
      <c r="F290" s="257">
        <v>98183840</v>
      </c>
      <c r="G290" s="172">
        <f t="shared" si="25"/>
        <v>-86181.788599848747</v>
      </c>
      <c r="H290" s="173">
        <f t="shared" si="26"/>
        <v>-8.769896152587051E-4</v>
      </c>
      <c r="I290" s="269">
        <f t="shared" si="23"/>
        <v>-4.3149145646547211</v>
      </c>
      <c r="J290" s="184">
        <v>519166.72017882176</v>
      </c>
      <c r="K290" s="185">
        <v>721924.57099062041</v>
      </c>
      <c r="L290" s="256">
        <v>773633.93252304895</v>
      </c>
      <c r="M290" s="186">
        <f t="shared" si="27"/>
        <v>2.5889631769102555</v>
      </c>
      <c r="N290" s="187">
        <v>865412.26053147286</v>
      </c>
      <c r="O290" s="188">
        <v>998940.08850718837</v>
      </c>
      <c r="P290" s="265">
        <v>1033412.9961954993</v>
      </c>
      <c r="Q290" s="266">
        <f t="shared" si="24"/>
        <v>1.7259754512747685</v>
      </c>
      <c r="R290" s="254">
        <v>11</v>
      </c>
    </row>
    <row r="291" spans="1:18" ht="15">
      <c r="A291">
        <v>918</v>
      </c>
      <c r="B291" t="s">
        <v>321</v>
      </c>
      <c r="C291" s="218">
        <v>2271</v>
      </c>
      <c r="D291" s="178">
        <v>9974479.2919038758</v>
      </c>
      <c r="E291" s="182">
        <v>9999629.4842518773</v>
      </c>
      <c r="F291" s="257">
        <v>9990925</v>
      </c>
      <c r="G291" s="172">
        <f t="shared" si="25"/>
        <v>-8704.484251877293</v>
      </c>
      <c r="H291" s="173">
        <f t="shared" si="26"/>
        <v>-8.7048067786768795E-4</v>
      </c>
      <c r="I291" s="269">
        <f t="shared" si="23"/>
        <v>-3.8328860642348275</v>
      </c>
      <c r="J291" s="184">
        <v>-50426.908010690902</v>
      </c>
      <c r="K291" s="185">
        <v>-65510.01395556589</v>
      </c>
      <c r="L291" s="256">
        <v>-60287.279328028912</v>
      </c>
      <c r="M291" s="186">
        <f t="shared" si="27"/>
        <v>2.2997510469119233</v>
      </c>
      <c r="N291" s="187">
        <v>-13395.547478323122</v>
      </c>
      <c r="O291" s="188">
        <v>-23574.805462416254</v>
      </c>
      <c r="P291" s="265">
        <v>-20092.982377388667</v>
      </c>
      <c r="Q291" s="266">
        <f t="shared" si="24"/>
        <v>1.5331673646092412</v>
      </c>
      <c r="R291" s="254">
        <v>2</v>
      </c>
    </row>
    <row r="292" spans="1:18" ht="15">
      <c r="A292">
        <v>921</v>
      </c>
      <c r="B292" t="s">
        <v>322</v>
      </c>
      <c r="C292" s="218">
        <v>1941</v>
      </c>
      <c r="D292" s="178">
        <v>12342348.842146285</v>
      </c>
      <c r="E292" s="182">
        <v>12005762.640157722</v>
      </c>
      <c r="F292" s="257">
        <v>11913748</v>
      </c>
      <c r="G292" s="172">
        <f t="shared" si="25"/>
        <v>-92014.640157721937</v>
      </c>
      <c r="H292" s="173">
        <f t="shared" si="26"/>
        <v>-7.6642061746202512E-3</v>
      </c>
      <c r="I292" s="269">
        <f t="shared" si="23"/>
        <v>-47.405790910727426</v>
      </c>
      <c r="J292" s="184">
        <v>492864.53945027624</v>
      </c>
      <c r="K292" s="185">
        <v>694825.65779123851</v>
      </c>
      <c r="L292" s="256">
        <v>750034.47577336105</v>
      </c>
      <c r="M292" s="186">
        <f t="shared" si="27"/>
        <v>28.443492005215113</v>
      </c>
      <c r="N292" s="187">
        <v>-56439.522818091667</v>
      </c>
      <c r="O292" s="188">
        <v>78035.17943951115</v>
      </c>
      <c r="P292" s="265">
        <v>114841.058094263</v>
      </c>
      <c r="Q292" s="266">
        <f t="shared" si="24"/>
        <v>18.962328003478543</v>
      </c>
      <c r="R292" s="254">
        <v>11</v>
      </c>
    </row>
    <row r="293" spans="1:18" ht="15">
      <c r="A293">
        <v>922</v>
      </c>
      <c r="B293" t="s">
        <v>323</v>
      </c>
      <c r="C293" s="218">
        <v>4444</v>
      </c>
      <c r="D293" s="178">
        <v>15043741.554322096</v>
      </c>
      <c r="E293" s="182">
        <v>14783008.021031629</v>
      </c>
      <c r="F293" s="257">
        <v>14850355</v>
      </c>
      <c r="G293" s="172">
        <f t="shared" si="25"/>
        <v>67346.978968370706</v>
      </c>
      <c r="H293" s="173">
        <f t="shared" si="26"/>
        <v>4.5557019838287898E-3</v>
      </c>
      <c r="I293" s="269">
        <f t="shared" si="23"/>
        <v>15.154585726456055</v>
      </c>
      <c r="J293" s="184">
        <v>-433863.17385756993</v>
      </c>
      <c r="K293" s="185">
        <v>-277440.15797350585</v>
      </c>
      <c r="L293" s="256">
        <v>-317848.16307317681</v>
      </c>
      <c r="M293" s="186">
        <f t="shared" si="27"/>
        <v>-9.0927104184678136</v>
      </c>
      <c r="N293" s="187">
        <v>-413867.62787282886</v>
      </c>
      <c r="O293" s="188">
        <v>-309283.39583390584</v>
      </c>
      <c r="P293" s="265">
        <v>-336222.06590034679</v>
      </c>
      <c r="Q293" s="266">
        <f t="shared" si="24"/>
        <v>-6.0618069456437764</v>
      </c>
      <c r="R293" s="254">
        <v>6</v>
      </c>
    </row>
    <row r="294" spans="1:18" ht="15">
      <c r="A294">
        <v>924</v>
      </c>
      <c r="B294" t="s">
        <v>324</v>
      </c>
      <c r="C294" s="218">
        <v>3004</v>
      </c>
      <c r="D294" s="178">
        <v>14693631.930442393</v>
      </c>
      <c r="E294" s="182">
        <v>14549943.563930951</v>
      </c>
      <c r="F294" s="257">
        <v>14537202</v>
      </c>
      <c r="G294" s="172">
        <f t="shared" si="25"/>
        <v>-12741.563930951059</v>
      </c>
      <c r="H294" s="173">
        <f t="shared" si="26"/>
        <v>-8.7571225791811087E-4</v>
      </c>
      <c r="I294" s="269">
        <f t="shared" si="23"/>
        <v>-4.2415326001834419</v>
      </c>
      <c r="J294" s="184">
        <v>-206122.41685213419</v>
      </c>
      <c r="K294" s="185">
        <v>-119891.45469181852</v>
      </c>
      <c r="L294" s="256">
        <v>-112246.7554178655</v>
      </c>
      <c r="M294" s="186">
        <f t="shared" si="27"/>
        <v>2.5448399713558674</v>
      </c>
      <c r="N294" s="187">
        <v>-369151.36498249811</v>
      </c>
      <c r="O294" s="188">
        <v>-311981.08828586078</v>
      </c>
      <c r="P294" s="265">
        <v>-306884.62210322125</v>
      </c>
      <c r="Q294" s="266">
        <f t="shared" si="24"/>
        <v>1.6965599809053034</v>
      </c>
      <c r="R294" s="254">
        <v>16</v>
      </c>
    </row>
    <row r="295" spans="1:18" ht="15">
      <c r="A295">
        <v>925</v>
      </c>
      <c r="B295" t="s">
        <v>325</v>
      </c>
      <c r="C295" s="218">
        <v>3490</v>
      </c>
      <c r="D295" s="178">
        <v>14569407.249762855</v>
      </c>
      <c r="E295" s="182">
        <v>14224426.879373876</v>
      </c>
      <c r="F295" s="257">
        <v>14211929</v>
      </c>
      <c r="G295" s="172">
        <f t="shared" si="25"/>
        <v>-12497.879373876378</v>
      </c>
      <c r="H295" s="173">
        <f t="shared" si="26"/>
        <v>-8.7862094408871561E-4</v>
      </c>
      <c r="I295" s="269">
        <f t="shared" si="23"/>
        <v>-3.5810542618556958</v>
      </c>
      <c r="J295" s="184">
        <v>964554.08980234561</v>
      </c>
      <c r="K295" s="185">
        <v>1171553.0129345662</v>
      </c>
      <c r="L295" s="256">
        <v>1179051.7818548291</v>
      </c>
      <c r="M295" s="186">
        <f t="shared" si="27"/>
        <v>2.1486443897601175</v>
      </c>
      <c r="N295" s="187">
        <v>756434.14729145542</v>
      </c>
      <c r="O295" s="188">
        <v>894244.34939272143</v>
      </c>
      <c r="P295" s="265">
        <v>899243.5286729018</v>
      </c>
      <c r="Q295" s="266">
        <f t="shared" si="24"/>
        <v>1.4324295931748905</v>
      </c>
      <c r="R295" s="254">
        <v>11</v>
      </c>
    </row>
    <row r="296" spans="1:18" ht="15">
      <c r="A296">
        <v>927</v>
      </c>
      <c r="B296" t="s">
        <v>326</v>
      </c>
      <c r="C296" s="218">
        <v>29239</v>
      </c>
      <c r="D296" s="178">
        <v>98345347.079872102</v>
      </c>
      <c r="E296" s="182">
        <v>96466154.083969265</v>
      </c>
      <c r="F296" s="257">
        <v>96381926</v>
      </c>
      <c r="G296" s="172">
        <f t="shared" si="25"/>
        <v>-84228.083969265223</v>
      </c>
      <c r="H296" s="173">
        <f t="shared" si="26"/>
        <v>-8.7313612498689046E-4</v>
      </c>
      <c r="I296" s="269">
        <f t="shared" si="23"/>
        <v>-2.8806759454586417</v>
      </c>
      <c r="J296" s="184">
        <v>-1183608.67459025</v>
      </c>
      <c r="K296" s="185">
        <v>-56093.811421952822</v>
      </c>
      <c r="L296" s="256">
        <v>-5557.1046756499763</v>
      </c>
      <c r="M296" s="186">
        <f t="shared" si="27"/>
        <v>1.7284006548207136</v>
      </c>
      <c r="N296" s="187">
        <v>103457.98705784844</v>
      </c>
      <c r="O296" s="188">
        <v>855151.07245488896</v>
      </c>
      <c r="P296" s="265">
        <v>888842.21028579981</v>
      </c>
      <c r="Q296" s="266">
        <f t="shared" si="24"/>
        <v>1.1522671032152554</v>
      </c>
      <c r="R296" s="254">
        <v>1</v>
      </c>
    </row>
    <row r="297" spans="1:18" ht="15">
      <c r="A297">
        <v>931</v>
      </c>
      <c r="B297" t="s">
        <v>327</v>
      </c>
      <c r="C297" s="218">
        <v>6070</v>
      </c>
      <c r="D297" s="178">
        <v>30693954.3052462</v>
      </c>
      <c r="E297" s="182">
        <v>28709659.535774622</v>
      </c>
      <c r="F297" s="257">
        <v>28945217</v>
      </c>
      <c r="G297" s="172">
        <f t="shared" si="25"/>
        <v>235557.46422537789</v>
      </c>
      <c r="H297" s="173">
        <f t="shared" si="26"/>
        <v>8.2048156625422076E-3</v>
      </c>
      <c r="I297" s="269">
        <f t="shared" si="23"/>
        <v>38.806831009123208</v>
      </c>
      <c r="J297" s="184">
        <v>2436275.0793183893</v>
      </c>
      <c r="K297" s="185">
        <v>3626863.0738060228</v>
      </c>
      <c r="L297" s="256">
        <v>3485528.4450906515</v>
      </c>
      <c r="M297" s="186">
        <f t="shared" si="27"/>
        <v>-23.284123346848641</v>
      </c>
      <c r="N297" s="187">
        <v>1716352.4846798589</v>
      </c>
      <c r="O297" s="188">
        <v>2509881.1027726335</v>
      </c>
      <c r="P297" s="265">
        <v>2415658.0169623923</v>
      </c>
      <c r="Q297" s="266">
        <f t="shared" si="24"/>
        <v>-15.522748897898071</v>
      </c>
      <c r="R297" s="254">
        <v>13</v>
      </c>
    </row>
    <row r="298" spans="1:18" ht="15">
      <c r="A298">
        <v>934</v>
      </c>
      <c r="B298" t="s">
        <v>328</v>
      </c>
      <c r="C298" s="218">
        <v>2756</v>
      </c>
      <c r="D298" s="178">
        <v>12474426.335443003</v>
      </c>
      <c r="E298" s="182">
        <v>12607966.739484962</v>
      </c>
      <c r="F298" s="257">
        <v>12596948</v>
      </c>
      <c r="G298" s="172">
        <f t="shared" si="25"/>
        <v>-11018.739484962076</v>
      </c>
      <c r="H298" s="173">
        <f t="shared" si="26"/>
        <v>-8.739505514758515E-4</v>
      </c>
      <c r="I298" s="269">
        <f t="shared" si="23"/>
        <v>-3.9980912499862393</v>
      </c>
      <c r="J298" s="184">
        <v>409813.59544919158</v>
      </c>
      <c r="K298" s="185">
        <v>329698.51586891845</v>
      </c>
      <c r="L298" s="256">
        <v>336309.764575137</v>
      </c>
      <c r="M298" s="186">
        <f t="shared" si="27"/>
        <v>2.398856569745484</v>
      </c>
      <c r="N298" s="187">
        <v>91106.442690656535</v>
      </c>
      <c r="O298" s="188">
        <v>37534.486359578485</v>
      </c>
      <c r="P298" s="265">
        <v>41941.985497061847</v>
      </c>
      <c r="Q298" s="266">
        <f t="shared" si="24"/>
        <v>1.599237713165226</v>
      </c>
      <c r="R298" s="254">
        <v>14</v>
      </c>
    </row>
    <row r="299" spans="1:18" ht="15">
      <c r="A299">
        <v>935</v>
      </c>
      <c r="B299" t="s">
        <v>329</v>
      </c>
      <c r="C299" s="218">
        <v>3040</v>
      </c>
      <c r="D299" s="178">
        <v>14360719.643006233</v>
      </c>
      <c r="E299" s="182">
        <v>14131031.468813326</v>
      </c>
      <c r="F299" s="257">
        <v>14077422</v>
      </c>
      <c r="G299" s="172">
        <f t="shared" si="25"/>
        <v>-53609.46881332621</v>
      </c>
      <c r="H299" s="173">
        <f t="shared" si="26"/>
        <v>-3.7937406714888692E-3</v>
      </c>
      <c r="I299" s="269">
        <f t="shared" si="23"/>
        <v>-17.634693688594147</v>
      </c>
      <c r="J299" s="184">
        <v>-1384.6995544617216</v>
      </c>
      <c r="K299" s="185">
        <v>136442.51767940156</v>
      </c>
      <c r="L299" s="256">
        <v>168608.49134791258</v>
      </c>
      <c r="M299" s="186">
        <f t="shared" si="27"/>
        <v>10.580912390957574</v>
      </c>
      <c r="N299" s="187">
        <v>141505.90552974556</v>
      </c>
      <c r="O299" s="188">
        <v>233137.81783763564</v>
      </c>
      <c r="P299" s="265">
        <v>254581.80028331411</v>
      </c>
      <c r="Q299" s="266">
        <f t="shared" si="24"/>
        <v>7.0539415939731809</v>
      </c>
      <c r="R299" s="254">
        <v>8</v>
      </c>
    </row>
    <row r="300" spans="1:18" ht="15">
      <c r="A300">
        <v>936</v>
      </c>
      <c r="B300" t="s">
        <v>330</v>
      </c>
      <c r="C300" s="218">
        <v>6465</v>
      </c>
      <c r="D300" s="178">
        <v>32090484.784231905</v>
      </c>
      <c r="E300" s="182">
        <v>32690735.874869056</v>
      </c>
      <c r="F300" s="257">
        <v>32661725</v>
      </c>
      <c r="G300" s="172">
        <f t="shared" si="25"/>
        <v>-29010.874869056046</v>
      </c>
      <c r="H300" s="173">
        <f t="shared" si="26"/>
        <v>-8.8743413363656046E-4</v>
      </c>
      <c r="I300" s="269">
        <f t="shared" si="23"/>
        <v>-4.48737430302491</v>
      </c>
      <c r="J300" s="184">
        <v>2496536.9565103459</v>
      </c>
      <c r="K300" s="185">
        <v>2136402.3985461933</v>
      </c>
      <c r="L300" s="256">
        <v>2153809.1112912162</v>
      </c>
      <c r="M300" s="186">
        <f t="shared" si="27"/>
        <v>2.6924536341876193</v>
      </c>
      <c r="N300" s="187">
        <v>1345893.1229531642</v>
      </c>
      <c r="O300" s="188">
        <v>1105519.0012991361</v>
      </c>
      <c r="P300" s="265">
        <v>1117123.4764624948</v>
      </c>
      <c r="Q300" s="266">
        <f t="shared" si="24"/>
        <v>1.7949690894599737</v>
      </c>
      <c r="R300" s="254">
        <v>6</v>
      </c>
    </row>
    <row r="301" spans="1:18" ht="15">
      <c r="A301">
        <v>946</v>
      </c>
      <c r="B301" t="s">
        <v>331</v>
      </c>
      <c r="C301" s="218">
        <v>6376</v>
      </c>
      <c r="D301" s="178">
        <v>26474464.144938238</v>
      </c>
      <c r="E301" s="182">
        <v>25015241.754161797</v>
      </c>
      <c r="F301" s="257">
        <v>26574278</v>
      </c>
      <c r="G301" s="172">
        <f t="shared" si="25"/>
        <v>1559036.2458382025</v>
      </c>
      <c r="H301" s="173">
        <f t="shared" si="26"/>
        <v>6.2323453083511574E-2</v>
      </c>
      <c r="I301" s="269">
        <f t="shared" si="23"/>
        <v>244.51634972368296</v>
      </c>
      <c r="J301" s="184">
        <v>-69238.727095952665</v>
      </c>
      <c r="K301" s="185">
        <v>806302.13141631358</v>
      </c>
      <c r="L301" s="256">
        <v>-129119.71376491245</v>
      </c>
      <c r="M301" s="186">
        <f t="shared" si="27"/>
        <v>-146.70982515389366</v>
      </c>
      <c r="N301" s="187">
        <v>248680.01792598719</v>
      </c>
      <c r="O301" s="188">
        <v>832242.74409741897</v>
      </c>
      <c r="P301" s="265">
        <v>208628.18064327849</v>
      </c>
      <c r="Q301" s="266">
        <f t="shared" si="24"/>
        <v>-97.806550102594173</v>
      </c>
      <c r="R301" s="254">
        <v>15</v>
      </c>
    </row>
    <row r="302" spans="1:18" ht="15">
      <c r="A302">
        <v>976</v>
      </c>
      <c r="B302" t="s">
        <v>332</v>
      </c>
      <c r="C302" s="218">
        <v>3830</v>
      </c>
      <c r="D302" s="178">
        <v>23176904.448012967</v>
      </c>
      <c r="E302" s="182">
        <v>22904669.135040179</v>
      </c>
      <c r="F302" s="257">
        <v>23001952</v>
      </c>
      <c r="G302" s="172">
        <f t="shared" si="25"/>
        <v>97282.864959821105</v>
      </c>
      <c r="H302" s="173">
        <f t="shared" si="26"/>
        <v>4.2472940511066003E-3</v>
      </c>
      <c r="I302" s="269">
        <f t="shared" si="23"/>
        <v>25.400225838073396</v>
      </c>
      <c r="J302" s="184">
        <v>609999.86583882815</v>
      </c>
      <c r="K302" s="185">
        <v>773359.29094524588</v>
      </c>
      <c r="L302" s="256">
        <v>714989.39707910444</v>
      </c>
      <c r="M302" s="186">
        <f t="shared" si="27"/>
        <v>-15.240181166094372</v>
      </c>
      <c r="N302" s="187">
        <v>315883.86778970098</v>
      </c>
      <c r="O302" s="188">
        <v>424467.90604431677</v>
      </c>
      <c r="P302" s="265">
        <v>385554.64346689451</v>
      </c>
      <c r="Q302" s="266">
        <f t="shared" si="24"/>
        <v>-10.160120777394845</v>
      </c>
      <c r="R302" s="254">
        <v>19</v>
      </c>
    </row>
    <row r="303" spans="1:18" ht="15">
      <c r="A303">
        <v>977</v>
      </c>
      <c r="B303" t="s">
        <v>333</v>
      </c>
      <c r="C303" s="218">
        <v>15357</v>
      </c>
      <c r="D303" s="178">
        <v>60502307.118650012</v>
      </c>
      <c r="E303" s="182">
        <v>60520410.63174662</v>
      </c>
      <c r="F303" s="257">
        <v>60367970</v>
      </c>
      <c r="G303" s="172">
        <f t="shared" si="25"/>
        <v>-152440.63174661994</v>
      </c>
      <c r="H303" s="173">
        <f t="shared" si="26"/>
        <v>-2.5188300964147062E-3</v>
      </c>
      <c r="I303" s="269">
        <f t="shared" si="23"/>
        <v>-9.9264590575385778</v>
      </c>
      <c r="J303" s="184">
        <v>-60573.918385576966</v>
      </c>
      <c r="K303" s="185">
        <v>-71439.520232758659</v>
      </c>
      <c r="L303" s="256">
        <v>20025.058790852534</v>
      </c>
      <c r="M303" s="186">
        <f t="shared" si="27"/>
        <v>5.9558884563138106</v>
      </c>
      <c r="N303" s="187">
        <v>-408394.49690884101</v>
      </c>
      <c r="O303" s="188">
        <v>-415576.49428210995</v>
      </c>
      <c r="P303" s="265">
        <v>-354600.10826635326</v>
      </c>
      <c r="Q303" s="266">
        <f t="shared" si="24"/>
        <v>3.9705923042102427</v>
      </c>
      <c r="R303" s="254">
        <v>17</v>
      </c>
    </row>
    <row r="304" spans="1:18" ht="15">
      <c r="A304">
        <v>980</v>
      </c>
      <c r="B304" t="s">
        <v>334</v>
      </c>
      <c r="C304" s="218">
        <v>33533</v>
      </c>
      <c r="D304" s="178">
        <v>106039937.80224605</v>
      </c>
      <c r="E304" s="182">
        <v>106753281.38032535</v>
      </c>
      <c r="F304" s="257">
        <v>106659898</v>
      </c>
      <c r="G304" s="172">
        <f t="shared" si="25"/>
        <v>-93383.380325347185</v>
      </c>
      <c r="H304" s="173">
        <f t="shared" si="26"/>
        <v>-8.7475887502374953E-4</v>
      </c>
      <c r="I304" s="269">
        <f t="shared" si="23"/>
        <v>-2.7848203359480865</v>
      </c>
      <c r="J304" s="184">
        <v>-62703.91624709098</v>
      </c>
      <c r="K304" s="185">
        <v>-490734.72712584567</v>
      </c>
      <c r="L304" s="256">
        <v>-434704.46374581836</v>
      </c>
      <c r="M304" s="186">
        <f t="shared" si="27"/>
        <v>1.6708992151023565</v>
      </c>
      <c r="N304" s="187">
        <v>-948007.07198615419</v>
      </c>
      <c r="O304" s="188">
        <v>-1232925.1437566024</v>
      </c>
      <c r="P304" s="265">
        <v>-1195571.6348365312</v>
      </c>
      <c r="Q304" s="266">
        <f t="shared" si="24"/>
        <v>1.1139328100698171</v>
      </c>
      <c r="R304" s="254">
        <v>6</v>
      </c>
    </row>
    <row r="305" spans="1:18" ht="15">
      <c r="A305">
        <v>981</v>
      </c>
      <c r="B305" t="s">
        <v>335</v>
      </c>
      <c r="C305" s="218">
        <v>2282</v>
      </c>
      <c r="D305" s="178">
        <v>8712838.6713965088</v>
      </c>
      <c r="E305" s="182">
        <v>8740460.9345091879</v>
      </c>
      <c r="F305" s="257">
        <v>8487364</v>
      </c>
      <c r="G305" s="172">
        <f t="shared" si="25"/>
        <v>-253096.93450918794</v>
      </c>
      <c r="H305" s="173">
        <f t="shared" si="26"/>
        <v>-2.8956932180762656E-2</v>
      </c>
      <c r="I305" s="269">
        <f t="shared" si="23"/>
        <v>-110.91013782173003</v>
      </c>
      <c r="J305" s="184">
        <v>320344.08370615816</v>
      </c>
      <c r="K305" s="185">
        <v>303780.61352688877</v>
      </c>
      <c r="L305" s="256">
        <v>455638.53422491642</v>
      </c>
      <c r="M305" s="186">
        <f t="shared" si="27"/>
        <v>66.545977518855238</v>
      </c>
      <c r="N305" s="187">
        <v>141844.8768570988</v>
      </c>
      <c r="O305" s="188">
        <v>130627.85247476186</v>
      </c>
      <c r="P305" s="265">
        <v>231866.46627345079</v>
      </c>
      <c r="Q305" s="266">
        <f t="shared" si="24"/>
        <v>44.363985012571831</v>
      </c>
      <c r="R305" s="254">
        <v>5</v>
      </c>
    </row>
    <row r="306" spans="1:18" ht="15">
      <c r="A306">
        <v>989</v>
      </c>
      <c r="B306" t="s">
        <v>336</v>
      </c>
      <c r="C306" s="218">
        <v>5484</v>
      </c>
      <c r="D306" s="178">
        <v>28475613.905615512</v>
      </c>
      <c r="E306" s="182">
        <v>28628669.898399472</v>
      </c>
      <c r="F306" s="257">
        <v>28603695</v>
      </c>
      <c r="G306" s="172">
        <f t="shared" si="25"/>
        <v>-24974.898399472237</v>
      </c>
      <c r="H306" s="173">
        <f t="shared" si="26"/>
        <v>-8.7237369001444583E-4</v>
      </c>
      <c r="I306" s="269">
        <f t="shared" si="23"/>
        <v>-4.5541390225149954</v>
      </c>
      <c r="J306" s="184">
        <v>-779524.71954086318</v>
      </c>
      <c r="K306" s="185">
        <v>-871344.70607507485</v>
      </c>
      <c r="L306" s="256">
        <v>-856359.96821526811</v>
      </c>
      <c r="M306" s="186">
        <f t="shared" si="27"/>
        <v>2.7324467286299678</v>
      </c>
      <c r="N306" s="187">
        <v>-462239.63386356074</v>
      </c>
      <c r="O306" s="188">
        <v>-523693.42542970815</v>
      </c>
      <c r="P306" s="265">
        <v>-513703.6001898286</v>
      </c>
      <c r="Q306" s="266">
        <f t="shared" si="24"/>
        <v>1.821631152421507</v>
      </c>
      <c r="R306" s="254">
        <v>14</v>
      </c>
    </row>
    <row r="307" spans="1:18" ht="15">
      <c r="A307">
        <v>992</v>
      </c>
      <c r="B307" t="s">
        <v>337</v>
      </c>
      <c r="C307" s="218">
        <v>18318</v>
      </c>
      <c r="D307" s="178">
        <v>74199831.782257453</v>
      </c>
      <c r="E307" s="182">
        <v>75991035.807705</v>
      </c>
      <c r="F307" s="257">
        <v>75924506</v>
      </c>
      <c r="G307" s="172">
        <f t="shared" si="25"/>
        <v>-66529.807705000043</v>
      </c>
      <c r="H307" s="173">
        <f t="shared" si="26"/>
        <v>-8.7549547124681187E-4</v>
      </c>
      <c r="I307" s="269">
        <f t="shared" si="23"/>
        <v>-3.6319362214761459</v>
      </c>
      <c r="J307" s="184">
        <v>4499011.813399097</v>
      </c>
      <c r="K307" s="185">
        <v>3424369.3243256295</v>
      </c>
      <c r="L307" s="256">
        <v>3464287.3897799039</v>
      </c>
      <c r="M307" s="186">
        <f t="shared" si="27"/>
        <v>2.1791716046661436</v>
      </c>
      <c r="N307" s="187">
        <v>4116799.4274443183</v>
      </c>
      <c r="O307" s="188">
        <v>3398958.842093437</v>
      </c>
      <c r="P307" s="265">
        <v>3425570.8857296463</v>
      </c>
      <c r="Q307" s="266">
        <f t="shared" si="24"/>
        <v>1.4527810697788694</v>
      </c>
      <c r="R307" s="254">
        <v>13</v>
      </c>
    </row>
  </sheetData>
  <autoFilter ref="A14:R14" xr:uid="{840DABD8-FC40-4A64-9E6A-168E36CA0F0F}"/>
  <phoneticPr fontId="43" type="noConversion"/>
  <conditionalFormatting sqref="O1:P6 O8:P10 Q12:Q307 O308:P1048576">
    <cfRule type="cellIs" dxfId="0" priority="1" operator="lessThan">
      <formula>0</formula>
    </cfRule>
  </conditionalFormatting>
  <pageMargins left="0.7" right="0.7" top="0.75" bottom="0.75" header="0.3" footer="0.3"/>
  <pageSetup paperSize="9" orientation="portrait" verticalDpi="0" r:id="rId1"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666A3E-77C3-41BC-8286-DC7689CF834C}">
  <dimension ref="A1:AF319"/>
  <sheetViews>
    <sheetView zoomScale="90" zoomScaleNormal="90" workbookViewId="0">
      <pane xSplit="3" ySplit="10" topLeftCell="D11" activePane="bottomRight" state="frozen"/>
      <selection pane="topRight"/>
      <selection pane="bottomLeft"/>
      <selection pane="bottomRight"/>
    </sheetView>
  </sheetViews>
  <sheetFormatPr defaultColWidth="8.7109375" defaultRowHeight="15"/>
  <cols>
    <col min="1" max="1" width="6.28515625" style="282" customWidth="1"/>
    <col min="2" max="2" width="13.7109375" style="282" customWidth="1"/>
    <col min="3" max="3" width="9.42578125" style="282" bestFit="1" customWidth="1"/>
    <col min="4" max="5" width="13.28515625" style="282" bestFit="1" customWidth="1"/>
    <col min="6" max="6" width="12" style="280" bestFit="1" customWidth="1"/>
    <col min="7" max="8" width="13.42578125" style="282" bestFit="1" customWidth="1"/>
    <col min="9" max="9" width="10" style="280" customWidth="1"/>
    <col min="10" max="10" width="13.140625" style="282" customWidth="1"/>
    <col min="11" max="11" width="13.28515625" style="282" bestFit="1" customWidth="1"/>
    <col min="12" max="12" width="12" style="280" bestFit="1" customWidth="1"/>
    <col min="13" max="14" width="13.42578125" style="282" bestFit="1" customWidth="1"/>
    <col min="15" max="15" width="12" style="280" bestFit="1" customWidth="1"/>
    <col min="16" max="16" width="11.7109375" style="282" customWidth="1"/>
    <col min="17" max="17" width="12.28515625" style="282" customWidth="1"/>
    <col min="18" max="18" width="12" style="280" bestFit="1" customWidth="1"/>
    <col min="19" max="19" width="12.7109375" style="282" customWidth="1"/>
    <col min="20" max="20" width="12.140625" style="282" customWidth="1"/>
    <col min="21" max="21" width="10.85546875" style="282" bestFit="1" customWidth="1"/>
    <col min="22" max="22" width="10.7109375" style="282" bestFit="1" customWidth="1"/>
    <col min="23" max="23" width="11.28515625" style="282" customWidth="1"/>
    <col min="24" max="24" width="12.28515625" style="282" customWidth="1"/>
    <col min="25" max="26" width="13.28515625" style="282" bestFit="1" customWidth="1"/>
    <col min="27" max="27" width="13.28515625" style="282" customWidth="1"/>
    <col min="28" max="28" width="11.7109375" style="280" bestFit="1" customWidth="1"/>
    <col min="29" max="29" width="11.7109375" style="280" customWidth="1"/>
    <col min="30" max="30" width="12.28515625" style="282" customWidth="1"/>
    <col min="31" max="31" width="11.85546875" style="282" customWidth="1"/>
    <col min="32" max="32" width="8.85546875" style="248" customWidth="1"/>
    <col min="33" max="16384" width="8.7109375" style="289"/>
  </cols>
  <sheetData>
    <row r="1" spans="1:32" s="279" customFormat="1" ht="23.25">
      <c r="A1" s="331" t="s">
        <v>512</v>
      </c>
      <c r="B1" s="280"/>
      <c r="D1" s="280"/>
      <c r="E1" s="280"/>
      <c r="F1" s="280"/>
      <c r="G1" s="280"/>
      <c r="H1" s="280"/>
      <c r="I1" s="280"/>
      <c r="J1" s="280"/>
      <c r="K1" s="280"/>
      <c r="L1" s="280"/>
      <c r="M1" s="280"/>
      <c r="N1" s="280"/>
      <c r="O1" s="280"/>
      <c r="P1" s="280"/>
      <c r="Q1" s="280"/>
      <c r="R1" s="280"/>
      <c r="S1" s="280"/>
      <c r="T1" s="280"/>
      <c r="U1" s="280"/>
      <c r="V1" s="280"/>
      <c r="W1" s="280"/>
      <c r="X1" s="280"/>
      <c r="Y1" s="280"/>
      <c r="Z1" s="280"/>
      <c r="AA1" s="280"/>
      <c r="AB1" s="280"/>
      <c r="AC1" s="280"/>
      <c r="AD1" s="280"/>
      <c r="AE1" s="280"/>
      <c r="AF1" s="247"/>
    </row>
    <row r="2" spans="1:32" s="279" customFormat="1" ht="12" customHeight="1">
      <c r="A2" s="295"/>
      <c r="B2" s="280"/>
      <c r="D2" s="280"/>
      <c r="E2" s="280"/>
      <c r="F2" s="280"/>
      <c r="G2" s="280"/>
      <c r="H2" s="280"/>
      <c r="I2" s="280"/>
      <c r="J2" s="280"/>
      <c r="K2" s="280"/>
      <c r="L2" s="280"/>
      <c r="M2" s="280"/>
      <c r="N2" s="280"/>
      <c r="O2" s="280"/>
      <c r="P2" s="280"/>
      <c r="Q2" s="280"/>
      <c r="R2" s="280"/>
      <c r="S2" s="280"/>
      <c r="T2" s="280"/>
      <c r="U2" s="280"/>
      <c r="V2" s="280"/>
      <c r="W2" s="280"/>
      <c r="X2" s="280"/>
      <c r="Y2" s="280"/>
      <c r="Z2" s="280"/>
      <c r="AA2" s="280"/>
      <c r="AB2" s="280"/>
      <c r="AC2" s="280"/>
      <c r="AD2" s="280"/>
      <c r="AE2" s="280"/>
      <c r="AF2" s="247"/>
    </row>
    <row r="3" spans="1:32" s="279" customFormat="1" ht="13.9" customHeight="1">
      <c r="A3" s="212" t="s">
        <v>513</v>
      </c>
      <c r="B3" s="280"/>
      <c r="D3" s="280"/>
      <c r="E3" s="280"/>
      <c r="H3" s="280"/>
      <c r="I3" s="280"/>
      <c r="J3" s="280"/>
      <c r="K3" s="280"/>
      <c r="L3" s="280"/>
      <c r="M3" s="280"/>
      <c r="N3" s="280"/>
      <c r="O3" s="280"/>
      <c r="P3" s="280"/>
      <c r="Q3" s="280"/>
      <c r="R3" s="280"/>
      <c r="S3" s="280"/>
      <c r="T3" s="280"/>
      <c r="U3" s="280"/>
      <c r="V3" s="280"/>
      <c r="W3" s="280"/>
      <c r="X3" s="280"/>
      <c r="Y3" s="280"/>
      <c r="Z3" s="280"/>
      <c r="AA3" s="280"/>
      <c r="AB3" s="280"/>
      <c r="AC3" s="280"/>
      <c r="AD3" s="280"/>
      <c r="AE3" s="280"/>
      <c r="AF3" s="247"/>
    </row>
    <row r="4" spans="1:32" s="279" customFormat="1" ht="13.9" customHeight="1">
      <c r="A4" s="212" t="s">
        <v>514</v>
      </c>
      <c r="B4" s="294" t="s">
        <v>515</v>
      </c>
      <c r="D4" s="280"/>
      <c r="E4" s="280"/>
      <c r="F4" s="209"/>
      <c r="G4" s="294"/>
      <c r="H4" s="280"/>
      <c r="I4" s="280"/>
      <c r="J4" s="280"/>
      <c r="K4" s="280"/>
      <c r="L4" s="280"/>
      <c r="M4" s="280"/>
      <c r="N4" s="280"/>
      <c r="O4" s="280"/>
      <c r="P4" s="280"/>
      <c r="Q4" s="280"/>
      <c r="R4" s="280"/>
      <c r="S4" s="280"/>
      <c r="T4" s="280"/>
      <c r="U4" s="280"/>
      <c r="V4" s="280"/>
      <c r="W4" s="280"/>
      <c r="X4" s="280"/>
      <c r="Y4" s="280"/>
      <c r="Z4" s="280"/>
      <c r="AA4" s="280"/>
      <c r="AB4" s="280"/>
      <c r="AC4" s="280"/>
      <c r="AD4" s="280"/>
      <c r="AE4" s="280"/>
      <c r="AF4" s="248"/>
    </row>
    <row r="5" spans="1:32" s="279" customFormat="1" ht="13.9" customHeight="1">
      <c r="A5" s="212" t="s">
        <v>516</v>
      </c>
      <c r="B5" s="280"/>
      <c r="D5" s="280"/>
      <c r="E5" s="280"/>
      <c r="F5" s="280"/>
      <c r="G5" s="280"/>
      <c r="H5" s="280"/>
      <c r="I5" s="280"/>
      <c r="J5" s="280"/>
      <c r="K5" s="280"/>
      <c r="L5" s="280"/>
      <c r="M5" s="280"/>
      <c r="N5" s="280"/>
      <c r="O5" s="280"/>
      <c r="P5" s="280"/>
      <c r="Q5" s="280"/>
      <c r="R5" s="280"/>
      <c r="S5" s="280"/>
      <c r="T5" s="280"/>
      <c r="U5" s="280"/>
      <c r="V5" s="280"/>
      <c r="W5" s="280"/>
      <c r="X5" s="280"/>
      <c r="Y5" s="280"/>
      <c r="Z5" s="280"/>
      <c r="AA5" s="280"/>
      <c r="AB5" s="280"/>
      <c r="AC5" s="280"/>
      <c r="AD5" s="280"/>
      <c r="AE5" s="280"/>
      <c r="AF5" s="248"/>
    </row>
    <row r="6" spans="1:32" s="279" customFormat="1" ht="13.9" customHeight="1">
      <c r="A6" s="212" t="s">
        <v>517</v>
      </c>
      <c r="B6" s="280"/>
      <c r="D6" s="280"/>
      <c r="E6" s="280"/>
      <c r="F6" s="280"/>
      <c r="G6" s="280"/>
      <c r="H6" s="280"/>
      <c r="I6" s="280"/>
      <c r="J6" s="280"/>
      <c r="K6" s="280"/>
      <c r="L6" s="280"/>
      <c r="M6" s="280"/>
      <c r="N6" s="280"/>
      <c r="O6" s="280"/>
      <c r="P6" s="280"/>
      <c r="Q6" s="280"/>
      <c r="R6" s="280"/>
      <c r="S6" s="280"/>
      <c r="T6" s="280"/>
      <c r="U6" s="280"/>
      <c r="V6" s="280"/>
      <c r="W6" s="280"/>
      <c r="X6" s="280"/>
      <c r="Y6" s="280"/>
      <c r="Z6" s="280"/>
      <c r="AA6" s="280"/>
      <c r="AB6" s="280"/>
      <c r="AC6" s="280"/>
      <c r="AD6" s="280"/>
      <c r="AE6" s="280"/>
      <c r="AF6" s="249"/>
    </row>
    <row r="7" spans="1:32" s="279" customFormat="1" ht="18.75">
      <c r="A7" s="281"/>
      <c r="B7" s="280"/>
      <c r="D7" s="280"/>
      <c r="E7" s="280"/>
      <c r="F7" s="280"/>
      <c r="G7" s="280"/>
      <c r="H7" s="280"/>
      <c r="I7" s="280"/>
      <c r="J7" s="280"/>
      <c r="K7" s="280"/>
      <c r="L7" s="280"/>
      <c r="M7" s="280"/>
      <c r="N7" s="280"/>
      <c r="O7" s="280"/>
      <c r="P7" s="280"/>
      <c r="Q7" s="280"/>
      <c r="R7" s="280"/>
      <c r="S7" s="280"/>
      <c r="T7" s="280"/>
      <c r="U7" s="280"/>
      <c r="V7" s="280"/>
      <c r="W7" s="280"/>
      <c r="X7" s="280"/>
      <c r="Y7" s="280"/>
      <c r="Z7" s="280"/>
      <c r="AA7" s="280"/>
      <c r="AB7" s="280"/>
      <c r="AC7" s="280"/>
      <c r="AD7" s="280"/>
      <c r="AE7" s="280"/>
      <c r="AF7" s="249"/>
    </row>
    <row r="8" spans="1:32" s="279" customFormat="1" ht="18.75">
      <c r="A8" s="280"/>
      <c r="B8" s="280"/>
      <c r="C8" s="280"/>
      <c r="D8" s="296" t="s">
        <v>503</v>
      </c>
      <c r="E8" s="298" t="s">
        <v>518</v>
      </c>
      <c r="F8" s="280"/>
      <c r="G8" s="296" t="s">
        <v>503</v>
      </c>
      <c r="H8" s="298" t="s">
        <v>518</v>
      </c>
      <c r="I8" s="280"/>
      <c r="J8" s="296" t="s">
        <v>503</v>
      </c>
      <c r="K8" s="298" t="s">
        <v>518</v>
      </c>
      <c r="L8" s="280"/>
      <c r="M8" s="296" t="s">
        <v>503</v>
      </c>
      <c r="N8" s="298" t="s">
        <v>518</v>
      </c>
      <c r="O8" s="280"/>
      <c r="P8" s="296" t="s">
        <v>503</v>
      </c>
      <c r="Q8" s="298" t="s">
        <v>518</v>
      </c>
      <c r="R8" s="280"/>
      <c r="S8" s="296" t="s">
        <v>503</v>
      </c>
      <c r="T8" s="298" t="s">
        <v>518</v>
      </c>
      <c r="U8" s="296" t="s">
        <v>503</v>
      </c>
      <c r="V8" s="298" t="s">
        <v>518</v>
      </c>
      <c r="W8" s="296" t="s">
        <v>503</v>
      </c>
      <c r="X8" s="298" t="s">
        <v>518</v>
      </c>
      <c r="Y8" s="312" t="s">
        <v>503</v>
      </c>
      <c r="Z8" s="313" t="s">
        <v>518</v>
      </c>
      <c r="AA8" s="282"/>
      <c r="AB8" s="312" t="s">
        <v>503</v>
      </c>
      <c r="AC8" s="313" t="s">
        <v>518</v>
      </c>
      <c r="AD8" s="282"/>
      <c r="AE8" s="282"/>
      <c r="AF8" s="248"/>
    </row>
    <row r="9" spans="1:32" s="285" customFormat="1" ht="76.5">
      <c r="A9" s="283" t="s">
        <v>377</v>
      </c>
      <c r="B9" s="283" t="s">
        <v>378</v>
      </c>
      <c r="C9" s="283" t="s">
        <v>519</v>
      </c>
      <c r="D9" s="297" t="s">
        <v>520</v>
      </c>
      <c r="E9" s="299" t="s">
        <v>521</v>
      </c>
      <c r="F9" s="284" t="s">
        <v>522</v>
      </c>
      <c r="G9" s="297" t="s">
        <v>523</v>
      </c>
      <c r="H9" s="299" t="s">
        <v>523</v>
      </c>
      <c r="I9" s="284" t="s">
        <v>524</v>
      </c>
      <c r="J9" s="297" t="s">
        <v>525</v>
      </c>
      <c r="K9" s="299" t="s">
        <v>525</v>
      </c>
      <c r="L9" s="284" t="s">
        <v>526</v>
      </c>
      <c r="M9" s="297" t="s">
        <v>527</v>
      </c>
      <c r="N9" s="299" t="s">
        <v>527</v>
      </c>
      <c r="O9" s="284" t="s">
        <v>528</v>
      </c>
      <c r="P9" s="297" t="s">
        <v>529</v>
      </c>
      <c r="Q9" s="299" t="s">
        <v>529</v>
      </c>
      <c r="R9" s="284" t="s">
        <v>530</v>
      </c>
      <c r="S9" s="297" t="s">
        <v>531</v>
      </c>
      <c r="T9" s="299" t="s">
        <v>531</v>
      </c>
      <c r="U9" s="297" t="s">
        <v>532</v>
      </c>
      <c r="V9" s="299" t="s">
        <v>532</v>
      </c>
      <c r="W9" s="297" t="s">
        <v>533</v>
      </c>
      <c r="X9" s="299" t="s">
        <v>533</v>
      </c>
      <c r="Y9" s="311" t="s">
        <v>534</v>
      </c>
      <c r="Z9" s="310" t="s">
        <v>534</v>
      </c>
      <c r="AA9" s="284" t="s">
        <v>535</v>
      </c>
      <c r="AB9" s="311" t="s">
        <v>536</v>
      </c>
      <c r="AC9" s="310" t="s">
        <v>536</v>
      </c>
      <c r="AD9" s="284" t="s">
        <v>537</v>
      </c>
      <c r="AE9" s="284" t="s">
        <v>538</v>
      </c>
      <c r="AF9" s="334" t="s">
        <v>33</v>
      </c>
    </row>
    <row r="10" spans="1:32" s="317" customFormat="1" ht="28.15" customHeight="1">
      <c r="A10" s="314">
        <v>0</v>
      </c>
      <c r="B10" s="314" t="s">
        <v>386</v>
      </c>
      <c r="C10" s="315">
        <v>5517897</v>
      </c>
      <c r="D10" s="315">
        <v>19876142775.280003</v>
      </c>
      <c r="E10" s="315">
        <v>19911190244.660015</v>
      </c>
      <c r="F10" s="315">
        <f t="shared" ref="F10:F73" si="0">E10-D10</f>
        <v>35047469.380012512</v>
      </c>
      <c r="G10" s="315">
        <v>20748304000</v>
      </c>
      <c r="H10" s="315">
        <v>20748304000</v>
      </c>
      <c r="I10" s="315">
        <f t="shared" ref="I10:I73" si="1">H10-G10</f>
        <v>0</v>
      </c>
      <c r="J10" s="315">
        <v>20312223387.640007</v>
      </c>
      <c r="K10" s="315">
        <v>20329747122.330002</v>
      </c>
      <c r="L10" s="315">
        <f t="shared" ref="L10:L73" si="2">K10-J10</f>
        <v>17523734.689994812</v>
      </c>
      <c r="M10" s="315">
        <v>20748303999.999989</v>
      </c>
      <c r="N10" s="315">
        <v>20748304000</v>
      </c>
      <c r="O10" s="315">
        <f t="shared" ref="O10:O73" si="3">N10-M10</f>
        <v>0</v>
      </c>
      <c r="P10" s="315">
        <v>455801584.37000012</v>
      </c>
      <c r="Q10" s="315">
        <v>457092369.63999987</v>
      </c>
      <c r="R10" s="315">
        <f t="shared" ref="R10:R73" si="4">Q10-P10</f>
        <v>1290785.2699997425</v>
      </c>
      <c r="S10" s="315">
        <v>485277000</v>
      </c>
      <c r="T10" s="315">
        <v>485277000</v>
      </c>
      <c r="U10" s="315">
        <v>470539292.18499994</v>
      </c>
      <c r="V10" s="315">
        <v>471184684.81999999</v>
      </c>
      <c r="W10" s="315">
        <v>485276999.99999994</v>
      </c>
      <c r="X10" s="315">
        <v>485276999.99999988</v>
      </c>
      <c r="Y10" s="315">
        <v>21233580999.999992</v>
      </c>
      <c r="Z10" s="315">
        <v>21233581000.000008</v>
      </c>
      <c r="AA10" s="315">
        <f t="shared" ref="AA10:AA73" si="5">Z10-Y10</f>
        <v>0</v>
      </c>
      <c r="AB10" s="315">
        <f t="shared" ref="AB10" si="6">Y10/C10</f>
        <v>3848.1292782377041</v>
      </c>
      <c r="AC10" s="315">
        <f t="shared" ref="AC10:AC73" si="7">Z10/C10</f>
        <v>3848.1292782377068</v>
      </c>
      <c r="AD10" s="315">
        <f t="shared" ref="AD10" si="8">AC10-AB10</f>
        <v>0</v>
      </c>
      <c r="AE10" s="316">
        <f t="shared" ref="AE10" si="9">AD10/AB10</f>
        <v>0</v>
      </c>
      <c r="AF10" s="333">
        <v>0</v>
      </c>
    </row>
    <row r="11" spans="1:32">
      <c r="A11" s="282">
        <v>5</v>
      </c>
      <c r="B11" s="282" t="s">
        <v>45</v>
      </c>
      <c r="C11" s="287">
        <v>9311</v>
      </c>
      <c r="D11" s="287">
        <v>38837000</v>
      </c>
      <c r="E11" s="287">
        <v>40283427.550000004</v>
      </c>
      <c r="F11" s="286">
        <f t="shared" si="0"/>
        <v>1446427.5500000045</v>
      </c>
      <c r="G11" s="287">
        <v>37152000</v>
      </c>
      <c r="H11" s="287">
        <v>37152000</v>
      </c>
      <c r="I11" s="286">
        <f t="shared" si="1"/>
        <v>0</v>
      </c>
      <c r="J11" s="287">
        <v>37994500</v>
      </c>
      <c r="K11" s="287">
        <v>38717713.775000006</v>
      </c>
      <c r="L11" s="286">
        <f t="shared" si="2"/>
        <v>723213.77500000596</v>
      </c>
      <c r="M11" s="287">
        <v>38810199.222587019</v>
      </c>
      <c r="N11" s="287">
        <v>39514849.385722123</v>
      </c>
      <c r="O11" s="286">
        <f t="shared" si="3"/>
        <v>704650.16313510388</v>
      </c>
      <c r="P11" s="287">
        <v>953763.14</v>
      </c>
      <c r="Q11" s="287">
        <v>955756.07000000007</v>
      </c>
      <c r="R11" s="286">
        <f t="shared" si="4"/>
        <v>1992.9300000000512</v>
      </c>
      <c r="S11" s="287">
        <v>989000</v>
      </c>
      <c r="T11" s="287">
        <v>989000</v>
      </c>
      <c r="U11" s="287">
        <v>971381.57000000007</v>
      </c>
      <c r="V11" s="287">
        <v>972378.03500000003</v>
      </c>
      <c r="W11" s="287">
        <v>1001806.1020067926</v>
      </c>
      <c r="X11" s="287">
        <v>1001460.1723970673</v>
      </c>
      <c r="Y11" s="287">
        <v>39812005.324593812</v>
      </c>
      <c r="Z11" s="287">
        <v>40516309.558119193</v>
      </c>
      <c r="AA11" s="286">
        <f t="shared" si="5"/>
        <v>704304.23352538049</v>
      </c>
      <c r="AB11" s="286">
        <f t="shared" ref="AB11:AB74" si="10">Y11/C11</f>
        <v>4275.8033857366354</v>
      </c>
      <c r="AC11" s="286">
        <f t="shared" si="7"/>
        <v>4351.4455545182245</v>
      </c>
      <c r="AD11" s="287">
        <f t="shared" ref="AD11:AD74" si="11">AC11-AB11</f>
        <v>75.642168781589135</v>
      </c>
      <c r="AE11" s="288">
        <f t="shared" ref="AE11:AE74" si="12">AD11/AB11</f>
        <v>1.7690750008271836E-2</v>
      </c>
      <c r="AF11" s="250">
        <v>14</v>
      </c>
    </row>
    <row r="12" spans="1:32">
      <c r="A12" s="282">
        <v>9</v>
      </c>
      <c r="B12" s="282" t="s">
        <v>46</v>
      </c>
      <c r="C12" s="287">
        <v>2491</v>
      </c>
      <c r="D12" s="287">
        <v>10228423.310000002</v>
      </c>
      <c r="E12" s="287">
        <v>10412007.789999999</v>
      </c>
      <c r="F12" s="286">
        <f t="shared" si="0"/>
        <v>183584.47999999672</v>
      </c>
      <c r="G12" s="287">
        <v>10825000</v>
      </c>
      <c r="H12" s="287">
        <v>10825000</v>
      </c>
      <c r="I12" s="286">
        <f t="shared" si="1"/>
        <v>0</v>
      </c>
      <c r="J12" s="287">
        <v>10526711.655000001</v>
      </c>
      <c r="K12" s="287">
        <v>10618503.895</v>
      </c>
      <c r="L12" s="286">
        <f t="shared" si="2"/>
        <v>91792.239999998361</v>
      </c>
      <c r="M12" s="287">
        <v>10752708.325922931</v>
      </c>
      <c r="N12" s="287">
        <v>10837121.8546369</v>
      </c>
      <c r="O12" s="286">
        <f t="shared" si="3"/>
        <v>84413.528713969514</v>
      </c>
      <c r="P12" s="287">
        <v>333521.96999999997</v>
      </c>
      <c r="Q12" s="287">
        <v>333521.96999999997</v>
      </c>
      <c r="R12" s="286">
        <f t="shared" si="4"/>
        <v>0</v>
      </c>
      <c r="S12" s="287">
        <v>345000</v>
      </c>
      <c r="T12" s="287">
        <v>345000</v>
      </c>
      <c r="U12" s="287">
        <v>339260.98499999999</v>
      </c>
      <c r="V12" s="287">
        <v>339260.98499999999</v>
      </c>
      <c r="W12" s="287">
        <v>349886.93984160613</v>
      </c>
      <c r="X12" s="287">
        <v>349407.69155249256</v>
      </c>
      <c r="Y12" s="287">
        <v>11102595.265764536</v>
      </c>
      <c r="Z12" s="287">
        <v>11186529.546189392</v>
      </c>
      <c r="AA12" s="286">
        <f t="shared" si="5"/>
        <v>83934.280424855649</v>
      </c>
      <c r="AB12" s="286">
        <f t="shared" si="10"/>
        <v>4457.0836072920656</v>
      </c>
      <c r="AC12" s="286">
        <f t="shared" si="7"/>
        <v>4490.7786215132046</v>
      </c>
      <c r="AD12" s="287">
        <f t="shared" si="11"/>
        <v>33.69501422113899</v>
      </c>
      <c r="AE12" s="288">
        <f t="shared" si="12"/>
        <v>7.5598793269239673E-3</v>
      </c>
      <c r="AF12" s="250">
        <v>17</v>
      </c>
    </row>
    <row r="13" spans="1:32">
      <c r="A13" s="282">
        <v>10</v>
      </c>
      <c r="B13" s="282" t="s">
        <v>47</v>
      </c>
      <c r="C13" s="287">
        <v>11197</v>
      </c>
      <c r="D13" s="287">
        <v>49727888.63000001</v>
      </c>
      <c r="E13" s="287">
        <v>49727888.63000001</v>
      </c>
      <c r="F13" s="286">
        <f t="shared" si="0"/>
        <v>0</v>
      </c>
      <c r="G13" s="287">
        <v>49136000</v>
      </c>
      <c r="H13" s="287">
        <v>49136000</v>
      </c>
      <c r="I13" s="286">
        <f t="shared" si="1"/>
        <v>0</v>
      </c>
      <c r="J13" s="287">
        <v>49431944.315000005</v>
      </c>
      <c r="K13" s="287">
        <v>49431944.315000005</v>
      </c>
      <c r="L13" s="286">
        <f t="shared" si="2"/>
        <v>0</v>
      </c>
      <c r="M13" s="287">
        <v>50493192.615377955</v>
      </c>
      <c r="N13" s="287">
        <v>50449668.743402645</v>
      </c>
      <c r="O13" s="286">
        <f t="shared" si="3"/>
        <v>-43523.871975310147</v>
      </c>
      <c r="P13" s="287">
        <v>1205716.78</v>
      </c>
      <c r="Q13" s="287">
        <v>1205716.78</v>
      </c>
      <c r="R13" s="286">
        <f t="shared" si="4"/>
        <v>0</v>
      </c>
      <c r="S13" s="287">
        <v>1184000</v>
      </c>
      <c r="T13" s="287">
        <v>1184000</v>
      </c>
      <c r="U13" s="287">
        <v>1194858.3900000001</v>
      </c>
      <c r="V13" s="287">
        <v>1194858.3900000001</v>
      </c>
      <c r="W13" s="287">
        <v>1232282.414145465</v>
      </c>
      <c r="X13" s="287">
        <v>1230594.5282273702</v>
      </c>
      <c r="Y13" s="287">
        <v>51725475.029523417</v>
      </c>
      <c r="Z13" s="287">
        <v>51680263.271630019</v>
      </c>
      <c r="AA13" s="286">
        <f t="shared" si="5"/>
        <v>-45211.757893398404</v>
      </c>
      <c r="AB13" s="286">
        <f t="shared" si="10"/>
        <v>4619.5833731824077</v>
      </c>
      <c r="AC13" s="286">
        <f t="shared" si="7"/>
        <v>4615.5455275189797</v>
      </c>
      <c r="AD13" s="287">
        <f t="shared" si="11"/>
        <v>-4.0378456634280155</v>
      </c>
      <c r="AE13" s="288">
        <f t="shared" si="12"/>
        <v>-8.7407139069477691E-4</v>
      </c>
      <c r="AF13" s="250">
        <v>14</v>
      </c>
    </row>
    <row r="14" spans="1:32">
      <c r="A14" s="282">
        <v>16</v>
      </c>
      <c r="B14" s="282" t="s">
        <v>48</v>
      </c>
      <c r="C14" s="287">
        <v>8033</v>
      </c>
      <c r="D14" s="287">
        <v>28546271.930000007</v>
      </c>
      <c r="E14" s="287">
        <v>28546271.930000007</v>
      </c>
      <c r="F14" s="286">
        <f t="shared" si="0"/>
        <v>0</v>
      </c>
      <c r="G14" s="287">
        <v>29500000</v>
      </c>
      <c r="H14" s="287">
        <v>29500000</v>
      </c>
      <c r="I14" s="286">
        <f t="shared" si="1"/>
        <v>0</v>
      </c>
      <c r="J14" s="287">
        <v>29023135.965000004</v>
      </c>
      <c r="K14" s="287">
        <v>29023135.965000004</v>
      </c>
      <c r="L14" s="286">
        <f t="shared" si="2"/>
        <v>0</v>
      </c>
      <c r="M14" s="287">
        <v>29646230.082403515</v>
      </c>
      <c r="N14" s="287">
        <v>29620675.771895055</v>
      </c>
      <c r="O14" s="286">
        <f t="shared" si="3"/>
        <v>-25554.310508459806</v>
      </c>
      <c r="P14" s="287">
        <v>846012.58000000007</v>
      </c>
      <c r="Q14" s="287">
        <v>846012.58000000007</v>
      </c>
      <c r="R14" s="286">
        <f t="shared" si="4"/>
        <v>0</v>
      </c>
      <c r="S14" s="287">
        <v>865000</v>
      </c>
      <c r="T14" s="287">
        <v>865000</v>
      </c>
      <c r="U14" s="287">
        <v>855506.29</v>
      </c>
      <c r="V14" s="287">
        <v>855506.29</v>
      </c>
      <c r="W14" s="287">
        <v>882301.50550127553</v>
      </c>
      <c r="X14" s="287">
        <v>881092.9965835514</v>
      </c>
      <c r="Y14" s="287">
        <v>30528531.587904789</v>
      </c>
      <c r="Z14" s="287">
        <v>30501768.768478606</v>
      </c>
      <c r="AA14" s="286">
        <f t="shared" si="5"/>
        <v>-26762.819426182657</v>
      </c>
      <c r="AB14" s="286">
        <f t="shared" si="10"/>
        <v>3800.3898403964631</v>
      </c>
      <c r="AC14" s="286">
        <f t="shared" si="7"/>
        <v>3797.0582308575385</v>
      </c>
      <c r="AD14" s="287">
        <f t="shared" si="11"/>
        <v>-3.3316095389245675</v>
      </c>
      <c r="AE14" s="288">
        <f t="shared" si="12"/>
        <v>-8.766494172547857E-4</v>
      </c>
      <c r="AF14" s="250">
        <v>7</v>
      </c>
    </row>
    <row r="15" spans="1:32">
      <c r="A15" s="282">
        <v>18</v>
      </c>
      <c r="B15" s="282" t="s">
        <v>49</v>
      </c>
      <c r="C15" s="287">
        <v>4847</v>
      </c>
      <c r="D15" s="287">
        <v>15180794.720000001</v>
      </c>
      <c r="E15" s="287">
        <v>15180794.720000001</v>
      </c>
      <c r="F15" s="286">
        <f t="shared" si="0"/>
        <v>0</v>
      </c>
      <c r="G15" s="287">
        <v>16604000</v>
      </c>
      <c r="H15" s="287">
        <v>16604000</v>
      </c>
      <c r="I15" s="286">
        <f t="shared" si="1"/>
        <v>0</v>
      </c>
      <c r="J15" s="287">
        <v>15892397.359999999</v>
      </c>
      <c r="K15" s="287">
        <v>15892397.359999999</v>
      </c>
      <c r="L15" s="286">
        <f t="shared" si="2"/>
        <v>0</v>
      </c>
      <c r="M15" s="287">
        <v>16233589.273871638</v>
      </c>
      <c r="N15" s="287">
        <v>16219596.32502727</v>
      </c>
      <c r="O15" s="286">
        <f t="shared" si="3"/>
        <v>-13992.948844367638</v>
      </c>
      <c r="P15" s="287">
        <v>461466.39999999997</v>
      </c>
      <c r="Q15" s="287">
        <v>461466.39999999997</v>
      </c>
      <c r="R15" s="286">
        <f t="shared" si="4"/>
        <v>0</v>
      </c>
      <c r="S15" s="287">
        <v>427000</v>
      </c>
      <c r="T15" s="287">
        <v>427000</v>
      </c>
      <c r="U15" s="287">
        <v>444233.19999999995</v>
      </c>
      <c r="V15" s="287">
        <v>444233.19999999995</v>
      </c>
      <c r="W15" s="287">
        <v>458146.97768458159</v>
      </c>
      <c r="X15" s="287">
        <v>457519.44310064631</v>
      </c>
      <c r="Y15" s="287">
        <v>16691736.25155622</v>
      </c>
      <c r="Z15" s="287">
        <v>16677115.768127916</v>
      </c>
      <c r="AA15" s="286">
        <f t="shared" si="5"/>
        <v>-14620.483428303152</v>
      </c>
      <c r="AB15" s="286">
        <f t="shared" si="10"/>
        <v>3443.725242739059</v>
      </c>
      <c r="AC15" s="286">
        <f t="shared" si="7"/>
        <v>3440.7088442599375</v>
      </c>
      <c r="AD15" s="287">
        <f t="shared" si="11"/>
        <v>-3.0163984791215626</v>
      </c>
      <c r="AE15" s="288">
        <f t="shared" si="12"/>
        <v>-8.7591148146371552E-4</v>
      </c>
      <c r="AF15" s="250">
        <v>1</v>
      </c>
    </row>
    <row r="16" spans="1:32">
      <c r="A16" s="282">
        <v>19</v>
      </c>
      <c r="B16" s="282" t="s">
        <v>50</v>
      </c>
      <c r="C16" s="287">
        <v>3955</v>
      </c>
      <c r="D16" s="287">
        <v>12382102.340000002</v>
      </c>
      <c r="E16" s="287">
        <v>12544570.08</v>
      </c>
      <c r="F16" s="286">
        <f t="shared" si="0"/>
        <v>162467.73999999836</v>
      </c>
      <c r="G16" s="287">
        <v>12708000</v>
      </c>
      <c r="H16" s="287">
        <v>12708000</v>
      </c>
      <c r="I16" s="286">
        <f t="shared" si="1"/>
        <v>0</v>
      </c>
      <c r="J16" s="287">
        <v>12545051.170000002</v>
      </c>
      <c r="K16" s="287">
        <v>12626285.039999999</v>
      </c>
      <c r="L16" s="286">
        <f t="shared" si="2"/>
        <v>81233.869999997318</v>
      </c>
      <c r="M16" s="287">
        <v>12814379.322408464</v>
      </c>
      <c r="N16" s="287">
        <v>12886239.992273312</v>
      </c>
      <c r="O16" s="286">
        <f t="shared" si="3"/>
        <v>71860.669864848256</v>
      </c>
      <c r="P16" s="287">
        <v>311473.74999999994</v>
      </c>
      <c r="Q16" s="287">
        <v>318414.58</v>
      </c>
      <c r="R16" s="286">
        <f t="shared" si="4"/>
        <v>6940.8300000000745</v>
      </c>
      <c r="S16" s="287">
        <v>329000</v>
      </c>
      <c r="T16" s="287">
        <v>329000</v>
      </c>
      <c r="U16" s="287">
        <v>320236.875</v>
      </c>
      <c r="V16" s="287">
        <v>323707.29000000004</v>
      </c>
      <c r="W16" s="287">
        <v>330266.97784948343</v>
      </c>
      <c r="X16" s="287">
        <v>333388.81256155425</v>
      </c>
      <c r="Y16" s="287">
        <v>13144646.300257947</v>
      </c>
      <c r="Z16" s="287">
        <v>13219628.804834867</v>
      </c>
      <c r="AA16" s="286">
        <f t="shared" si="5"/>
        <v>74982.5045769196</v>
      </c>
      <c r="AB16" s="286">
        <f t="shared" si="10"/>
        <v>3323.5515297744496</v>
      </c>
      <c r="AC16" s="286">
        <f t="shared" si="7"/>
        <v>3342.5104437003456</v>
      </c>
      <c r="AD16" s="287">
        <f t="shared" si="11"/>
        <v>18.958913925896013</v>
      </c>
      <c r="AE16" s="288">
        <f t="shared" si="12"/>
        <v>5.7044140149626766E-3</v>
      </c>
      <c r="AF16" s="250">
        <v>2</v>
      </c>
    </row>
    <row r="17" spans="1:32">
      <c r="A17" s="282">
        <v>20</v>
      </c>
      <c r="B17" s="282" t="s">
        <v>51</v>
      </c>
      <c r="C17" s="287">
        <v>16467</v>
      </c>
      <c r="D17" s="287">
        <v>59090545.219999991</v>
      </c>
      <c r="E17" s="287">
        <v>59090545.219999991</v>
      </c>
      <c r="F17" s="286">
        <f t="shared" si="0"/>
        <v>0</v>
      </c>
      <c r="G17" s="287">
        <v>61383000</v>
      </c>
      <c r="H17" s="287">
        <v>61383000</v>
      </c>
      <c r="I17" s="286">
        <f t="shared" si="1"/>
        <v>0</v>
      </c>
      <c r="J17" s="287">
        <v>60236772.609999999</v>
      </c>
      <c r="K17" s="287">
        <v>60236772.609999999</v>
      </c>
      <c r="L17" s="286">
        <f t="shared" si="2"/>
        <v>0</v>
      </c>
      <c r="M17" s="287">
        <v>61529988.433056705</v>
      </c>
      <c r="N17" s="287">
        <v>61476951.118510127</v>
      </c>
      <c r="O17" s="286">
        <f t="shared" si="3"/>
        <v>-53037.314546577632</v>
      </c>
      <c r="P17" s="287">
        <v>1305298.58</v>
      </c>
      <c r="Q17" s="287">
        <v>1305298.58</v>
      </c>
      <c r="R17" s="286">
        <f t="shared" si="4"/>
        <v>0</v>
      </c>
      <c r="S17" s="287">
        <v>1308000</v>
      </c>
      <c r="T17" s="287">
        <v>1308000</v>
      </c>
      <c r="U17" s="287">
        <v>1306649.29</v>
      </c>
      <c r="V17" s="287">
        <v>1306649.29</v>
      </c>
      <c r="W17" s="287">
        <v>1347574.7042481389</v>
      </c>
      <c r="X17" s="287">
        <v>1345728.8997955467</v>
      </c>
      <c r="Y17" s="287">
        <v>62877563.137304842</v>
      </c>
      <c r="Z17" s="287">
        <v>62822680.018305674</v>
      </c>
      <c r="AA17" s="286">
        <f t="shared" si="5"/>
        <v>-54883.118999168277</v>
      </c>
      <c r="AB17" s="286">
        <f t="shared" si="10"/>
        <v>3818.3981986582162</v>
      </c>
      <c r="AC17" s="286">
        <f t="shared" si="7"/>
        <v>3815.0652831909683</v>
      </c>
      <c r="AD17" s="287">
        <f t="shared" si="11"/>
        <v>-3.332915467247858</v>
      </c>
      <c r="AE17" s="288">
        <f t="shared" si="12"/>
        <v>-8.7285696615377708E-4</v>
      </c>
      <c r="AF17" s="250">
        <v>6</v>
      </c>
    </row>
    <row r="18" spans="1:32">
      <c r="A18" s="282">
        <v>46</v>
      </c>
      <c r="B18" s="282" t="s">
        <v>52</v>
      </c>
      <c r="C18" s="287">
        <v>1362</v>
      </c>
      <c r="D18" s="287">
        <v>5984633.4899999984</v>
      </c>
      <c r="E18" s="287">
        <v>5984633.4899999984</v>
      </c>
      <c r="F18" s="286">
        <f t="shared" si="0"/>
        <v>0</v>
      </c>
      <c r="G18" s="287">
        <v>6557000</v>
      </c>
      <c r="H18" s="287">
        <v>6557000</v>
      </c>
      <c r="I18" s="286">
        <f t="shared" si="1"/>
        <v>0</v>
      </c>
      <c r="J18" s="287">
        <v>6270816.7449999992</v>
      </c>
      <c r="K18" s="287">
        <v>6270816.7449999992</v>
      </c>
      <c r="L18" s="286">
        <f t="shared" si="2"/>
        <v>0</v>
      </c>
      <c r="M18" s="287">
        <v>6405444.134329563</v>
      </c>
      <c r="N18" s="287">
        <v>6399922.8013338232</v>
      </c>
      <c r="O18" s="286">
        <f t="shared" si="3"/>
        <v>-5521.3329957397655</v>
      </c>
      <c r="P18" s="287">
        <v>136428.15</v>
      </c>
      <c r="Q18" s="287">
        <v>136428.15</v>
      </c>
      <c r="R18" s="286">
        <f t="shared" si="4"/>
        <v>0</v>
      </c>
      <c r="S18" s="287">
        <v>146000</v>
      </c>
      <c r="T18" s="287">
        <v>146000</v>
      </c>
      <c r="U18" s="287">
        <v>141214.07500000001</v>
      </c>
      <c r="V18" s="287">
        <v>141214.07500000001</v>
      </c>
      <c r="W18" s="287">
        <v>145637.02503048812</v>
      </c>
      <c r="X18" s="287">
        <v>145437.54260593967</v>
      </c>
      <c r="Y18" s="287">
        <v>6551081.1593600512</v>
      </c>
      <c r="Z18" s="287">
        <v>6545360.3439397626</v>
      </c>
      <c r="AA18" s="286">
        <f t="shared" si="5"/>
        <v>-5720.8154202885926</v>
      </c>
      <c r="AB18" s="286">
        <f t="shared" si="10"/>
        <v>4809.8980612041496</v>
      </c>
      <c r="AC18" s="286">
        <f t="shared" si="7"/>
        <v>4805.697756196595</v>
      </c>
      <c r="AD18" s="287">
        <f t="shared" si="11"/>
        <v>-4.2003050075545616</v>
      </c>
      <c r="AE18" s="288">
        <f t="shared" si="12"/>
        <v>-8.7326279145779283E-4</v>
      </c>
      <c r="AF18" s="250">
        <v>10</v>
      </c>
    </row>
    <row r="19" spans="1:32">
      <c r="A19" s="282">
        <v>47</v>
      </c>
      <c r="B19" s="282" t="s">
        <v>53</v>
      </c>
      <c r="C19" s="287">
        <v>1789</v>
      </c>
      <c r="D19" s="287">
        <v>9231156.0399999991</v>
      </c>
      <c r="E19" s="287">
        <v>8903430.0800000001</v>
      </c>
      <c r="F19" s="286">
        <f t="shared" si="0"/>
        <v>-327725.95999999903</v>
      </c>
      <c r="G19" s="287">
        <v>9049000</v>
      </c>
      <c r="H19" s="287">
        <v>9049000</v>
      </c>
      <c r="I19" s="286">
        <f t="shared" si="1"/>
        <v>0</v>
      </c>
      <c r="J19" s="287">
        <v>9140078.0199999996</v>
      </c>
      <c r="K19" s="287">
        <v>8976215.0399999991</v>
      </c>
      <c r="L19" s="286">
        <f t="shared" si="2"/>
        <v>-163862.98000000045</v>
      </c>
      <c r="M19" s="287">
        <v>9336305.2248664591</v>
      </c>
      <c r="N19" s="287">
        <v>9161020.9068821389</v>
      </c>
      <c r="O19" s="286">
        <f t="shared" si="3"/>
        <v>-175284.31798432022</v>
      </c>
      <c r="P19" s="287">
        <v>320986.17</v>
      </c>
      <c r="Q19" s="287">
        <v>333251.82</v>
      </c>
      <c r="R19" s="286">
        <f t="shared" si="4"/>
        <v>12265.650000000023</v>
      </c>
      <c r="S19" s="287">
        <v>339000</v>
      </c>
      <c r="T19" s="287">
        <v>339000</v>
      </c>
      <c r="U19" s="287">
        <v>329993.08499999996</v>
      </c>
      <c r="V19" s="287">
        <v>336125.91000000003</v>
      </c>
      <c r="W19" s="287">
        <v>340328.76099661447</v>
      </c>
      <c r="X19" s="287">
        <v>346178.85190683184</v>
      </c>
      <c r="Y19" s="287">
        <v>9676633.9858630728</v>
      </c>
      <c r="Z19" s="287">
        <v>9507199.7587889712</v>
      </c>
      <c r="AA19" s="286">
        <f t="shared" si="5"/>
        <v>-169434.22707410157</v>
      </c>
      <c r="AB19" s="286">
        <f t="shared" si="10"/>
        <v>5408.9625410078661</v>
      </c>
      <c r="AC19" s="286">
        <f t="shared" si="7"/>
        <v>5314.2536382274857</v>
      </c>
      <c r="AD19" s="287">
        <f t="shared" si="11"/>
        <v>-94.708902780380413</v>
      </c>
      <c r="AE19" s="288">
        <f t="shared" si="12"/>
        <v>-1.7509624454291942E-2</v>
      </c>
      <c r="AF19" s="250">
        <v>19</v>
      </c>
    </row>
    <row r="20" spans="1:32">
      <c r="A20" s="282">
        <v>49</v>
      </c>
      <c r="B20" s="282" t="s">
        <v>54</v>
      </c>
      <c r="C20" s="287">
        <v>297132</v>
      </c>
      <c r="D20" s="287">
        <v>811132334.48000002</v>
      </c>
      <c r="E20" s="287">
        <v>811132334.48000002</v>
      </c>
      <c r="F20" s="286">
        <f t="shared" si="0"/>
        <v>0</v>
      </c>
      <c r="G20" s="287">
        <v>859570000</v>
      </c>
      <c r="H20" s="287">
        <v>859570000</v>
      </c>
      <c r="I20" s="286">
        <f t="shared" si="1"/>
        <v>0</v>
      </c>
      <c r="J20" s="287">
        <v>835351167.24000001</v>
      </c>
      <c r="K20" s="287">
        <v>835351167.24000001</v>
      </c>
      <c r="L20" s="286">
        <f t="shared" si="2"/>
        <v>0</v>
      </c>
      <c r="M20" s="287">
        <v>853285218.1606549</v>
      </c>
      <c r="N20" s="287">
        <v>852549707.5963589</v>
      </c>
      <c r="O20" s="286">
        <f t="shared" si="3"/>
        <v>-735510.56429600716</v>
      </c>
      <c r="P20" s="287">
        <v>21524130.32</v>
      </c>
      <c r="Q20" s="287">
        <v>21524130.320000004</v>
      </c>
      <c r="R20" s="286">
        <f t="shared" si="4"/>
        <v>0</v>
      </c>
      <c r="S20" s="287">
        <v>21510000</v>
      </c>
      <c r="T20" s="287">
        <v>21510000</v>
      </c>
      <c r="U20" s="287">
        <v>21517065.16</v>
      </c>
      <c r="V20" s="287">
        <v>21517065.160000004</v>
      </c>
      <c r="W20" s="287">
        <v>22190998.71800714</v>
      </c>
      <c r="X20" s="287">
        <v>22160603.190314282</v>
      </c>
      <c r="Y20" s="287">
        <v>875476216.87866199</v>
      </c>
      <c r="Z20" s="287">
        <v>874710310.78667319</v>
      </c>
      <c r="AA20" s="286">
        <f t="shared" si="5"/>
        <v>-765906.09198880196</v>
      </c>
      <c r="AB20" s="286">
        <f t="shared" si="10"/>
        <v>2946.4218491399847</v>
      </c>
      <c r="AC20" s="286">
        <f t="shared" si="7"/>
        <v>2943.8441863773446</v>
      </c>
      <c r="AD20" s="287">
        <f t="shared" si="11"/>
        <v>-2.5776627626401023</v>
      </c>
      <c r="AE20" s="288">
        <f t="shared" si="12"/>
        <v>-8.7484511540412394E-4</v>
      </c>
      <c r="AF20" s="250">
        <v>1</v>
      </c>
    </row>
    <row r="21" spans="1:32">
      <c r="A21" s="282">
        <v>50</v>
      </c>
      <c r="B21" s="282" t="s">
        <v>55</v>
      </c>
      <c r="C21" s="287">
        <v>11417</v>
      </c>
      <c r="D21" s="287">
        <v>43836768.089999981</v>
      </c>
      <c r="E21" s="287">
        <v>43836768.089999981</v>
      </c>
      <c r="F21" s="286">
        <f t="shared" si="0"/>
        <v>0</v>
      </c>
      <c r="G21" s="287">
        <v>45741000</v>
      </c>
      <c r="H21" s="287">
        <v>45741000</v>
      </c>
      <c r="I21" s="286">
        <f t="shared" si="1"/>
        <v>0</v>
      </c>
      <c r="J21" s="287">
        <v>44788884.044999987</v>
      </c>
      <c r="K21" s="287">
        <v>44788884.044999987</v>
      </c>
      <c r="L21" s="286">
        <f t="shared" si="2"/>
        <v>0</v>
      </c>
      <c r="M21" s="287">
        <v>45750451.058542646</v>
      </c>
      <c r="N21" s="287">
        <v>45711015.311434068</v>
      </c>
      <c r="O21" s="286">
        <f t="shared" si="3"/>
        <v>-39435.747108578682</v>
      </c>
      <c r="P21" s="287">
        <v>1335255.3500000001</v>
      </c>
      <c r="Q21" s="287">
        <v>1335255.3500000001</v>
      </c>
      <c r="R21" s="286">
        <f t="shared" si="4"/>
        <v>0</v>
      </c>
      <c r="S21" s="287">
        <v>1285000</v>
      </c>
      <c r="T21" s="287">
        <v>1285000</v>
      </c>
      <c r="U21" s="287">
        <v>1310127.675</v>
      </c>
      <c r="V21" s="287">
        <v>1310127.675</v>
      </c>
      <c r="W21" s="287">
        <v>1351162.035350302</v>
      </c>
      <c r="X21" s="287">
        <v>1349311.3172467628</v>
      </c>
      <c r="Y21" s="287">
        <v>47101613.093892947</v>
      </c>
      <c r="Z21" s="287">
        <v>47060326.628680833</v>
      </c>
      <c r="AA21" s="286">
        <f t="shared" si="5"/>
        <v>-41286.465212114155</v>
      </c>
      <c r="AB21" s="286">
        <f t="shared" si="10"/>
        <v>4125.5682836027809</v>
      </c>
      <c r="AC21" s="286">
        <f t="shared" si="7"/>
        <v>4121.9520564667455</v>
      </c>
      <c r="AD21" s="287">
        <f t="shared" si="11"/>
        <v>-3.616227136035377</v>
      </c>
      <c r="AE21" s="288">
        <f t="shared" si="12"/>
        <v>-8.7654036667098728E-4</v>
      </c>
      <c r="AF21" s="250">
        <v>4</v>
      </c>
    </row>
    <row r="22" spans="1:32">
      <c r="A22" s="282">
        <v>51</v>
      </c>
      <c r="B22" s="282" t="s">
        <v>56</v>
      </c>
      <c r="C22" s="287">
        <v>9334</v>
      </c>
      <c r="D22" s="287">
        <v>37281412.149999999</v>
      </c>
      <c r="E22" s="287">
        <v>37281412.149999999</v>
      </c>
      <c r="F22" s="286">
        <f t="shared" si="0"/>
        <v>0</v>
      </c>
      <c r="G22" s="287">
        <v>40451000</v>
      </c>
      <c r="H22" s="287">
        <v>40451000</v>
      </c>
      <c r="I22" s="286">
        <f t="shared" si="1"/>
        <v>0</v>
      </c>
      <c r="J22" s="287">
        <v>38866206.075000003</v>
      </c>
      <c r="K22" s="287">
        <v>38866206.075000003</v>
      </c>
      <c r="L22" s="286">
        <f t="shared" si="2"/>
        <v>0</v>
      </c>
      <c r="M22" s="287">
        <v>39700619.847527191</v>
      </c>
      <c r="N22" s="287">
        <v>39666398.903948791</v>
      </c>
      <c r="O22" s="286">
        <f t="shared" si="3"/>
        <v>-34220.943578399718</v>
      </c>
      <c r="P22" s="287">
        <v>916257.92999999993</v>
      </c>
      <c r="Q22" s="287">
        <v>916257.93</v>
      </c>
      <c r="R22" s="286">
        <f t="shared" si="4"/>
        <v>0</v>
      </c>
      <c r="S22" s="287">
        <v>967000</v>
      </c>
      <c r="T22" s="287">
        <v>967000</v>
      </c>
      <c r="U22" s="287">
        <v>941628.96499999997</v>
      </c>
      <c r="V22" s="287">
        <v>941628.96500000008</v>
      </c>
      <c r="W22" s="287">
        <v>971121.61903930339</v>
      </c>
      <c r="X22" s="287">
        <v>969791.45114376443</v>
      </c>
      <c r="Y22" s="287">
        <v>40671741.466566496</v>
      </c>
      <c r="Z22" s="287">
        <v>40636190.355092555</v>
      </c>
      <c r="AA22" s="286">
        <f t="shared" si="5"/>
        <v>-35551.111473940313</v>
      </c>
      <c r="AB22" s="286">
        <f t="shared" si="10"/>
        <v>4357.3753446075098</v>
      </c>
      <c r="AC22" s="286">
        <f t="shared" si="7"/>
        <v>4353.5665690049873</v>
      </c>
      <c r="AD22" s="287">
        <f t="shared" si="11"/>
        <v>-3.8087756025224735</v>
      </c>
      <c r="AE22" s="288">
        <f t="shared" si="12"/>
        <v>-8.7409858029238664E-4</v>
      </c>
      <c r="AF22" s="250">
        <v>4</v>
      </c>
    </row>
    <row r="23" spans="1:32">
      <c r="A23" s="282">
        <v>52</v>
      </c>
      <c r="B23" s="282" t="s">
        <v>57</v>
      </c>
      <c r="C23" s="287">
        <v>2404</v>
      </c>
      <c r="D23" s="287">
        <v>10315227.800000001</v>
      </c>
      <c r="E23" s="287">
        <v>10315227.800000001</v>
      </c>
      <c r="F23" s="286">
        <f t="shared" si="0"/>
        <v>0</v>
      </c>
      <c r="G23" s="287">
        <v>10317000</v>
      </c>
      <c r="H23" s="287">
        <v>10317000</v>
      </c>
      <c r="I23" s="286">
        <f t="shared" si="1"/>
        <v>0</v>
      </c>
      <c r="J23" s="287">
        <v>10316113.9</v>
      </c>
      <c r="K23" s="287">
        <v>10316113.9</v>
      </c>
      <c r="L23" s="286">
        <f t="shared" si="2"/>
        <v>0</v>
      </c>
      <c r="M23" s="287">
        <v>10537589.273760652</v>
      </c>
      <c r="N23" s="287">
        <v>10528506.13477253</v>
      </c>
      <c r="O23" s="286">
        <f t="shared" si="3"/>
        <v>-9083.138988122344</v>
      </c>
      <c r="P23" s="287">
        <v>253212.6</v>
      </c>
      <c r="Q23" s="287">
        <v>253212.59999999998</v>
      </c>
      <c r="R23" s="286">
        <f t="shared" si="4"/>
        <v>0</v>
      </c>
      <c r="S23" s="287">
        <v>200000</v>
      </c>
      <c r="T23" s="287">
        <v>200000</v>
      </c>
      <c r="U23" s="287">
        <v>226606.3</v>
      </c>
      <c r="V23" s="287">
        <v>226606.3</v>
      </c>
      <c r="W23" s="287">
        <v>233703.81022689346</v>
      </c>
      <c r="X23" s="287">
        <v>233383.70067590178</v>
      </c>
      <c r="Y23" s="287">
        <v>10771293.083987545</v>
      </c>
      <c r="Z23" s="287">
        <v>10761889.835448431</v>
      </c>
      <c r="AA23" s="286">
        <f t="shared" si="5"/>
        <v>-9403.2485391143709</v>
      </c>
      <c r="AB23" s="286">
        <f t="shared" si="10"/>
        <v>4480.5711663841703</v>
      </c>
      <c r="AC23" s="286">
        <f t="shared" si="7"/>
        <v>4476.6596653279666</v>
      </c>
      <c r="AD23" s="287">
        <f t="shared" si="11"/>
        <v>-3.9115010562036332</v>
      </c>
      <c r="AE23" s="288">
        <f t="shared" si="12"/>
        <v>-8.7299161445084734E-4</v>
      </c>
      <c r="AF23" s="250">
        <v>14</v>
      </c>
    </row>
    <row r="24" spans="1:32">
      <c r="A24" s="282">
        <v>61</v>
      </c>
      <c r="B24" s="282" t="s">
        <v>58</v>
      </c>
      <c r="C24" s="287">
        <v>16573</v>
      </c>
      <c r="D24" s="287">
        <v>68522046.349999994</v>
      </c>
      <c r="E24" s="287">
        <v>69213092.780000016</v>
      </c>
      <c r="F24" s="286">
        <f t="shared" si="0"/>
        <v>691046.43000002205</v>
      </c>
      <c r="G24" s="287">
        <v>71614000</v>
      </c>
      <c r="H24" s="287">
        <v>71614000</v>
      </c>
      <c r="I24" s="286">
        <f t="shared" si="1"/>
        <v>0</v>
      </c>
      <c r="J24" s="287">
        <v>70068023.174999997</v>
      </c>
      <c r="K24" s="287">
        <v>70413546.390000015</v>
      </c>
      <c r="L24" s="286">
        <f t="shared" si="2"/>
        <v>345523.21500001848</v>
      </c>
      <c r="M24" s="287">
        <v>71572304.900830224</v>
      </c>
      <c r="N24" s="287">
        <v>71863248.343759105</v>
      </c>
      <c r="O24" s="286">
        <f t="shared" si="3"/>
        <v>290943.44292888045</v>
      </c>
      <c r="P24" s="287">
        <v>1512984.3900000001</v>
      </c>
      <c r="Q24" s="287">
        <v>1568368.49</v>
      </c>
      <c r="R24" s="286">
        <f t="shared" si="4"/>
        <v>55384.09999999986</v>
      </c>
      <c r="S24" s="287">
        <v>1619000</v>
      </c>
      <c r="T24" s="287">
        <v>1619000</v>
      </c>
      <c r="U24" s="287">
        <v>1565992.1950000001</v>
      </c>
      <c r="V24" s="287">
        <v>1593684.2450000001</v>
      </c>
      <c r="W24" s="287">
        <v>1615040.458968159</v>
      </c>
      <c r="X24" s="287">
        <v>1641348.5715400698</v>
      </c>
      <c r="Y24" s="287">
        <v>73187345.359798387</v>
      </c>
      <c r="Z24" s="287">
        <v>73504596.915299177</v>
      </c>
      <c r="AA24" s="286">
        <f t="shared" si="5"/>
        <v>317251.55550079048</v>
      </c>
      <c r="AB24" s="286">
        <f t="shared" si="10"/>
        <v>4416.0589730162546</v>
      </c>
      <c r="AC24" s="286">
        <f t="shared" si="7"/>
        <v>4435.2016481807259</v>
      </c>
      <c r="AD24" s="287">
        <f t="shared" si="11"/>
        <v>19.142675164471257</v>
      </c>
      <c r="AE24" s="288">
        <f t="shared" si="12"/>
        <v>4.3347870310247319E-3</v>
      </c>
      <c r="AF24" s="250">
        <v>5</v>
      </c>
    </row>
    <row r="25" spans="1:32">
      <c r="A25" s="282">
        <v>69</v>
      </c>
      <c r="B25" s="282" t="s">
        <v>59</v>
      </c>
      <c r="C25" s="287">
        <v>6802</v>
      </c>
      <c r="D25" s="287">
        <v>31028320.499999996</v>
      </c>
      <c r="E25" s="287">
        <v>31028320.499999996</v>
      </c>
      <c r="F25" s="286">
        <f t="shared" si="0"/>
        <v>0</v>
      </c>
      <c r="G25" s="287">
        <v>31163000</v>
      </c>
      <c r="H25" s="287">
        <v>31163000</v>
      </c>
      <c r="I25" s="286">
        <f t="shared" si="1"/>
        <v>0</v>
      </c>
      <c r="J25" s="287">
        <v>31095660.25</v>
      </c>
      <c r="K25" s="287">
        <v>31095660.25</v>
      </c>
      <c r="L25" s="286">
        <f t="shared" si="2"/>
        <v>0</v>
      </c>
      <c r="M25" s="287">
        <v>31763249.135016382</v>
      </c>
      <c r="N25" s="287">
        <v>31735870.006914839</v>
      </c>
      <c r="O25" s="286">
        <f t="shared" si="3"/>
        <v>-27379.128101542592</v>
      </c>
      <c r="P25" s="287">
        <v>879801.45000000007</v>
      </c>
      <c r="Q25" s="287">
        <v>879801.45</v>
      </c>
      <c r="R25" s="286">
        <f t="shared" si="4"/>
        <v>0</v>
      </c>
      <c r="S25" s="287">
        <v>918000</v>
      </c>
      <c r="T25" s="287">
        <v>918000</v>
      </c>
      <c r="U25" s="287">
        <v>898900.72500000009</v>
      </c>
      <c r="V25" s="287">
        <v>898900.72499999998</v>
      </c>
      <c r="W25" s="287">
        <v>927055.09267931629</v>
      </c>
      <c r="X25" s="287">
        <v>925785.28373108373</v>
      </c>
      <c r="Y25" s="287">
        <v>32690304.2276957</v>
      </c>
      <c r="Z25" s="287">
        <v>32661655.290645923</v>
      </c>
      <c r="AA25" s="286">
        <f t="shared" si="5"/>
        <v>-28648.937049776316</v>
      </c>
      <c r="AB25" s="286">
        <f t="shared" si="10"/>
        <v>4805.9841557917816</v>
      </c>
      <c r="AC25" s="286">
        <f t="shared" si="7"/>
        <v>4801.7723155904032</v>
      </c>
      <c r="AD25" s="287">
        <f t="shared" si="11"/>
        <v>-4.2118402013784362</v>
      </c>
      <c r="AE25" s="288">
        <f t="shared" si="12"/>
        <v>-8.7637413375628141E-4</v>
      </c>
      <c r="AF25" s="250">
        <v>17</v>
      </c>
    </row>
    <row r="26" spans="1:32">
      <c r="A26" s="282">
        <v>71</v>
      </c>
      <c r="B26" s="282" t="s">
        <v>60</v>
      </c>
      <c r="C26" s="287">
        <v>6613</v>
      </c>
      <c r="D26" s="287">
        <v>29820633.910000004</v>
      </c>
      <c r="E26" s="287">
        <v>27650953.670000006</v>
      </c>
      <c r="F26" s="286">
        <f t="shared" si="0"/>
        <v>-2169680.2399999984</v>
      </c>
      <c r="G26" s="287">
        <v>29087000</v>
      </c>
      <c r="H26" s="287">
        <v>29087000</v>
      </c>
      <c r="I26" s="286">
        <f t="shared" si="1"/>
        <v>0</v>
      </c>
      <c r="J26" s="287">
        <v>29453816.955000002</v>
      </c>
      <c r="K26" s="287">
        <v>28368976.835000001</v>
      </c>
      <c r="L26" s="286">
        <f t="shared" si="2"/>
        <v>-1084840.120000001</v>
      </c>
      <c r="M26" s="287">
        <v>30086157.309325334</v>
      </c>
      <c r="N26" s="287">
        <v>28953048.554894038</v>
      </c>
      <c r="O26" s="286">
        <f t="shared" si="3"/>
        <v>-1133108.7544312961</v>
      </c>
      <c r="P26" s="287">
        <v>850533.73</v>
      </c>
      <c r="Q26" s="287">
        <v>855597.52</v>
      </c>
      <c r="R26" s="286">
        <f t="shared" si="4"/>
        <v>5063.7900000000373</v>
      </c>
      <c r="S26" s="287">
        <v>851000</v>
      </c>
      <c r="T26" s="287">
        <v>851000</v>
      </c>
      <c r="U26" s="287">
        <v>850766.86499999999</v>
      </c>
      <c r="V26" s="287">
        <v>853298.76</v>
      </c>
      <c r="W26" s="287">
        <v>877413.63750826474</v>
      </c>
      <c r="X26" s="287">
        <v>878819.44319711393</v>
      </c>
      <c r="Y26" s="287">
        <v>30963570.946833599</v>
      </c>
      <c r="Z26" s="287">
        <v>29831867.99809115</v>
      </c>
      <c r="AA26" s="286">
        <f t="shared" si="5"/>
        <v>-1131702.9487424493</v>
      </c>
      <c r="AB26" s="286">
        <f t="shared" si="10"/>
        <v>4682.2275739957049</v>
      </c>
      <c r="AC26" s="286">
        <f t="shared" si="7"/>
        <v>4511.0945105233859</v>
      </c>
      <c r="AD26" s="287">
        <f t="shared" si="11"/>
        <v>-171.13306347231901</v>
      </c>
      <c r="AE26" s="288">
        <f t="shared" si="12"/>
        <v>-3.6549497171552044E-2</v>
      </c>
      <c r="AF26" s="250">
        <v>17</v>
      </c>
    </row>
    <row r="27" spans="1:32">
      <c r="A27" s="282">
        <v>72</v>
      </c>
      <c r="B27" s="282" t="s">
        <v>61</v>
      </c>
      <c r="C27" s="287">
        <v>950</v>
      </c>
      <c r="D27" s="287">
        <v>4310935.78</v>
      </c>
      <c r="E27" s="287">
        <v>4310935.78</v>
      </c>
      <c r="F27" s="286">
        <f t="shared" si="0"/>
        <v>0</v>
      </c>
      <c r="G27" s="287">
        <v>4528000</v>
      </c>
      <c r="H27" s="287">
        <v>4528000</v>
      </c>
      <c r="I27" s="286">
        <f t="shared" si="1"/>
        <v>0</v>
      </c>
      <c r="J27" s="287">
        <v>4419467.8900000006</v>
      </c>
      <c r="K27" s="287">
        <v>4419467.8900000006</v>
      </c>
      <c r="L27" s="286">
        <f t="shared" si="2"/>
        <v>0</v>
      </c>
      <c r="M27" s="287">
        <v>4514348.8996756449</v>
      </c>
      <c r="N27" s="287">
        <v>4510457.6435798379</v>
      </c>
      <c r="O27" s="286">
        <f t="shared" si="3"/>
        <v>-3891.256095807068</v>
      </c>
      <c r="P27" s="287">
        <v>66739.320000000007</v>
      </c>
      <c r="Q27" s="287">
        <v>66739.320000000007</v>
      </c>
      <c r="R27" s="286">
        <f t="shared" si="4"/>
        <v>0</v>
      </c>
      <c r="S27" s="287">
        <v>67000</v>
      </c>
      <c r="T27" s="287">
        <v>67000</v>
      </c>
      <c r="U27" s="287">
        <v>66869.66</v>
      </c>
      <c r="V27" s="287">
        <v>66869.66</v>
      </c>
      <c r="W27" s="287">
        <v>68964.077038356336</v>
      </c>
      <c r="X27" s="287">
        <v>68869.615336110801</v>
      </c>
      <c r="Y27" s="287">
        <v>4583312.976714001</v>
      </c>
      <c r="Z27" s="287">
        <v>4579327.2589159487</v>
      </c>
      <c r="AA27" s="286">
        <f t="shared" si="5"/>
        <v>-3985.7177980523556</v>
      </c>
      <c r="AB27" s="286">
        <f t="shared" si="10"/>
        <v>4824.539975488422</v>
      </c>
      <c r="AC27" s="286">
        <f t="shared" si="7"/>
        <v>4820.3444830694198</v>
      </c>
      <c r="AD27" s="287">
        <f t="shared" si="11"/>
        <v>-4.1954924190022211</v>
      </c>
      <c r="AE27" s="288">
        <f t="shared" si="12"/>
        <v>-8.6961501828523705E-4</v>
      </c>
      <c r="AF27" s="250">
        <v>17</v>
      </c>
    </row>
    <row r="28" spans="1:32">
      <c r="A28" s="282">
        <v>74</v>
      </c>
      <c r="B28" s="282" t="s">
        <v>62</v>
      </c>
      <c r="C28" s="287">
        <v>1083</v>
      </c>
      <c r="D28" s="287">
        <v>5235563.68</v>
      </c>
      <c r="E28" s="287">
        <v>5235563.68</v>
      </c>
      <c r="F28" s="286">
        <f t="shared" si="0"/>
        <v>0</v>
      </c>
      <c r="G28" s="287">
        <v>5294000</v>
      </c>
      <c r="H28" s="287">
        <v>5294000</v>
      </c>
      <c r="I28" s="286">
        <f t="shared" si="1"/>
        <v>0</v>
      </c>
      <c r="J28" s="287">
        <v>5264781.84</v>
      </c>
      <c r="K28" s="287">
        <v>5264781.84</v>
      </c>
      <c r="L28" s="286">
        <f t="shared" si="2"/>
        <v>0</v>
      </c>
      <c r="M28" s="287">
        <v>5377810.7903475044</v>
      </c>
      <c r="N28" s="287">
        <v>5373175.2516496545</v>
      </c>
      <c r="O28" s="286">
        <f t="shared" si="3"/>
        <v>-4635.5386978499591</v>
      </c>
      <c r="P28" s="287">
        <v>146520.79</v>
      </c>
      <c r="Q28" s="287">
        <v>146520.79</v>
      </c>
      <c r="R28" s="286">
        <f t="shared" si="4"/>
        <v>0</v>
      </c>
      <c r="S28" s="287">
        <v>217000</v>
      </c>
      <c r="T28" s="287">
        <v>217000</v>
      </c>
      <c r="U28" s="287">
        <v>181760.39500000002</v>
      </c>
      <c r="V28" s="287">
        <v>181760.39500000002</v>
      </c>
      <c r="W28" s="287">
        <v>187453.29172156821</v>
      </c>
      <c r="X28" s="287">
        <v>187196.53258278203</v>
      </c>
      <c r="Y28" s="287">
        <v>5565264.0820690729</v>
      </c>
      <c r="Z28" s="287">
        <v>5560371.7842324367</v>
      </c>
      <c r="AA28" s="286">
        <f t="shared" si="5"/>
        <v>-4892.2978366361931</v>
      </c>
      <c r="AB28" s="286">
        <f t="shared" si="10"/>
        <v>5138.7479982170571</v>
      </c>
      <c r="AC28" s="286">
        <f t="shared" si="7"/>
        <v>5134.2306410271804</v>
      </c>
      <c r="AD28" s="287">
        <f t="shared" si="11"/>
        <v>-4.5173571898767477</v>
      </c>
      <c r="AE28" s="288">
        <f t="shared" si="12"/>
        <v>-8.7907739228389723E-4</v>
      </c>
      <c r="AF28" s="250">
        <v>16</v>
      </c>
    </row>
    <row r="29" spans="1:32">
      <c r="A29" s="282">
        <v>75</v>
      </c>
      <c r="B29" s="282" t="s">
        <v>63</v>
      </c>
      <c r="C29" s="287">
        <v>19702</v>
      </c>
      <c r="D29" s="287">
        <v>88144369.130000025</v>
      </c>
      <c r="E29" s="287">
        <v>88144369.130000025</v>
      </c>
      <c r="F29" s="286">
        <f t="shared" si="0"/>
        <v>0</v>
      </c>
      <c r="G29" s="287">
        <v>86756000</v>
      </c>
      <c r="H29" s="287">
        <v>86756000</v>
      </c>
      <c r="I29" s="286">
        <f t="shared" si="1"/>
        <v>0</v>
      </c>
      <c r="J29" s="287">
        <v>87450184.565000013</v>
      </c>
      <c r="K29" s="287">
        <v>87450184.565000013</v>
      </c>
      <c r="L29" s="286">
        <f t="shared" si="2"/>
        <v>0</v>
      </c>
      <c r="M29" s="287">
        <v>89327641.764456823</v>
      </c>
      <c r="N29" s="287">
        <v>89250643.566429853</v>
      </c>
      <c r="O29" s="286">
        <f t="shared" si="3"/>
        <v>-76998.198026970029</v>
      </c>
      <c r="P29" s="287">
        <v>2650532.6800000002</v>
      </c>
      <c r="Q29" s="287">
        <v>2650532.6800000002</v>
      </c>
      <c r="R29" s="286">
        <f t="shared" si="4"/>
        <v>0</v>
      </c>
      <c r="S29" s="287">
        <v>3050000</v>
      </c>
      <c r="T29" s="287">
        <v>3050000</v>
      </c>
      <c r="U29" s="287">
        <v>2850266.34</v>
      </c>
      <c r="V29" s="287">
        <v>2850266.34</v>
      </c>
      <c r="W29" s="287">
        <v>2939539.208836922</v>
      </c>
      <c r="X29" s="287">
        <v>2935512.8535312479</v>
      </c>
      <c r="Y29" s="287">
        <v>92267180.973293751</v>
      </c>
      <c r="Z29" s="287">
        <v>92186156.419961095</v>
      </c>
      <c r="AA29" s="286">
        <f t="shared" si="5"/>
        <v>-81024.553332656622</v>
      </c>
      <c r="AB29" s="286">
        <f t="shared" si="10"/>
        <v>4683.1378019131944</v>
      </c>
      <c r="AC29" s="286">
        <f t="shared" si="7"/>
        <v>4679.0252979373208</v>
      </c>
      <c r="AD29" s="287">
        <f t="shared" si="11"/>
        <v>-4.1125039758735511</v>
      </c>
      <c r="AE29" s="288">
        <f t="shared" si="12"/>
        <v>-8.7815139118765137E-4</v>
      </c>
      <c r="AF29" s="250">
        <v>8</v>
      </c>
    </row>
    <row r="30" spans="1:32">
      <c r="A30" s="282">
        <v>77</v>
      </c>
      <c r="B30" s="282" t="s">
        <v>64</v>
      </c>
      <c r="C30" s="287">
        <v>4683</v>
      </c>
      <c r="D30" s="287">
        <v>22380641.080000002</v>
      </c>
      <c r="E30" s="287">
        <v>22380641.080000002</v>
      </c>
      <c r="F30" s="286">
        <f t="shared" si="0"/>
        <v>0</v>
      </c>
      <c r="G30" s="287">
        <v>22347000</v>
      </c>
      <c r="H30" s="287">
        <v>22347000</v>
      </c>
      <c r="I30" s="286">
        <f t="shared" si="1"/>
        <v>0</v>
      </c>
      <c r="J30" s="287">
        <v>22363820.539999999</v>
      </c>
      <c r="K30" s="287">
        <v>22363820.539999999</v>
      </c>
      <c r="L30" s="286">
        <f t="shared" si="2"/>
        <v>0</v>
      </c>
      <c r="M30" s="287">
        <v>22843946.637949798</v>
      </c>
      <c r="N30" s="287">
        <v>22824255.72601926</v>
      </c>
      <c r="O30" s="286">
        <f t="shared" si="3"/>
        <v>-19690.911930538714</v>
      </c>
      <c r="P30" s="287">
        <v>463383.08</v>
      </c>
      <c r="Q30" s="287">
        <v>463383.08</v>
      </c>
      <c r="R30" s="286">
        <f t="shared" si="4"/>
        <v>0</v>
      </c>
      <c r="S30" s="287">
        <v>592000</v>
      </c>
      <c r="T30" s="287">
        <v>592000</v>
      </c>
      <c r="U30" s="287">
        <v>527691.54</v>
      </c>
      <c r="V30" s="287">
        <v>527691.54</v>
      </c>
      <c r="W30" s="287">
        <v>544219.30688818963</v>
      </c>
      <c r="X30" s="287">
        <v>543473.87703062827</v>
      </c>
      <c r="Y30" s="287">
        <v>23388165.944837987</v>
      </c>
      <c r="Z30" s="287">
        <v>23367729.603049889</v>
      </c>
      <c r="AA30" s="286">
        <f t="shared" si="5"/>
        <v>-20436.341788098216</v>
      </c>
      <c r="AB30" s="286">
        <f t="shared" si="10"/>
        <v>4994.2699006700805</v>
      </c>
      <c r="AC30" s="286">
        <f t="shared" si="7"/>
        <v>4989.9059583706785</v>
      </c>
      <c r="AD30" s="287">
        <f t="shared" si="11"/>
        <v>-4.3639422994019696</v>
      </c>
      <c r="AE30" s="288">
        <f t="shared" si="12"/>
        <v>-8.7378984039618291E-4</v>
      </c>
      <c r="AF30" s="250">
        <v>13</v>
      </c>
    </row>
    <row r="31" spans="1:32">
      <c r="A31" s="282">
        <v>78</v>
      </c>
      <c r="B31" s="282" t="s">
        <v>65</v>
      </c>
      <c r="C31" s="287">
        <v>7979</v>
      </c>
      <c r="D31" s="287">
        <v>34960866.499999993</v>
      </c>
      <c r="E31" s="287">
        <v>34960866.499999993</v>
      </c>
      <c r="F31" s="286">
        <f t="shared" si="0"/>
        <v>0</v>
      </c>
      <c r="G31" s="287">
        <v>37188000</v>
      </c>
      <c r="H31" s="287">
        <v>37188000</v>
      </c>
      <c r="I31" s="286">
        <f t="shared" si="1"/>
        <v>0</v>
      </c>
      <c r="J31" s="287">
        <v>36074433.25</v>
      </c>
      <c r="K31" s="287">
        <v>36074433.25</v>
      </c>
      <c r="L31" s="286">
        <f t="shared" si="2"/>
        <v>0</v>
      </c>
      <c r="M31" s="287">
        <v>36848910.796942115</v>
      </c>
      <c r="N31" s="287">
        <v>36817147.955400832</v>
      </c>
      <c r="O31" s="286">
        <f t="shared" si="3"/>
        <v>-31762.841541282833</v>
      </c>
      <c r="P31" s="287">
        <v>747346.57</v>
      </c>
      <c r="Q31" s="287">
        <v>747346.57000000007</v>
      </c>
      <c r="R31" s="286">
        <f t="shared" si="4"/>
        <v>0</v>
      </c>
      <c r="S31" s="287">
        <v>643000</v>
      </c>
      <c r="T31" s="287">
        <v>643000</v>
      </c>
      <c r="U31" s="287">
        <v>695173.28499999992</v>
      </c>
      <c r="V31" s="287">
        <v>695173.28500000003</v>
      </c>
      <c r="W31" s="287">
        <v>716946.72863219643</v>
      </c>
      <c r="X31" s="287">
        <v>715964.71000287007</v>
      </c>
      <c r="Y31" s="287">
        <v>37565857.525574312</v>
      </c>
      <c r="Z31" s="287">
        <v>37533112.665403701</v>
      </c>
      <c r="AA31" s="286">
        <f t="shared" si="5"/>
        <v>-32744.860170610249</v>
      </c>
      <c r="AB31" s="286">
        <f t="shared" si="10"/>
        <v>4708.0909293864279</v>
      </c>
      <c r="AC31" s="286">
        <f t="shared" si="7"/>
        <v>4703.9870491795591</v>
      </c>
      <c r="AD31" s="287">
        <f t="shared" si="11"/>
        <v>-4.1038802068687801</v>
      </c>
      <c r="AE31" s="288">
        <f t="shared" si="12"/>
        <v>-8.7166545175532747E-4</v>
      </c>
      <c r="AF31" s="250">
        <v>1</v>
      </c>
    </row>
    <row r="32" spans="1:32">
      <c r="A32" s="282">
        <v>79</v>
      </c>
      <c r="B32" s="282" t="s">
        <v>66</v>
      </c>
      <c r="C32" s="287">
        <v>6785</v>
      </c>
      <c r="D32" s="287">
        <v>31290049.360000007</v>
      </c>
      <c r="E32" s="287">
        <v>31290049.360000007</v>
      </c>
      <c r="F32" s="286">
        <f t="shared" si="0"/>
        <v>0</v>
      </c>
      <c r="G32" s="287">
        <v>32070000</v>
      </c>
      <c r="H32" s="287">
        <v>32070000</v>
      </c>
      <c r="I32" s="286">
        <f t="shared" si="1"/>
        <v>0</v>
      </c>
      <c r="J32" s="287">
        <v>31680024.680000003</v>
      </c>
      <c r="K32" s="287">
        <v>31680024.680000003</v>
      </c>
      <c r="L32" s="286">
        <f t="shared" si="2"/>
        <v>0</v>
      </c>
      <c r="M32" s="287">
        <v>32360159.212709039</v>
      </c>
      <c r="N32" s="287">
        <v>32332265.563016433</v>
      </c>
      <c r="O32" s="286">
        <f t="shared" si="3"/>
        <v>-27893.649692606181</v>
      </c>
      <c r="P32" s="287">
        <v>717850.42</v>
      </c>
      <c r="Q32" s="287">
        <v>717850.42</v>
      </c>
      <c r="R32" s="286">
        <f t="shared" si="4"/>
        <v>0</v>
      </c>
      <c r="S32" s="287">
        <v>735000</v>
      </c>
      <c r="T32" s="287">
        <v>735000</v>
      </c>
      <c r="U32" s="287">
        <v>726425.21</v>
      </c>
      <c r="V32" s="287">
        <v>726425.21</v>
      </c>
      <c r="W32" s="287">
        <v>749177.49163139425</v>
      </c>
      <c r="X32" s="287">
        <v>748151.32577544881</v>
      </c>
      <c r="Y32" s="287">
        <v>33109336.704340436</v>
      </c>
      <c r="Z32" s="287">
        <v>33080416.888791882</v>
      </c>
      <c r="AA32" s="286">
        <f t="shared" si="5"/>
        <v>-28919.815548554063</v>
      </c>
      <c r="AB32" s="286">
        <f t="shared" si="10"/>
        <v>4879.7843337274035</v>
      </c>
      <c r="AC32" s="286">
        <f t="shared" si="7"/>
        <v>4875.5220175080149</v>
      </c>
      <c r="AD32" s="287">
        <f t="shared" si="11"/>
        <v>-4.2623162193885946</v>
      </c>
      <c r="AE32" s="288">
        <f t="shared" si="12"/>
        <v>-8.7346405658318129E-4</v>
      </c>
      <c r="AF32" s="250">
        <v>4</v>
      </c>
    </row>
    <row r="33" spans="1:32">
      <c r="A33" s="282">
        <v>81</v>
      </c>
      <c r="B33" s="282" t="s">
        <v>67</v>
      </c>
      <c r="C33" s="287">
        <v>2621</v>
      </c>
      <c r="D33" s="287">
        <v>12932876.599999998</v>
      </c>
      <c r="E33" s="287">
        <v>12932876.599999998</v>
      </c>
      <c r="F33" s="286">
        <f t="shared" si="0"/>
        <v>0</v>
      </c>
      <c r="G33" s="287">
        <v>13495000</v>
      </c>
      <c r="H33" s="287">
        <v>13495000</v>
      </c>
      <c r="I33" s="286">
        <f t="shared" si="1"/>
        <v>0</v>
      </c>
      <c r="J33" s="287">
        <v>13213938.299999999</v>
      </c>
      <c r="K33" s="287">
        <v>13213938.299999999</v>
      </c>
      <c r="L33" s="286">
        <f t="shared" si="2"/>
        <v>0</v>
      </c>
      <c r="M33" s="287">
        <v>13497626.707496421</v>
      </c>
      <c r="N33" s="287">
        <v>13485992.09010824</v>
      </c>
      <c r="O33" s="286">
        <f t="shared" si="3"/>
        <v>-11634.617388181388</v>
      </c>
      <c r="P33" s="287">
        <v>268719.94</v>
      </c>
      <c r="Q33" s="287">
        <v>268719.94</v>
      </c>
      <c r="R33" s="286">
        <f t="shared" si="4"/>
        <v>0</v>
      </c>
      <c r="S33" s="287">
        <v>255000</v>
      </c>
      <c r="T33" s="287">
        <v>255000</v>
      </c>
      <c r="U33" s="287">
        <v>261859.97</v>
      </c>
      <c r="V33" s="287">
        <v>261859.97</v>
      </c>
      <c r="W33" s="287">
        <v>270061.65642746922</v>
      </c>
      <c r="X33" s="287">
        <v>269691.74668789271</v>
      </c>
      <c r="Y33" s="287">
        <v>13767688.363923891</v>
      </c>
      <c r="Z33" s="287">
        <v>13755683.836796133</v>
      </c>
      <c r="AA33" s="286">
        <f t="shared" si="5"/>
        <v>-12004.527127757668</v>
      </c>
      <c r="AB33" s="286">
        <f t="shared" si="10"/>
        <v>5252.8379869988139</v>
      </c>
      <c r="AC33" s="286">
        <f t="shared" si="7"/>
        <v>5248.2578545578526</v>
      </c>
      <c r="AD33" s="287">
        <f t="shared" si="11"/>
        <v>-4.5801324409612789</v>
      </c>
      <c r="AE33" s="288">
        <f t="shared" si="12"/>
        <v>-8.7193483832881695E-4</v>
      </c>
      <c r="AF33" s="250">
        <v>7</v>
      </c>
    </row>
    <row r="34" spans="1:32">
      <c r="A34" s="282">
        <v>82</v>
      </c>
      <c r="B34" s="282" t="s">
        <v>68</v>
      </c>
      <c r="C34" s="287">
        <v>9405</v>
      </c>
      <c r="D34" s="287">
        <v>28083839.620000008</v>
      </c>
      <c r="E34" s="287">
        <v>28083839.620000008</v>
      </c>
      <c r="F34" s="286">
        <f t="shared" si="0"/>
        <v>0</v>
      </c>
      <c r="G34" s="287">
        <v>31987000</v>
      </c>
      <c r="H34" s="287">
        <v>31987000</v>
      </c>
      <c r="I34" s="286">
        <f t="shared" si="1"/>
        <v>0</v>
      </c>
      <c r="J34" s="287">
        <v>30035419.810000002</v>
      </c>
      <c r="K34" s="287">
        <v>30035419.810000002</v>
      </c>
      <c r="L34" s="286">
        <f t="shared" si="2"/>
        <v>0</v>
      </c>
      <c r="M34" s="287">
        <v>30680246.524105772</v>
      </c>
      <c r="N34" s="287">
        <v>30653800.917228471</v>
      </c>
      <c r="O34" s="286">
        <f t="shared" si="3"/>
        <v>-26445.606877300888</v>
      </c>
      <c r="P34" s="287">
        <v>708639.96</v>
      </c>
      <c r="Q34" s="287">
        <v>708639.96</v>
      </c>
      <c r="R34" s="286">
        <f t="shared" si="4"/>
        <v>0</v>
      </c>
      <c r="S34" s="287">
        <v>745000</v>
      </c>
      <c r="T34" s="287">
        <v>745000</v>
      </c>
      <c r="U34" s="287">
        <v>726819.98</v>
      </c>
      <c r="V34" s="287">
        <v>726819.98</v>
      </c>
      <c r="W34" s="287">
        <v>749584.62617780047</v>
      </c>
      <c r="X34" s="287">
        <v>748557.90266018605</v>
      </c>
      <c r="Y34" s="287">
        <v>31429831.150283571</v>
      </c>
      <c r="Z34" s="287">
        <v>31402358.819888659</v>
      </c>
      <c r="AA34" s="286">
        <f t="shared" si="5"/>
        <v>-27472.330394912511</v>
      </c>
      <c r="AB34" s="286">
        <f t="shared" si="10"/>
        <v>3341.8214939163818</v>
      </c>
      <c r="AC34" s="286">
        <f t="shared" si="7"/>
        <v>3338.9004593183049</v>
      </c>
      <c r="AD34" s="287">
        <f t="shared" si="11"/>
        <v>-2.9210345980768579</v>
      </c>
      <c r="AE34" s="288">
        <f t="shared" si="12"/>
        <v>-8.740845683692126E-4</v>
      </c>
      <c r="AF34" s="250">
        <v>5</v>
      </c>
    </row>
    <row r="35" spans="1:32">
      <c r="A35" s="282">
        <v>86</v>
      </c>
      <c r="B35" s="282" t="s">
        <v>69</v>
      </c>
      <c r="C35" s="287">
        <v>8143</v>
      </c>
      <c r="D35" s="287">
        <v>28830970.560000002</v>
      </c>
      <c r="E35" s="287">
        <v>27611935.219999999</v>
      </c>
      <c r="F35" s="286">
        <f t="shared" si="0"/>
        <v>-1219035.3400000036</v>
      </c>
      <c r="G35" s="287">
        <v>28650000</v>
      </c>
      <c r="H35" s="287">
        <v>28650000</v>
      </c>
      <c r="I35" s="286">
        <f t="shared" si="1"/>
        <v>0</v>
      </c>
      <c r="J35" s="287">
        <v>28740485.280000001</v>
      </c>
      <c r="K35" s="287">
        <v>28130967.609999999</v>
      </c>
      <c r="L35" s="286">
        <f t="shared" si="2"/>
        <v>-609517.67000000179</v>
      </c>
      <c r="M35" s="287">
        <v>29357511.20479621</v>
      </c>
      <c r="N35" s="287">
        <v>28710139.101796102</v>
      </c>
      <c r="O35" s="286">
        <f t="shared" si="3"/>
        <v>-647372.10300010815</v>
      </c>
      <c r="P35" s="287">
        <v>681815.22</v>
      </c>
      <c r="Q35" s="287">
        <v>681815.22</v>
      </c>
      <c r="R35" s="286">
        <f t="shared" si="4"/>
        <v>0</v>
      </c>
      <c r="S35" s="287">
        <v>601000</v>
      </c>
      <c r="T35" s="287">
        <v>601000</v>
      </c>
      <c r="U35" s="287">
        <v>641407.61</v>
      </c>
      <c r="V35" s="287">
        <v>641407.61</v>
      </c>
      <c r="W35" s="287">
        <v>661497.06502213434</v>
      </c>
      <c r="X35" s="287">
        <v>660590.99708827841</v>
      </c>
      <c r="Y35" s="287">
        <v>30019008.269818343</v>
      </c>
      <c r="Z35" s="287">
        <v>29370730.098884381</v>
      </c>
      <c r="AA35" s="286">
        <f t="shared" si="5"/>
        <v>-648278.17093396187</v>
      </c>
      <c r="AB35" s="286">
        <f t="shared" si="10"/>
        <v>3686.4802001496187</v>
      </c>
      <c r="AC35" s="286">
        <f t="shared" si="7"/>
        <v>3606.8684881351323</v>
      </c>
      <c r="AD35" s="287">
        <f t="shared" si="11"/>
        <v>-79.611712014486329</v>
      </c>
      <c r="AE35" s="288">
        <f t="shared" si="12"/>
        <v>-2.1595589204915635E-2</v>
      </c>
      <c r="AF35" s="250">
        <v>5</v>
      </c>
    </row>
    <row r="36" spans="1:32">
      <c r="A36" s="282">
        <v>90</v>
      </c>
      <c r="B36" s="282" t="s">
        <v>70</v>
      </c>
      <c r="C36" s="287">
        <v>3136</v>
      </c>
      <c r="D36" s="287">
        <v>17596153.150000002</v>
      </c>
      <c r="E36" s="287">
        <v>17596153.150000002</v>
      </c>
      <c r="F36" s="286">
        <f t="shared" si="0"/>
        <v>0</v>
      </c>
      <c r="G36" s="287">
        <v>18052000</v>
      </c>
      <c r="H36" s="287">
        <v>18052000</v>
      </c>
      <c r="I36" s="286">
        <f t="shared" si="1"/>
        <v>0</v>
      </c>
      <c r="J36" s="287">
        <v>17824076.575000003</v>
      </c>
      <c r="K36" s="287">
        <v>17824076.575000003</v>
      </c>
      <c r="L36" s="286">
        <f t="shared" si="2"/>
        <v>0</v>
      </c>
      <c r="M36" s="287">
        <v>18206739.471091777</v>
      </c>
      <c r="N36" s="287">
        <v>18191045.716017429</v>
      </c>
      <c r="O36" s="286">
        <f t="shared" si="3"/>
        <v>-15693.755074348301</v>
      </c>
      <c r="P36" s="287">
        <v>317780.81</v>
      </c>
      <c r="Q36" s="287">
        <v>317780.81</v>
      </c>
      <c r="R36" s="286">
        <f t="shared" si="4"/>
        <v>0</v>
      </c>
      <c r="S36" s="287">
        <v>329000</v>
      </c>
      <c r="T36" s="287">
        <v>329000</v>
      </c>
      <c r="U36" s="287">
        <v>323390.40500000003</v>
      </c>
      <c r="V36" s="287">
        <v>323390.40500000003</v>
      </c>
      <c r="W36" s="287">
        <v>333519.2792050275</v>
      </c>
      <c r="X36" s="287">
        <v>333062.45008183201</v>
      </c>
      <c r="Y36" s="287">
        <v>18540258.750296805</v>
      </c>
      <c r="Z36" s="287">
        <v>18524108.166099261</v>
      </c>
      <c r="AA36" s="286">
        <f t="shared" si="5"/>
        <v>-16150.584197543561</v>
      </c>
      <c r="AB36" s="286">
        <f t="shared" si="10"/>
        <v>5912.0723055793387</v>
      </c>
      <c r="AC36" s="286">
        <f t="shared" si="7"/>
        <v>5906.922246842877</v>
      </c>
      <c r="AD36" s="287">
        <f t="shared" si="11"/>
        <v>-5.1500587364616877</v>
      </c>
      <c r="AE36" s="288">
        <f t="shared" si="12"/>
        <v>-8.711088887734807E-4</v>
      </c>
      <c r="AF36" s="250">
        <v>12</v>
      </c>
    </row>
    <row r="37" spans="1:32">
      <c r="A37" s="282">
        <v>91</v>
      </c>
      <c r="B37" s="282" t="s">
        <v>71</v>
      </c>
      <c r="C37" s="287">
        <v>658457</v>
      </c>
      <c r="D37" s="287">
        <v>2265054286.2799997</v>
      </c>
      <c r="E37" s="287">
        <v>2256402056.1299996</v>
      </c>
      <c r="F37" s="286">
        <f t="shared" si="0"/>
        <v>-8652230.1500000954</v>
      </c>
      <c r="G37" s="287">
        <v>2455083000</v>
      </c>
      <c r="H37" s="287">
        <v>2455083000</v>
      </c>
      <c r="I37" s="286">
        <f t="shared" si="1"/>
        <v>0</v>
      </c>
      <c r="J37" s="287">
        <v>2360068643.1399999</v>
      </c>
      <c r="K37" s="287">
        <v>2355742528.0649996</v>
      </c>
      <c r="L37" s="286">
        <f t="shared" si="2"/>
        <v>-4326115.0750002861</v>
      </c>
      <c r="M37" s="287">
        <v>2410736665.0237274</v>
      </c>
      <c r="N37" s="287">
        <v>2404243487.3345957</v>
      </c>
      <c r="O37" s="286">
        <f t="shared" si="3"/>
        <v>-6493177.6891317368</v>
      </c>
      <c r="P37" s="287">
        <v>44093601.219999991</v>
      </c>
      <c r="Q37" s="287">
        <v>44093601.219999999</v>
      </c>
      <c r="R37" s="286">
        <f t="shared" si="4"/>
        <v>0</v>
      </c>
      <c r="S37" s="287">
        <v>52599000</v>
      </c>
      <c r="T37" s="287">
        <v>52599000</v>
      </c>
      <c r="U37" s="287">
        <v>48346300.609999999</v>
      </c>
      <c r="V37" s="287">
        <v>48346300.609999999</v>
      </c>
      <c r="W37" s="287">
        <v>49860549.609308235</v>
      </c>
      <c r="X37" s="287">
        <v>49792254.453434914</v>
      </c>
      <c r="Y37" s="287">
        <v>2460597214.6330357</v>
      </c>
      <c r="Z37" s="287">
        <v>2454035741.7880306</v>
      </c>
      <c r="AA37" s="286">
        <f t="shared" si="5"/>
        <v>-6561472.8450050354</v>
      </c>
      <c r="AB37" s="286">
        <f t="shared" si="10"/>
        <v>3736.9140500185063</v>
      </c>
      <c r="AC37" s="286">
        <f t="shared" si="7"/>
        <v>3726.9491277152961</v>
      </c>
      <c r="AD37" s="287">
        <f t="shared" si="11"/>
        <v>-9.9649223032101872</v>
      </c>
      <c r="AE37" s="288">
        <f t="shared" si="12"/>
        <v>-2.6666180088249121E-3</v>
      </c>
      <c r="AF37" s="250">
        <v>1</v>
      </c>
    </row>
    <row r="38" spans="1:32">
      <c r="A38" s="282">
        <v>92</v>
      </c>
      <c r="B38" s="282" t="s">
        <v>72</v>
      </c>
      <c r="C38" s="287">
        <v>239206</v>
      </c>
      <c r="D38" s="287">
        <v>722466642.8599999</v>
      </c>
      <c r="E38" s="287">
        <v>722466642.8599999</v>
      </c>
      <c r="F38" s="286">
        <f t="shared" si="0"/>
        <v>0</v>
      </c>
      <c r="G38" s="287">
        <v>768716000</v>
      </c>
      <c r="H38" s="287">
        <v>768716000</v>
      </c>
      <c r="I38" s="286">
        <f t="shared" si="1"/>
        <v>0</v>
      </c>
      <c r="J38" s="287">
        <v>745591321.42999995</v>
      </c>
      <c r="K38" s="287">
        <v>745591321.42999995</v>
      </c>
      <c r="L38" s="286">
        <f t="shared" si="2"/>
        <v>0</v>
      </c>
      <c r="M38" s="287">
        <v>761598329.31951225</v>
      </c>
      <c r="N38" s="287">
        <v>760941850.56534827</v>
      </c>
      <c r="O38" s="286">
        <f t="shared" si="3"/>
        <v>-656478.75416398048</v>
      </c>
      <c r="P38" s="287">
        <v>9918714.5799999982</v>
      </c>
      <c r="Q38" s="287">
        <v>9918714.5800000019</v>
      </c>
      <c r="R38" s="286">
        <f t="shared" si="4"/>
        <v>0</v>
      </c>
      <c r="S38" s="287">
        <v>11462000</v>
      </c>
      <c r="T38" s="287">
        <v>11462000</v>
      </c>
      <c r="U38" s="287">
        <v>10690357.289999999</v>
      </c>
      <c r="V38" s="287">
        <v>10690357.290000001</v>
      </c>
      <c r="W38" s="287">
        <v>11025188.75847603</v>
      </c>
      <c r="X38" s="287">
        <v>11010087.300696427</v>
      </c>
      <c r="Y38" s="287">
        <v>772623518.07798827</v>
      </c>
      <c r="Z38" s="287">
        <v>771951937.86604464</v>
      </c>
      <c r="AA38" s="286">
        <f t="shared" si="5"/>
        <v>-671580.2119436264</v>
      </c>
      <c r="AB38" s="286">
        <f t="shared" si="10"/>
        <v>3229.9504112688992</v>
      </c>
      <c r="AC38" s="286">
        <f t="shared" si="7"/>
        <v>3227.142872110418</v>
      </c>
      <c r="AD38" s="287">
        <f t="shared" si="11"/>
        <v>-2.8075391584811769</v>
      </c>
      <c r="AE38" s="288">
        <f t="shared" si="12"/>
        <v>-8.6922051455837169E-4</v>
      </c>
      <c r="AF38" s="250">
        <v>1</v>
      </c>
    </row>
    <row r="39" spans="1:32">
      <c r="A39" s="282">
        <v>97</v>
      </c>
      <c r="B39" s="282" t="s">
        <v>73</v>
      </c>
      <c r="C39" s="287">
        <v>2131</v>
      </c>
      <c r="D39" s="287">
        <v>10963401.5</v>
      </c>
      <c r="E39" s="287">
        <v>10963401.5</v>
      </c>
      <c r="F39" s="286">
        <f t="shared" si="0"/>
        <v>0</v>
      </c>
      <c r="G39" s="287">
        <v>10028000</v>
      </c>
      <c r="H39" s="287">
        <v>10028000</v>
      </c>
      <c r="I39" s="286">
        <f t="shared" si="1"/>
        <v>0</v>
      </c>
      <c r="J39" s="287">
        <v>10495700.75</v>
      </c>
      <c r="K39" s="287">
        <v>10495700.75</v>
      </c>
      <c r="L39" s="286">
        <f t="shared" si="2"/>
        <v>0</v>
      </c>
      <c r="M39" s="287">
        <v>10721031.651637895</v>
      </c>
      <c r="N39" s="287">
        <v>10711790.389897851</v>
      </c>
      <c r="O39" s="286">
        <f t="shared" si="3"/>
        <v>-9241.2617400437593</v>
      </c>
      <c r="P39" s="287">
        <v>208935.67</v>
      </c>
      <c r="Q39" s="287">
        <v>208935.67</v>
      </c>
      <c r="R39" s="286">
        <f t="shared" si="4"/>
        <v>0</v>
      </c>
      <c r="S39" s="287">
        <v>230000</v>
      </c>
      <c r="T39" s="287">
        <v>230000</v>
      </c>
      <c r="U39" s="287">
        <v>219467.83500000002</v>
      </c>
      <c r="V39" s="287">
        <v>219467.83500000002</v>
      </c>
      <c r="W39" s="287">
        <v>226341.76217407535</v>
      </c>
      <c r="X39" s="287">
        <v>226031.73659173731</v>
      </c>
      <c r="Y39" s="287">
        <v>10947373.413811971</v>
      </c>
      <c r="Z39" s="287">
        <v>10937822.126489589</v>
      </c>
      <c r="AA39" s="286">
        <f t="shared" si="5"/>
        <v>-9551.2873223815113</v>
      </c>
      <c r="AB39" s="286">
        <f t="shared" si="10"/>
        <v>5137.200100334102</v>
      </c>
      <c r="AC39" s="286">
        <f t="shared" si="7"/>
        <v>5132.7180321396472</v>
      </c>
      <c r="AD39" s="287">
        <f t="shared" si="11"/>
        <v>-4.4820681944547687</v>
      </c>
      <c r="AE39" s="288">
        <f t="shared" si="12"/>
        <v>-8.7247296327103824E-4</v>
      </c>
      <c r="AF39" s="250">
        <v>10</v>
      </c>
    </row>
    <row r="40" spans="1:32">
      <c r="A40" s="282">
        <v>98</v>
      </c>
      <c r="B40" s="282" t="s">
        <v>74</v>
      </c>
      <c r="C40" s="287">
        <v>23090</v>
      </c>
      <c r="D40" s="287">
        <v>74742182.010000005</v>
      </c>
      <c r="E40" s="287">
        <v>74742182.010000005</v>
      </c>
      <c r="F40" s="286">
        <f t="shared" si="0"/>
        <v>0</v>
      </c>
      <c r="G40" s="287">
        <v>82984000</v>
      </c>
      <c r="H40" s="287">
        <v>82984000</v>
      </c>
      <c r="I40" s="286">
        <f t="shared" si="1"/>
        <v>0</v>
      </c>
      <c r="J40" s="287">
        <v>78863091.004999995</v>
      </c>
      <c r="K40" s="287">
        <v>78863091.004999995</v>
      </c>
      <c r="L40" s="286">
        <f t="shared" si="2"/>
        <v>0</v>
      </c>
      <c r="M40" s="287">
        <v>80556192.954587102</v>
      </c>
      <c r="N40" s="287">
        <v>80486755.526542485</v>
      </c>
      <c r="O40" s="286">
        <f t="shared" si="3"/>
        <v>-69437.428044617176</v>
      </c>
      <c r="P40" s="287">
        <v>2365657.4</v>
      </c>
      <c r="Q40" s="287">
        <v>2365657.4</v>
      </c>
      <c r="R40" s="286">
        <f t="shared" si="4"/>
        <v>0</v>
      </c>
      <c r="S40" s="287">
        <v>2460000</v>
      </c>
      <c r="T40" s="287">
        <v>2460000</v>
      </c>
      <c r="U40" s="287">
        <v>2412828.7000000002</v>
      </c>
      <c r="V40" s="287">
        <v>2412828.7000000002</v>
      </c>
      <c r="W40" s="287">
        <v>2488400.6341165365</v>
      </c>
      <c r="X40" s="287">
        <v>2484992.2138220575</v>
      </c>
      <c r="Y40" s="287">
        <v>83044593.588703632</v>
      </c>
      <c r="Z40" s="287">
        <v>82971747.740364537</v>
      </c>
      <c r="AA40" s="286">
        <f t="shared" si="5"/>
        <v>-72845.848339095712</v>
      </c>
      <c r="AB40" s="286">
        <f t="shared" si="10"/>
        <v>3596.5610042747348</v>
      </c>
      <c r="AC40" s="286">
        <f t="shared" si="7"/>
        <v>3593.4061386039211</v>
      </c>
      <c r="AD40" s="287">
        <f t="shared" si="11"/>
        <v>-3.1548656708137059</v>
      </c>
      <c r="AE40" s="288">
        <f t="shared" si="12"/>
        <v>-8.771895338530205E-4</v>
      </c>
      <c r="AF40" s="250">
        <v>7</v>
      </c>
    </row>
    <row r="41" spans="1:32">
      <c r="A41" s="282">
        <v>102</v>
      </c>
      <c r="B41" s="282" t="s">
        <v>75</v>
      </c>
      <c r="C41" s="287">
        <v>9870</v>
      </c>
      <c r="D41" s="287">
        <v>36966321.56000001</v>
      </c>
      <c r="E41" s="287">
        <v>36966321.560000002</v>
      </c>
      <c r="F41" s="286">
        <f t="shared" si="0"/>
        <v>0</v>
      </c>
      <c r="G41" s="287">
        <v>38834000</v>
      </c>
      <c r="H41" s="287">
        <v>38834000</v>
      </c>
      <c r="I41" s="286">
        <f t="shared" si="1"/>
        <v>0</v>
      </c>
      <c r="J41" s="287">
        <v>37900160.780000001</v>
      </c>
      <c r="K41" s="287">
        <v>37900160.780000001</v>
      </c>
      <c r="L41" s="286">
        <f t="shared" si="2"/>
        <v>0</v>
      </c>
      <c r="M41" s="287">
        <v>38713834.645537615</v>
      </c>
      <c r="N41" s="287">
        <v>38680464.286178075</v>
      </c>
      <c r="O41" s="286">
        <f t="shared" si="3"/>
        <v>-33370.359359540045</v>
      </c>
      <c r="P41" s="287">
        <v>1147856.8700000001</v>
      </c>
      <c r="Q41" s="287">
        <v>1147856.8700000001</v>
      </c>
      <c r="R41" s="286">
        <f t="shared" si="4"/>
        <v>0</v>
      </c>
      <c r="S41" s="287">
        <v>1202000</v>
      </c>
      <c r="T41" s="287">
        <v>1202000</v>
      </c>
      <c r="U41" s="287">
        <v>1174928.4350000001</v>
      </c>
      <c r="V41" s="287">
        <v>1174928.4350000001</v>
      </c>
      <c r="W41" s="287">
        <v>1211728.235284813</v>
      </c>
      <c r="X41" s="287">
        <v>1210068.5029041371</v>
      </c>
      <c r="Y41" s="287">
        <v>39925562.880822428</v>
      </c>
      <c r="Z41" s="287">
        <v>39890532.789082214</v>
      </c>
      <c r="AA41" s="286">
        <f t="shared" si="5"/>
        <v>-35030.091740213335</v>
      </c>
      <c r="AB41" s="286">
        <f t="shared" si="10"/>
        <v>4045.1431490194964</v>
      </c>
      <c r="AC41" s="286">
        <f t="shared" si="7"/>
        <v>4041.5940009201836</v>
      </c>
      <c r="AD41" s="287">
        <f t="shared" si="11"/>
        <v>-3.549148099312788</v>
      </c>
      <c r="AE41" s="288">
        <f t="shared" si="12"/>
        <v>-8.7738504388233261E-4</v>
      </c>
      <c r="AF41" s="250">
        <v>4</v>
      </c>
    </row>
    <row r="42" spans="1:32">
      <c r="A42" s="282">
        <v>103</v>
      </c>
      <c r="B42" s="282" t="s">
        <v>76</v>
      </c>
      <c r="C42" s="287">
        <v>2166</v>
      </c>
      <c r="D42" s="287">
        <v>8151834.79</v>
      </c>
      <c r="E42" s="287">
        <v>8106752</v>
      </c>
      <c r="F42" s="286">
        <f t="shared" si="0"/>
        <v>-45082.790000000037</v>
      </c>
      <c r="G42" s="287">
        <v>8348000</v>
      </c>
      <c r="H42" s="287">
        <v>8348000</v>
      </c>
      <c r="I42" s="286">
        <f t="shared" si="1"/>
        <v>0</v>
      </c>
      <c r="J42" s="287">
        <v>8249917.3949999996</v>
      </c>
      <c r="K42" s="287">
        <v>8227376</v>
      </c>
      <c r="L42" s="286">
        <f t="shared" si="2"/>
        <v>-22541.394999999553</v>
      </c>
      <c r="M42" s="287">
        <v>8427033.8514741883</v>
      </c>
      <c r="N42" s="287">
        <v>8396764.4724318404</v>
      </c>
      <c r="O42" s="286">
        <f t="shared" si="3"/>
        <v>-30269.379042347893</v>
      </c>
      <c r="P42" s="287">
        <v>197647.31</v>
      </c>
      <c r="Q42" s="287">
        <v>197647.31</v>
      </c>
      <c r="R42" s="286">
        <f t="shared" si="4"/>
        <v>0</v>
      </c>
      <c r="S42" s="287">
        <v>197000</v>
      </c>
      <c r="T42" s="287">
        <v>197000</v>
      </c>
      <c r="U42" s="287">
        <v>197323.655</v>
      </c>
      <c r="V42" s="287">
        <v>197323.655</v>
      </c>
      <c r="W42" s="287">
        <v>203504.00682327454</v>
      </c>
      <c r="X42" s="287">
        <v>203225.26264624993</v>
      </c>
      <c r="Y42" s="287">
        <v>8630537.8582974635</v>
      </c>
      <c r="Z42" s="287">
        <v>8599989.7350780908</v>
      </c>
      <c r="AA42" s="286">
        <f t="shared" si="5"/>
        <v>-30548.123219372705</v>
      </c>
      <c r="AB42" s="286">
        <f t="shared" si="10"/>
        <v>3984.5511811160959</v>
      </c>
      <c r="AC42" s="286">
        <f t="shared" si="7"/>
        <v>3970.4477077922857</v>
      </c>
      <c r="AD42" s="287">
        <f t="shared" si="11"/>
        <v>-14.103473323810249</v>
      </c>
      <c r="AE42" s="288">
        <f t="shared" si="12"/>
        <v>-3.5395387542392627E-3</v>
      </c>
      <c r="AF42" s="250">
        <v>5</v>
      </c>
    </row>
    <row r="43" spans="1:32">
      <c r="A43" s="282">
        <v>105</v>
      </c>
      <c r="B43" s="282" t="s">
        <v>77</v>
      </c>
      <c r="C43" s="287">
        <v>2139</v>
      </c>
      <c r="D43" s="287">
        <v>12728564.75</v>
      </c>
      <c r="E43" s="287">
        <v>12728564.75</v>
      </c>
      <c r="F43" s="286">
        <f t="shared" si="0"/>
        <v>0</v>
      </c>
      <c r="G43" s="287">
        <v>13400000</v>
      </c>
      <c r="H43" s="287">
        <v>13400000</v>
      </c>
      <c r="I43" s="286">
        <f t="shared" si="1"/>
        <v>0</v>
      </c>
      <c r="J43" s="287">
        <v>13064282.375</v>
      </c>
      <c r="K43" s="287">
        <v>13064282.375</v>
      </c>
      <c r="L43" s="286">
        <f t="shared" si="2"/>
        <v>0</v>
      </c>
      <c r="M43" s="287">
        <v>13344757.837947132</v>
      </c>
      <c r="N43" s="287">
        <v>13333254.989709655</v>
      </c>
      <c r="O43" s="286">
        <f t="shared" si="3"/>
        <v>-11502.848237477243</v>
      </c>
      <c r="P43" s="287">
        <v>307997.19</v>
      </c>
      <c r="Q43" s="287">
        <v>307997.19</v>
      </c>
      <c r="R43" s="286">
        <f t="shared" si="4"/>
        <v>0</v>
      </c>
      <c r="S43" s="287">
        <v>323000</v>
      </c>
      <c r="T43" s="287">
        <v>323000</v>
      </c>
      <c r="U43" s="287">
        <v>315498.59499999997</v>
      </c>
      <c r="V43" s="287">
        <v>315498.59499999997</v>
      </c>
      <c r="W43" s="287">
        <v>325380.29071888787</v>
      </c>
      <c r="X43" s="287">
        <v>324934.60975774971</v>
      </c>
      <c r="Y43" s="287">
        <v>13670138.128666019</v>
      </c>
      <c r="Z43" s="287">
        <v>13658189.599467404</v>
      </c>
      <c r="AA43" s="286">
        <f t="shared" si="5"/>
        <v>-11948.52919861488</v>
      </c>
      <c r="AB43" s="286">
        <f t="shared" si="10"/>
        <v>6390.9014159261424</v>
      </c>
      <c r="AC43" s="286">
        <f t="shared" si="7"/>
        <v>6385.3153807701747</v>
      </c>
      <c r="AD43" s="287">
        <f t="shared" si="11"/>
        <v>-5.5860351559676928</v>
      </c>
      <c r="AE43" s="288">
        <f t="shared" si="12"/>
        <v>-8.7406060466639016E-4</v>
      </c>
      <c r="AF43" s="250">
        <v>18</v>
      </c>
    </row>
    <row r="44" spans="1:32">
      <c r="A44" s="282">
        <v>106</v>
      </c>
      <c r="B44" s="282" t="s">
        <v>78</v>
      </c>
      <c r="C44" s="287">
        <v>46880</v>
      </c>
      <c r="D44" s="287">
        <v>168671903.75999996</v>
      </c>
      <c r="E44" s="287">
        <v>168671903.75999996</v>
      </c>
      <c r="F44" s="286">
        <f t="shared" si="0"/>
        <v>0</v>
      </c>
      <c r="G44" s="287">
        <v>174210000</v>
      </c>
      <c r="H44" s="287">
        <v>174210000</v>
      </c>
      <c r="I44" s="286">
        <f t="shared" si="1"/>
        <v>0</v>
      </c>
      <c r="J44" s="287">
        <v>171440951.88</v>
      </c>
      <c r="K44" s="287">
        <v>171440951.88</v>
      </c>
      <c r="L44" s="286">
        <f t="shared" si="2"/>
        <v>0</v>
      </c>
      <c r="M44" s="287">
        <v>175121596.47772056</v>
      </c>
      <c r="N44" s="287">
        <v>174970646.0317215</v>
      </c>
      <c r="O44" s="286">
        <f t="shared" si="3"/>
        <v>-150950.4459990561</v>
      </c>
      <c r="P44" s="287">
        <v>3486302.3899999997</v>
      </c>
      <c r="Q44" s="287">
        <v>3486302.3899999997</v>
      </c>
      <c r="R44" s="286">
        <f t="shared" si="4"/>
        <v>0</v>
      </c>
      <c r="S44" s="287">
        <v>3455000</v>
      </c>
      <c r="T44" s="287">
        <v>3455000</v>
      </c>
      <c r="U44" s="287">
        <v>3470651.1949999998</v>
      </c>
      <c r="V44" s="287">
        <v>3470651.1949999998</v>
      </c>
      <c r="W44" s="287">
        <v>3579355.0675335196</v>
      </c>
      <c r="X44" s="287">
        <v>3574452.3415471716</v>
      </c>
      <c r="Y44" s="287">
        <v>178700951.54525408</v>
      </c>
      <c r="Z44" s="287">
        <v>178545098.37326866</v>
      </c>
      <c r="AA44" s="286">
        <f t="shared" si="5"/>
        <v>-155853.1719854176</v>
      </c>
      <c r="AB44" s="286">
        <f t="shared" si="10"/>
        <v>3811.8803657264098</v>
      </c>
      <c r="AC44" s="286">
        <f t="shared" si="7"/>
        <v>3808.5558526721134</v>
      </c>
      <c r="AD44" s="287">
        <f t="shared" si="11"/>
        <v>-3.3245130542964034</v>
      </c>
      <c r="AE44" s="288">
        <f t="shared" si="12"/>
        <v>-8.7214517123568455E-4</v>
      </c>
      <c r="AF44" s="250">
        <v>1</v>
      </c>
    </row>
    <row r="45" spans="1:32">
      <c r="A45" s="282">
        <v>108</v>
      </c>
      <c r="B45" s="282" t="s">
        <v>79</v>
      </c>
      <c r="C45" s="287">
        <v>10337</v>
      </c>
      <c r="D45" s="287">
        <v>36028907.240000002</v>
      </c>
      <c r="E45" s="287">
        <v>36028907.240000002</v>
      </c>
      <c r="F45" s="286">
        <f t="shared" si="0"/>
        <v>0</v>
      </c>
      <c r="G45" s="287">
        <v>37873000</v>
      </c>
      <c r="H45" s="287">
        <v>37873000</v>
      </c>
      <c r="I45" s="286">
        <f t="shared" si="1"/>
        <v>0</v>
      </c>
      <c r="J45" s="287">
        <v>36950953.620000005</v>
      </c>
      <c r="K45" s="287">
        <v>36950953.620000005</v>
      </c>
      <c r="L45" s="286">
        <f t="shared" si="2"/>
        <v>0</v>
      </c>
      <c r="M45" s="287">
        <v>37744249.074386373</v>
      </c>
      <c r="N45" s="287">
        <v>37711714.473593131</v>
      </c>
      <c r="O45" s="286">
        <f t="shared" si="3"/>
        <v>-32534.600793242455</v>
      </c>
      <c r="P45" s="287">
        <v>783768</v>
      </c>
      <c r="Q45" s="287">
        <v>783768</v>
      </c>
      <c r="R45" s="286">
        <f t="shared" si="4"/>
        <v>0</v>
      </c>
      <c r="S45" s="287">
        <v>795000</v>
      </c>
      <c r="T45" s="287">
        <v>795000</v>
      </c>
      <c r="U45" s="287">
        <v>789384</v>
      </c>
      <c r="V45" s="287">
        <v>789384</v>
      </c>
      <c r="W45" s="287">
        <v>814108.20675394312</v>
      </c>
      <c r="X45" s="287">
        <v>812993.10378549073</v>
      </c>
      <c r="Y45" s="287">
        <v>38558357.281140313</v>
      </c>
      <c r="Z45" s="287">
        <v>38524707.577378623</v>
      </c>
      <c r="AA45" s="286">
        <f t="shared" si="5"/>
        <v>-33649.703761689365</v>
      </c>
      <c r="AB45" s="286">
        <f t="shared" si="10"/>
        <v>3730.1303357976503</v>
      </c>
      <c r="AC45" s="286">
        <f t="shared" si="7"/>
        <v>3726.875067948014</v>
      </c>
      <c r="AD45" s="287">
        <f t="shared" si="11"/>
        <v>-3.2552678496363114</v>
      </c>
      <c r="AE45" s="288">
        <f t="shared" si="12"/>
        <v>-8.7269547082466912E-4</v>
      </c>
      <c r="AF45" s="250">
        <v>6</v>
      </c>
    </row>
    <row r="46" spans="1:32">
      <c r="A46" s="282">
        <v>109</v>
      </c>
      <c r="B46" s="282" t="s">
        <v>80</v>
      </c>
      <c r="C46" s="287">
        <v>67971</v>
      </c>
      <c r="D46" s="287">
        <v>254386419.87000006</v>
      </c>
      <c r="E46" s="287">
        <v>254386419.87000006</v>
      </c>
      <c r="F46" s="286">
        <f t="shared" si="0"/>
        <v>0</v>
      </c>
      <c r="G46" s="287">
        <v>267007000</v>
      </c>
      <c r="H46" s="287">
        <v>267007000</v>
      </c>
      <c r="I46" s="286">
        <f t="shared" si="1"/>
        <v>0</v>
      </c>
      <c r="J46" s="287">
        <v>260696709.93500003</v>
      </c>
      <c r="K46" s="287">
        <v>260696709.93500003</v>
      </c>
      <c r="L46" s="286">
        <f t="shared" si="2"/>
        <v>0</v>
      </c>
      <c r="M46" s="287">
        <v>266293575.36618015</v>
      </c>
      <c r="N46" s="287">
        <v>266064036.94957873</v>
      </c>
      <c r="O46" s="286">
        <f t="shared" si="3"/>
        <v>-229538.41660141945</v>
      </c>
      <c r="P46" s="287">
        <v>4940206.2900000028</v>
      </c>
      <c r="Q46" s="287">
        <v>4939575.7500000009</v>
      </c>
      <c r="R46" s="286">
        <f t="shared" si="4"/>
        <v>-630.5400000018999</v>
      </c>
      <c r="S46" s="287">
        <v>4838000</v>
      </c>
      <c r="T46" s="287">
        <v>4838000</v>
      </c>
      <c r="U46" s="287">
        <v>4889103.1450000014</v>
      </c>
      <c r="V46" s="287">
        <v>4888787.875</v>
      </c>
      <c r="W46" s="287">
        <v>5042234.1902179616</v>
      </c>
      <c r="X46" s="287">
        <v>5035003.0254541812</v>
      </c>
      <c r="Y46" s="287">
        <v>271335809.55639809</v>
      </c>
      <c r="Z46" s="287">
        <v>271099039.97503293</v>
      </c>
      <c r="AA46" s="286">
        <f t="shared" si="5"/>
        <v>-236769.58136516809</v>
      </c>
      <c r="AB46" s="286">
        <f t="shared" si="10"/>
        <v>3991.9349363169308</v>
      </c>
      <c r="AC46" s="286">
        <f t="shared" si="7"/>
        <v>3988.4515451447369</v>
      </c>
      <c r="AD46" s="287">
        <f t="shared" si="11"/>
        <v>-3.483391172193933</v>
      </c>
      <c r="AE46" s="288">
        <f t="shared" si="12"/>
        <v>-8.7260720121050015E-4</v>
      </c>
      <c r="AF46" s="250">
        <v>5</v>
      </c>
    </row>
    <row r="47" spans="1:32">
      <c r="A47" s="282">
        <v>111</v>
      </c>
      <c r="B47" s="282" t="s">
        <v>81</v>
      </c>
      <c r="C47" s="287">
        <v>18344</v>
      </c>
      <c r="D47" s="287">
        <v>76544263.310000017</v>
      </c>
      <c r="E47" s="287">
        <v>76544263.310000017</v>
      </c>
      <c r="F47" s="286">
        <f t="shared" si="0"/>
        <v>0</v>
      </c>
      <c r="G47" s="287">
        <v>79881000</v>
      </c>
      <c r="H47" s="287">
        <v>79881000</v>
      </c>
      <c r="I47" s="286">
        <f t="shared" si="1"/>
        <v>0</v>
      </c>
      <c r="J47" s="287">
        <v>78212631.655000001</v>
      </c>
      <c r="K47" s="287">
        <v>78212631.655000001</v>
      </c>
      <c r="L47" s="286">
        <f t="shared" si="2"/>
        <v>0</v>
      </c>
      <c r="M47" s="287">
        <v>79891768.973229438</v>
      </c>
      <c r="N47" s="287">
        <v>79822904.26207602</v>
      </c>
      <c r="O47" s="286">
        <f t="shared" si="3"/>
        <v>-68864.711153417826</v>
      </c>
      <c r="P47" s="287">
        <v>2253614.91</v>
      </c>
      <c r="Q47" s="287">
        <v>2253614.91</v>
      </c>
      <c r="R47" s="286">
        <f t="shared" si="4"/>
        <v>0</v>
      </c>
      <c r="S47" s="287">
        <v>2356000</v>
      </c>
      <c r="T47" s="287">
        <v>2356000</v>
      </c>
      <c r="U47" s="287">
        <v>2304807.4550000001</v>
      </c>
      <c r="V47" s="287">
        <v>2304807.4550000001</v>
      </c>
      <c r="W47" s="287">
        <v>2376996.0679506673</v>
      </c>
      <c r="X47" s="287">
        <v>2373740.2410846781</v>
      </c>
      <c r="Y47" s="287">
        <v>82268765.041180104</v>
      </c>
      <c r="Z47" s="287">
        <v>82196644.5031607</v>
      </c>
      <c r="AA47" s="286">
        <f t="shared" si="5"/>
        <v>-72120.538019403815</v>
      </c>
      <c r="AB47" s="286">
        <f t="shared" si="10"/>
        <v>4484.7778587647244</v>
      </c>
      <c r="AC47" s="286">
        <f t="shared" si="7"/>
        <v>4480.8462986895283</v>
      </c>
      <c r="AD47" s="287">
        <f t="shared" si="11"/>
        <v>-3.9315600751961028</v>
      </c>
      <c r="AE47" s="288">
        <f t="shared" si="12"/>
        <v>-8.7664544354466682E-4</v>
      </c>
      <c r="AF47" s="250">
        <v>7</v>
      </c>
    </row>
    <row r="48" spans="1:32">
      <c r="A48" s="282">
        <v>139</v>
      </c>
      <c r="B48" s="282" t="s">
        <v>82</v>
      </c>
      <c r="C48" s="287">
        <v>9912</v>
      </c>
      <c r="D48" s="287">
        <v>36410000</v>
      </c>
      <c r="E48" s="287">
        <v>36358037.780000009</v>
      </c>
      <c r="F48" s="286">
        <f t="shared" si="0"/>
        <v>-51962.219999991357</v>
      </c>
      <c r="G48" s="287">
        <v>36082000</v>
      </c>
      <c r="H48" s="287">
        <v>36082000</v>
      </c>
      <c r="I48" s="286">
        <f t="shared" si="1"/>
        <v>0</v>
      </c>
      <c r="J48" s="287">
        <v>36246000</v>
      </c>
      <c r="K48" s="287">
        <v>36220018.890000001</v>
      </c>
      <c r="L48" s="286">
        <f t="shared" si="2"/>
        <v>-25981.109999999404</v>
      </c>
      <c r="M48" s="287">
        <v>37024160.892284118</v>
      </c>
      <c r="N48" s="287">
        <v>36965730.970161341</v>
      </c>
      <c r="O48" s="286">
        <f t="shared" si="3"/>
        <v>-58429.922122776508</v>
      </c>
      <c r="P48" s="287">
        <v>699000</v>
      </c>
      <c r="Q48" s="287">
        <v>830678.24</v>
      </c>
      <c r="R48" s="286">
        <f t="shared" si="4"/>
        <v>131678.24</v>
      </c>
      <c r="S48" s="287">
        <v>709000</v>
      </c>
      <c r="T48" s="287">
        <v>709000</v>
      </c>
      <c r="U48" s="287">
        <v>704000</v>
      </c>
      <c r="V48" s="287">
        <v>769839.12</v>
      </c>
      <c r="W48" s="287">
        <v>726049.90417183016</v>
      </c>
      <c r="X48" s="287">
        <v>792863.67038639099</v>
      </c>
      <c r="Y48" s="287">
        <v>37750210.79645595</v>
      </c>
      <c r="Z48" s="287">
        <v>37758594.64054773</v>
      </c>
      <c r="AA48" s="286">
        <f t="shared" si="5"/>
        <v>8383.8440917804837</v>
      </c>
      <c r="AB48" s="286">
        <f t="shared" si="10"/>
        <v>3808.536198189664</v>
      </c>
      <c r="AC48" s="286">
        <f t="shared" si="7"/>
        <v>3809.3820258825394</v>
      </c>
      <c r="AD48" s="287">
        <f t="shared" si="11"/>
        <v>0.84582769287544579</v>
      </c>
      <c r="AE48" s="288">
        <f t="shared" si="12"/>
        <v>2.2208734507433552E-4</v>
      </c>
      <c r="AF48" s="250">
        <v>17</v>
      </c>
    </row>
    <row r="49" spans="1:32">
      <c r="A49" s="282">
        <v>140</v>
      </c>
      <c r="B49" s="282" t="s">
        <v>83</v>
      </c>
      <c r="C49" s="287">
        <v>20958</v>
      </c>
      <c r="D49" s="287">
        <v>80155126.450000003</v>
      </c>
      <c r="E49" s="287">
        <v>80155126.450000003</v>
      </c>
      <c r="F49" s="286">
        <f t="shared" si="0"/>
        <v>0</v>
      </c>
      <c r="G49" s="287">
        <v>85156000</v>
      </c>
      <c r="H49" s="287">
        <v>85156000</v>
      </c>
      <c r="I49" s="286">
        <f t="shared" si="1"/>
        <v>0</v>
      </c>
      <c r="J49" s="287">
        <v>82655563.224999994</v>
      </c>
      <c r="K49" s="287">
        <v>82655563.224999994</v>
      </c>
      <c r="L49" s="286">
        <f t="shared" si="2"/>
        <v>0</v>
      </c>
      <c r="M49" s="287">
        <v>84430085.291749761</v>
      </c>
      <c r="N49" s="287">
        <v>84357308.665183604</v>
      </c>
      <c r="O49" s="286">
        <f t="shared" si="3"/>
        <v>-72776.626566156745</v>
      </c>
      <c r="P49" s="287">
        <v>1975545</v>
      </c>
      <c r="Q49" s="287">
        <v>1975545</v>
      </c>
      <c r="R49" s="286">
        <f t="shared" si="4"/>
        <v>0</v>
      </c>
      <c r="S49" s="287">
        <v>2123000</v>
      </c>
      <c r="T49" s="287">
        <v>2123000</v>
      </c>
      <c r="U49" s="287">
        <v>2049272.5</v>
      </c>
      <c r="V49" s="287">
        <v>2049272.5</v>
      </c>
      <c r="W49" s="287">
        <v>2113457.531600805</v>
      </c>
      <c r="X49" s="287">
        <v>2110562.6796049224</v>
      </c>
      <c r="Y49" s="287">
        <v>86543542.823350564</v>
      </c>
      <c r="Z49" s="287">
        <v>86467871.344788522</v>
      </c>
      <c r="AA49" s="286">
        <f t="shared" si="5"/>
        <v>-75671.478562042117</v>
      </c>
      <c r="AB49" s="286">
        <f t="shared" si="10"/>
        <v>4129.3798465192558</v>
      </c>
      <c r="AC49" s="286">
        <f t="shared" si="7"/>
        <v>4125.7692215282241</v>
      </c>
      <c r="AD49" s="287">
        <f t="shared" si="11"/>
        <v>-3.6106249910317274</v>
      </c>
      <c r="AE49" s="288">
        <f t="shared" si="12"/>
        <v>-8.743746337782904E-4</v>
      </c>
      <c r="AF49" s="250">
        <v>11</v>
      </c>
    </row>
    <row r="50" spans="1:32">
      <c r="A50" s="282">
        <v>142</v>
      </c>
      <c r="B50" s="282" t="s">
        <v>84</v>
      </c>
      <c r="C50" s="287">
        <v>6559</v>
      </c>
      <c r="D50" s="287">
        <v>26033994.470000003</v>
      </c>
      <c r="E50" s="287">
        <v>26033994.470000003</v>
      </c>
      <c r="F50" s="286">
        <f t="shared" si="0"/>
        <v>0</v>
      </c>
      <c r="G50" s="287">
        <v>28699000</v>
      </c>
      <c r="H50" s="287">
        <v>28699000</v>
      </c>
      <c r="I50" s="286">
        <f t="shared" si="1"/>
        <v>0</v>
      </c>
      <c r="J50" s="287">
        <v>27366497.234999999</v>
      </c>
      <c r="K50" s="287">
        <v>27366497.234999999</v>
      </c>
      <c r="L50" s="286">
        <f t="shared" si="2"/>
        <v>0</v>
      </c>
      <c r="M50" s="287">
        <v>27954025.18034786</v>
      </c>
      <c r="N50" s="287">
        <v>27929929.508235943</v>
      </c>
      <c r="O50" s="286">
        <f t="shared" si="3"/>
        <v>-24095.672111917287</v>
      </c>
      <c r="P50" s="287">
        <v>666428.07999999996</v>
      </c>
      <c r="Q50" s="287">
        <v>666428.07999999996</v>
      </c>
      <c r="R50" s="286">
        <f t="shared" si="4"/>
        <v>0</v>
      </c>
      <c r="S50" s="287">
        <v>684000</v>
      </c>
      <c r="T50" s="287">
        <v>684000</v>
      </c>
      <c r="U50" s="287">
        <v>675214.04</v>
      </c>
      <c r="V50" s="287">
        <v>675214.04</v>
      </c>
      <c r="W50" s="287">
        <v>696362.34238277609</v>
      </c>
      <c r="X50" s="287">
        <v>695408.51866663189</v>
      </c>
      <c r="Y50" s="287">
        <v>28650387.522730637</v>
      </c>
      <c r="Z50" s="287">
        <v>28625338.026902575</v>
      </c>
      <c r="AA50" s="286">
        <f t="shared" si="5"/>
        <v>-25049.495828062296</v>
      </c>
      <c r="AB50" s="286">
        <f t="shared" si="10"/>
        <v>4368.1029917259702</v>
      </c>
      <c r="AC50" s="286">
        <f t="shared" si="7"/>
        <v>4364.2838888401548</v>
      </c>
      <c r="AD50" s="287">
        <f t="shared" si="11"/>
        <v>-3.8191028858154823</v>
      </c>
      <c r="AE50" s="288">
        <f t="shared" si="12"/>
        <v>-8.7431612602761422E-4</v>
      </c>
      <c r="AF50" s="250">
        <v>7</v>
      </c>
    </row>
    <row r="51" spans="1:32">
      <c r="A51" s="282">
        <v>143</v>
      </c>
      <c r="B51" s="282" t="s">
        <v>85</v>
      </c>
      <c r="C51" s="287">
        <v>6877</v>
      </c>
      <c r="D51" s="287">
        <v>28996624.760000005</v>
      </c>
      <c r="E51" s="287">
        <v>28996624.760000005</v>
      </c>
      <c r="F51" s="286">
        <f t="shared" si="0"/>
        <v>0</v>
      </c>
      <c r="G51" s="287">
        <v>28746000</v>
      </c>
      <c r="H51" s="287">
        <v>28746000</v>
      </c>
      <c r="I51" s="286">
        <f t="shared" si="1"/>
        <v>0</v>
      </c>
      <c r="J51" s="287">
        <v>28871312.380000003</v>
      </c>
      <c r="K51" s="287">
        <v>28871312.380000003</v>
      </c>
      <c r="L51" s="286">
        <f t="shared" si="2"/>
        <v>0</v>
      </c>
      <c r="M51" s="287">
        <v>29491147.015629709</v>
      </c>
      <c r="N51" s="287">
        <v>29465726.3828547</v>
      </c>
      <c r="O51" s="286">
        <f t="shared" si="3"/>
        <v>-25420.632775008678</v>
      </c>
      <c r="P51" s="287">
        <v>545821.68000000005</v>
      </c>
      <c r="Q51" s="287">
        <v>545821.68000000005</v>
      </c>
      <c r="R51" s="286">
        <f t="shared" si="4"/>
        <v>0</v>
      </c>
      <c r="S51" s="287">
        <v>566000</v>
      </c>
      <c r="T51" s="287">
        <v>566000</v>
      </c>
      <c r="U51" s="287">
        <v>555910.84000000008</v>
      </c>
      <c r="V51" s="287">
        <v>555910.84000000008</v>
      </c>
      <c r="W51" s="287">
        <v>573322.46038363874</v>
      </c>
      <c r="X51" s="287">
        <v>572537.16725902655</v>
      </c>
      <c r="Y51" s="287">
        <v>30064469.476013348</v>
      </c>
      <c r="Z51" s="287">
        <v>30038263.550113726</v>
      </c>
      <c r="AA51" s="286">
        <f t="shared" si="5"/>
        <v>-26205.925899621099</v>
      </c>
      <c r="AB51" s="286">
        <f t="shared" si="10"/>
        <v>4371.741962485582</v>
      </c>
      <c r="AC51" s="286">
        <f t="shared" si="7"/>
        <v>4367.9313000019956</v>
      </c>
      <c r="AD51" s="287">
        <f t="shared" si="11"/>
        <v>-3.810662483586384</v>
      </c>
      <c r="AE51" s="288">
        <f t="shared" si="12"/>
        <v>-8.7165768617775586E-4</v>
      </c>
      <c r="AF51" s="250">
        <v>6</v>
      </c>
    </row>
    <row r="52" spans="1:32">
      <c r="A52" s="282">
        <v>145</v>
      </c>
      <c r="B52" s="282" t="s">
        <v>86</v>
      </c>
      <c r="C52" s="287">
        <v>12366</v>
      </c>
      <c r="D52" s="287">
        <v>43036258.850000009</v>
      </c>
      <c r="E52" s="287">
        <v>42890037.710000001</v>
      </c>
      <c r="F52" s="286">
        <f t="shared" si="0"/>
        <v>-146221.14000000805</v>
      </c>
      <c r="G52" s="287">
        <v>43076000</v>
      </c>
      <c r="H52" s="287">
        <v>43076000</v>
      </c>
      <c r="I52" s="286">
        <f t="shared" si="1"/>
        <v>0</v>
      </c>
      <c r="J52" s="287">
        <v>43056129.425000004</v>
      </c>
      <c r="K52" s="287">
        <v>42983018.855000004</v>
      </c>
      <c r="L52" s="286">
        <f t="shared" si="2"/>
        <v>-73110.570000000298</v>
      </c>
      <c r="M52" s="287">
        <v>43980496.143856108</v>
      </c>
      <c r="N52" s="287">
        <v>43867970.254371732</v>
      </c>
      <c r="O52" s="286">
        <f t="shared" si="3"/>
        <v>-112525.88948437572</v>
      </c>
      <c r="P52" s="287">
        <v>1204840.1599999999</v>
      </c>
      <c r="Q52" s="287">
        <v>1204840.1599999999</v>
      </c>
      <c r="R52" s="286">
        <f t="shared" si="4"/>
        <v>0</v>
      </c>
      <c r="S52" s="287">
        <v>1266000</v>
      </c>
      <c r="T52" s="287">
        <v>1266000</v>
      </c>
      <c r="U52" s="287">
        <v>1235420.08</v>
      </c>
      <c r="V52" s="287">
        <v>1235420.08</v>
      </c>
      <c r="W52" s="287">
        <v>1274114.5322385721</v>
      </c>
      <c r="X52" s="287">
        <v>1272369.3478942052</v>
      </c>
      <c r="Y52" s="287">
        <v>45254610.676094681</v>
      </c>
      <c r="Z52" s="287">
        <v>45140339.602265939</v>
      </c>
      <c r="AA52" s="286">
        <f t="shared" si="5"/>
        <v>-114271.07382874191</v>
      </c>
      <c r="AB52" s="286">
        <f t="shared" si="10"/>
        <v>3659.5997635528611</v>
      </c>
      <c r="AC52" s="286">
        <f t="shared" si="7"/>
        <v>3650.3590168418195</v>
      </c>
      <c r="AD52" s="287">
        <f t="shared" si="11"/>
        <v>-9.2407467110415382</v>
      </c>
      <c r="AE52" s="288">
        <f t="shared" si="12"/>
        <v>-2.5250703104402637E-3</v>
      </c>
      <c r="AF52" s="250">
        <v>14</v>
      </c>
    </row>
    <row r="53" spans="1:32">
      <c r="A53" s="282">
        <v>146</v>
      </c>
      <c r="B53" s="282" t="s">
        <v>87</v>
      </c>
      <c r="C53" s="287">
        <v>4643</v>
      </c>
      <c r="D53" s="287">
        <v>25888502.290000003</v>
      </c>
      <c r="E53" s="287">
        <v>25888502.290000003</v>
      </c>
      <c r="F53" s="286">
        <f t="shared" si="0"/>
        <v>0</v>
      </c>
      <c r="G53" s="287">
        <v>25560000</v>
      </c>
      <c r="H53" s="287">
        <v>25560000</v>
      </c>
      <c r="I53" s="286">
        <f t="shared" si="1"/>
        <v>0</v>
      </c>
      <c r="J53" s="287">
        <v>25724251.145000003</v>
      </c>
      <c r="K53" s="287">
        <v>25724251.145000003</v>
      </c>
      <c r="L53" s="286">
        <f t="shared" si="2"/>
        <v>0</v>
      </c>
      <c r="M53" s="287">
        <v>26276521.912100758</v>
      </c>
      <c r="N53" s="287">
        <v>26253872.205943927</v>
      </c>
      <c r="O53" s="286">
        <f t="shared" si="3"/>
        <v>-22649.706156831235</v>
      </c>
      <c r="P53" s="287">
        <v>574016.12</v>
      </c>
      <c r="Q53" s="287">
        <v>574016.12</v>
      </c>
      <c r="R53" s="286">
        <f t="shared" si="4"/>
        <v>0</v>
      </c>
      <c r="S53" s="287">
        <v>438000</v>
      </c>
      <c r="T53" s="287">
        <v>438000</v>
      </c>
      <c r="U53" s="287">
        <v>506008.06</v>
      </c>
      <c r="V53" s="287">
        <v>506008.06</v>
      </c>
      <c r="W53" s="287">
        <v>521856.68106984894</v>
      </c>
      <c r="X53" s="287">
        <v>521141.88182161632</v>
      </c>
      <c r="Y53" s="287">
        <v>26798378.593170606</v>
      </c>
      <c r="Z53" s="287">
        <v>26775014.087765545</v>
      </c>
      <c r="AA53" s="286">
        <f t="shared" si="5"/>
        <v>-23364.505405060947</v>
      </c>
      <c r="AB53" s="286">
        <f t="shared" si="10"/>
        <v>5771.7808729637318</v>
      </c>
      <c r="AC53" s="286">
        <f t="shared" si="7"/>
        <v>5766.7486727903388</v>
      </c>
      <c r="AD53" s="287">
        <f t="shared" si="11"/>
        <v>-5.0322001733929937</v>
      </c>
      <c r="AE53" s="288">
        <f t="shared" si="12"/>
        <v>-8.7186265108658335E-4</v>
      </c>
      <c r="AF53" s="250">
        <v>12</v>
      </c>
    </row>
    <row r="54" spans="1:32">
      <c r="A54" s="282">
        <v>148</v>
      </c>
      <c r="B54" s="282" t="s">
        <v>88</v>
      </c>
      <c r="C54" s="287">
        <v>7008</v>
      </c>
      <c r="D54" s="287">
        <v>30492550.34</v>
      </c>
      <c r="E54" s="287">
        <v>30416608.870000001</v>
      </c>
      <c r="F54" s="286">
        <f t="shared" si="0"/>
        <v>-75941.469999998808</v>
      </c>
      <c r="G54" s="287">
        <v>32582000</v>
      </c>
      <c r="H54" s="287">
        <v>32582000</v>
      </c>
      <c r="I54" s="286">
        <f t="shared" si="1"/>
        <v>0</v>
      </c>
      <c r="J54" s="287">
        <v>31537275.170000002</v>
      </c>
      <c r="K54" s="287">
        <v>31499304.435000002</v>
      </c>
      <c r="L54" s="286">
        <f t="shared" si="2"/>
        <v>-37970.734999999404</v>
      </c>
      <c r="M54" s="287">
        <v>32214345.031129424</v>
      </c>
      <c r="N54" s="287">
        <v>32147824.5781064</v>
      </c>
      <c r="O54" s="286">
        <f t="shared" si="3"/>
        <v>-66520.453023023903</v>
      </c>
      <c r="P54" s="287">
        <v>845096.33000000007</v>
      </c>
      <c r="Q54" s="287">
        <v>845096.33000000007</v>
      </c>
      <c r="R54" s="286">
        <f t="shared" si="4"/>
        <v>0</v>
      </c>
      <c r="S54" s="287">
        <v>870000</v>
      </c>
      <c r="T54" s="287">
        <v>870000</v>
      </c>
      <c r="U54" s="287">
        <v>857548.16500000004</v>
      </c>
      <c r="V54" s="287">
        <v>857548.16500000004</v>
      </c>
      <c r="W54" s="287">
        <v>884407.33383661765</v>
      </c>
      <c r="X54" s="287">
        <v>883195.94051678549</v>
      </c>
      <c r="Y54" s="287">
        <v>33098752.364966042</v>
      </c>
      <c r="Z54" s="287">
        <v>33031020.518623184</v>
      </c>
      <c r="AA54" s="286">
        <f t="shared" si="5"/>
        <v>-67731.846342857927</v>
      </c>
      <c r="AB54" s="286">
        <f t="shared" si="10"/>
        <v>4722.9954858684423</v>
      </c>
      <c r="AC54" s="286">
        <f t="shared" si="7"/>
        <v>4713.3305534565043</v>
      </c>
      <c r="AD54" s="287">
        <f t="shared" si="11"/>
        <v>-9.6649324119380253</v>
      </c>
      <c r="AE54" s="288">
        <f t="shared" si="12"/>
        <v>-2.0463564788186289E-3</v>
      </c>
      <c r="AF54" s="250">
        <v>19</v>
      </c>
    </row>
    <row r="55" spans="1:32">
      <c r="A55" s="282">
        <v>149</v>
      </c>
      <c r="B55" s="282" t="s">
        <v>89</v>
      </c>
      <c r="C55" s="287">
        <v>5353</v>
      </c>
      <c r="D55" s="287">
        <v>18349401.940000005</v>
      </c>
      <c r="E55" s="287">
        <v>18349401.940000005</v>
      </c>
      <c r="F55" s="286">
        <f t="shared" si="0"/>
        <v>0</v>
      </c>
      <c r="G55" s="287">
        <v>21068000</v>
      </c>
      <c r="H55" s="287">
        <v>21068000</v>
      </c>
      <c r="I55" s="286">
        <f t="shared" si="1"/>
        <v>0</v>
      </c>
      <c r="J55" s="287">
        <v>19708700.970000003</v>
      </c>
      <c r="K55" s="287">
        <v>19708700.970000003</v>
      </c>
      <c r="L55" s="286">
        <f t="shared" si="2"/>
        <v>0</v>
      </c>
      <c r="M55" s="287">
        <v>20131824.63419953</v>
      </c>
      <c r="N55" s="287">
        <v>20114471.503755145</v>
      </c>
      <c r="O55" s="286">
        <f t="shared" si="3"/>
        <v>-17353.130444385111</v>
      </c>
      <c r="P55" s="287">
        <v>372452.32</v>
      </c>
      <c r="Q55" s="287">
        <v>372452.32</v>
      </c>
      <c r="R55" s="286">
        <f t="shared" si="4"/>
        <v>0</v>
      </c>
      <c r="S55" s="287">
        <v>381000</v>
      </c>
      <c r="T55" s="287">
        <v>381000</v>
      </c>
      <c r="U55" s="287">
        <v>376726.16000000003</v>
      </c>
      <c r="V55" s="287">
        <v>376726.16000000003</v>
      </c>
      <c r="W55" s="287">
        <v>388525.55733951926</v>
      </c>
      <c r="X55" s="287">
        <v>387993.38483626401</v>
      </c>
      <c r="Y55" s="287">
        <v>20520350.191539049</v>
      </c>
      <c r="Z55" s="287">
        <v>20502464.888591409</v>
      </c>
      <c r="AA55" s="286">
        <f t="shared" si="5"/>
        <v>-17885.302947640419</v>
      </c>
      <c r="AB55" s="286">
        <f t="shared" si="10"/>
        <v>3833.4298882008311</v>
      </c>
      <c r="AC55" s="286">
        <f t="shared" si="7"/>
        <v>3830.0887144762578</v>
      </c>
      <c r="AD55" s="287">
        <f t="shared" si="11"/>
        <v>-3.3411737245733093</v>
      </c>
      <c r="AE55" s="288">
        <f t="shared" si="12"/>
        <v>-8.7158858307473689E-4</v>
      </c>
      <c r="AF55" s="250">
        <v>1</v>
      </c>
    </row>
    <row r="56" spans="1:32">
      <c r="A56" s="282">
        <v>151</v>
      </c>
      <c r="B56" s="282" t="s">
        <v>90</v>
      </c>
      <c r="C56" s="287">
        <v>1891</v>
      </c>
      <c r="D56" s="287">
        <v>10209238.52</v>
      </c>
      <c r="E56" s="287">
        <v>10209238.52</v>
      </c>
      <c r="F56" s="286">
        <f t="shared" si="0"/>
        <v>0</v>
      </c>
      <c r="G56" s="287">
        <v>10026000</v>
      </c>
      <c r="H56" s="287">
        <v>10026000</v>
      </c>
      <c r="I56" s="286">
        <f t="shared" si="1"/>
        <v>0</v>
      </c>
      <c r="J56" s="287">
        <v>10117619.26</v>
      </c>
      <c r="K56" s="287">
        <v>10117619.26</v>
      </c>
      <c r="L56" s="286">
        <f t="shared" si="2"/>
        <v>0</v>
      </c>
      <c r="M56" s="287">
        <v>10334833.176877795</v>
      </c>
      <c r="N56" s="287">
        <v>10325924.808585402</v>
      </c>
      <c r="O56" s="286">
        <f t="shared" si="3"/>
        <v>-8908.3682923931628</v>
      </c>
      <c r="P56" s="287">
        <v>193577.11</v>
      </c>
      <c r="Q56" s="287">
        <v>193577.11</v>
      </c>
      <c r="R56" s="286">
        <f t="shared" si="4"/>
        <v>0</v>
      </c>
      <c r="S56" s="287">
        <v>198000</v>
      </c>
      <c r="T56" s="287">
        <v>198000</v>
      </c>
      <c r="U56" s="287">
        <v>195788.55499999999</v>
      </c>
      <c r="V56" s="287">
        <v>195788.55499999999</v>
      </c>
      <c r="W56" s="287">
        <v>201920.82613024302</v>
      </c>
      <c r="X56" s="287">
        <v>201644.25047268032</v>
      </c>
      <c r="Y56" s="287">
        <v>10536754.003008038</v>
      </c>
      <c r="Z56" s="287">
        <v>10527569.059058081</v>
      </c>
      <c r="AA56" s="286">
        <f t="shared" si="5"/>
        <v>-9184.9439499564469</v>
      </c>
      <c r="AB56" s="286">
        <f t="shared" si="10"/>
        <v>5572.0539413051492</v>
      </c>
      <c r="AC56" s="286">
        <f t="shared" si="7"/>
        <v>5567.1967525426135</v>
      </c>
      <c r="AD56" s="287">
        <f t="shared" si="11"/>
        <v>-4.8571887625357704</v>
      </c>
      <c r="AE56" s="288">
        <f t="shared" si="12"/>
        <v>-8.717052659038087E-4</v>
      </c>
      <c r="AF56" s="250">
        <v>14</v>
      </c>
    </row>
    <row r="57" spans="1:32">
      <c r="A57" s="282">
        <v>152</v>
      </c>
      <c r="B57" s="282" t="s">
        <v>91</v>
      </c>
      <c r="C57" s="287">
        <v>4480</v>
      </c>
      <c r="D57" s="287">
        <v>18572902.149999999</v>
      </c>
      <c r="E57" s="287">
        <v>18572902.149999999</v>
      </c>
      <c r="F57" s="286">
        <f t="shared" si="0"/>
        <v>0</v>
      </c>
      <c r="G57" s="287">
        <v>17434000</v>
      </c>
      <c r="H57" s="287">
        <v>17434000</v>
      </c>
      <c r="I57" s="286">
        <f t="shared" si="1"/>
        <v>0</v>
      </c>
      <c r="J57" s="287">
        <v>18003451.074999999</v>
      </c>
      <c r="K57" s="287">
        <v>18003451.074999999</v>
      </c>
      <c r="L57" s="286">
        <f t="shared" si="2"/>
        <v>0</v>
      </c>
      <c r="M57" s="287">
        <v>18389964.94005312</v>
      </c>
      <c r="N57" s="287">
        <v>18374113.249196928</v>
      </c>
      <c r="O57" s="286">
        <f t="shared" si="3"/>
        <v>-15851.690856192261</v>
      </c>
      <c r="P57" s="287">
        <v>510370.22000000003</v>
      </c>
      <c r="Q57" s="287">
        <v>510370.22000000003</v>
      </c>
      <c r="R57" s="286">
        <f t="shared" si="4"/>
        <v>0</v>
      </c>
      <c r="S57" s="287">
        <v>475000</v>
      </c>
      <c r="T57" s="287">
        <v>475000</v>
      </c>
      <c r="U57" s="287">
        <v>492685.11</v>
      </c>
      <c r="V57" s="287">
        <v>492685.11</v>
      </c>
      <c r="W57" s="287">
        <v>508116.44446361874</v>
      </c>
      <c r="X57" s="287">
        <v>507420.46553742659</v>
      </c>
      <c r="Y57" s="287">
        <v>18898081.384516738</v>
      </c>
      <c r="Z57" s="287">
        <v>18881533.714734353</v>
      </c>
      <c r="AA57" s="286">
        <f t="shared" si="5"/>
        <v>-16547.66978238523</v>
      </c>
      <c r="AB57" s="286">
        <f t="shared" si="10"/>
        <v>4218.3217376153434</v>
      </c>
      <c r="AC57" s="286">
        <f t="shared" si="7"/>
        <v>4214.6280613246327</v>
      </c>
      <c r="AD57" s="287">
        <f t="shared" si="11"/>
        <v>-3.693676290710755</v>
      </c>
      <c r="AE57" s="288">
        <f t="shared" si="12"/>
        <v>-8.756269721614038E-4</v>
      </c>
      <c r="AF57" s="250">
        <v>14</v>
      </c>
    </row>
    <row r="58" spans="1:32">
      <c r="A58" s="282">
        <v>153</v>
      </c>
      <c r="B58" s="282" t="s">
        <v>92</v>
      </c>
      <c r="C58" s="287">
        <v>25655</v>
      </c>
      <c r="D58" s="287">
        <v>101521755.85999998</v>
      </c>
      <c r="E58" s="287">
        <v>101521755.85999998</v>
      </c>
      <c r="F58" s="286">
        <f t="shared" si="0"/>
        <v>0</v>
      </c>
      <c r="G58" s="287">
        <v>107089000</v>
      </c>
      <c r="H58" s="287">
        <v>107089000</v>
      </c>
      <c r="I58" s="286">
        <f t="shared" si="1"/>
        <v>0</v>
      </c>
      <c r="J58" s="287">
        <v>104305377.92999999</v>
      </c>
      <c r="K58" s="287">
        <v>104305377.92999999</v>
      </c>
      <c r="L58" s="286">
        <f t="shared" si="2"/>
        <v>0</v>
      </c>
      <c r="M58" s="287">
        <v>106544697.19171277</v>
      </c>
      <c r="N58" s="287">
        <v>106452858.32155964</v>
      </c>
      <c r="O58" s="286">
        <f t="shared" si="3"/>
        <v>-91838.870153129101</v>
      </c>
      <c r="P58" s="287">
        <v>2794349.26</v>
      </c>
      <c r="Q58" s="287">
        <v>2794349.26</v>
      </c>
      <c r="R58" s="286">
        <f t="shared" si="4"/>
        <v>0</v>
      </c>
      <c r="S58" s="287">
        <v>2684000</v>
      </c>
      <c r="T58" s="287">
        <v>2684000</v>
      </c>
      <c r="U58" s="287">
        <v>2739174.63</v>
      </c>
      <c r="V58" s="287">
        <v>2739174.63</v>
      </c>
      <c r="W58" s="287">
        <v>2824968.0079849549</v>
      </c>
      <c r="X58" s="287">
        <v>2821098.5835210406</v>
      </c>
      <c r="Y58" s="287">
        <v>109369665.19969772</v>
      </c>
      <c r="Z58" s="287">
        <v>109273956.90508068</v>
      </c>
      <c r="AA58" s="286">
        <f t="shared" si="5"/>
        <v>-95708.294617041945</v>
      </c>
      <c r="AB58" s="286">
        <f t="shared" si="10"/>
        <v>4263.0935567997549</v>
      </c>
      <c r="AC58" s="286">
        <f t="shared" si="7"/>
        <v>4259.3629664814143</v>
      </c>
      <c r="AD58" s="287">
        <f t="shared" si="11"/>
        <v>-3.7305903183405462</v>
      </c>
      <c r="AE58" s="288">
        <f t="shared" si="12"/>
        <v>-8.7508994785961221E-4</v>
      </c>
      <c r="AF58" s="250">
        <v>9</v>
      </c>
    </row>
    <row r="59" spans="1:32">
      <c r="A59" s="282">
        <v>165</v>
      </c>
      <c r="B59" s="282" t="s">
        <v>93</v>
      </c>
      <c r="C59" s="287">
        <v>16340</v>
      </c>
      <c r="D59" s="287">
        <v>54502976.390000001</v>
      </c>
      <c r="E59" s="287">
        <v>54502976.390000001</v>
      </c>
      <c r="F59" s="286">
        <f t="shared" si="0"/>
        <v>0</v>
      </c>
      <c r="G59" s="287">
        <v>57239000</v>
      </c>
      <c r="H59" s="287">
        <v>57239000</v>
      </c>
      <c r="I59" s="286">
        <f t="shared" si="1"/>
        <v>0</v>
      </c>
      <c r="J59" s="287">
        <v>55870988.195</v>
      </c>
      <c r="K59" s="287">
        <v>55870988.195</v>
      </c>
      <c r="L59" s="286">
        <f t="shared" si="2"/>
        <v>0</v>
      </c>
      <c r="M59" s="287">
        <v>57070475.532268018</v>
      </c>
      <c r="N59" s="287">
        <v>57021282.206554651</v>
      </c>
      <c r="O59" s="286">
        <f t="shared" si="3"/>
        <v>-49193.32571336627</v>
      </c>
      <c r="P59" s="287">
        <v>1255633.79</v>
      </c>
      <c r="Q59" s="287">
        <v>1255633.79</v>
      </c>
      <c r="R59" s="286">
        <f t="shared" si="4"/>
        <v>0</v>
      </c>
      <c r="S59" s="287">
        <v>1362000</v>
      </c>
      <c r="T59" s="287">
        <v>1362000</v>
      </c>
      <c r="U59" s="287">
        <v>1308816.895</v>
      </c>
      <c r="V59" s="287">
        <v>1308816.895</v>
      </c>
      <c r="W59" s="287">
        <v>1349810.2005585544</v>
      </c>
      <c r="X59" s="287">
        <v>1347961.3340946089</v>
      </c>
      <c r="Y59" s="287">
        <v>58420285.732826576</v>
      </c>
      <c r="Z59" s="287">
        <v>58369243.540649258</v>
      </c>
      <c r="AA59" s="286">
        <f t="shared" si="5"/>
        <v>-51042.192177318037</v>
      </c>
      <c r="AB59" s="286">
        <f t="shared" si="10"/>
        <v>3575.2928845059105</v>
      </c>
      <c r="AC59" s="286">
        <f t="shared" si="7"/>
        <v>3572.169127334716</v>
      </c>
      <c r="AD59" s="287">
        <f t="shared" si="11"/>
        <v>-3.1237571711944838</v>
      </c>
      <c r="AE59" s="288">
        <f t="shared" si="12"/>
        <v>-8.7370665064441934E-4</v>
      </c>
      <c r="AF59" s="250">
        <v>5</v>
      </c>
    </row>
    <row r="60" spans="1:32">
      <c r="A60" s="282">
        <v>167</v>
      </c>
      <c r="B60" s="282" t="s">
        <v>94</v>
      </c>
      <c r="C60" s="287">
        <v>77261</v>
      </c>
      <c r="D60" s="287">
        <v>264507078.97000003</v>
      </c>
      <c r="E60" s="287">
        <v>264507078.97000003</v>
      </c>
      <c r="F60" s="286">
        <f t="shared" si="0"/>
        <v>0</v>
      </c>
      <c r="G60" s="287">
        <v>267844000</v>
      </c>
      <c r="H60" s="287">
        <v>267844000</v>
      </c>
      <c r="I60" s="286">
        <f t="shared" si="1"/>
        <v>0</v>
      </c>
      <c r="J60" s="287">
        <v>266175539.48500001</v>
      </c>
      <c r="K60" s="287">
        <v>266175539.48500001</v>
      </c>
      <c r="L60" s="286">
        <f t="shared" si="2"/>
        <v>0</v>
      </c>
      <c r="M60" s="287">
        <v>271890029.23034722</v>
      </c>
      <c r="N60" s="287">
        <v>271655666.81017452</v>
      </c>
      <c r="O60" s="286">
        <f t="shared" si="3"/>
        <v>-234362.42017269135</v>
      </c>
      <c r="P60" s="287">
        <v>6674728.9199999999</v>
      </c>
      <c r="Q60" s="287">
        <v>6674728.9199999999</v>
      </c>
      <c r="R60" s="286">
        <f t="shared" si="4"/>
        <v>0</v>
      </c>
      <c r="S60" s="287">
        <v>7255000</v>
      </c>
      <c r="T60" s="287">
        <v>7255000</v>
      </c>
      <c r="U60" s="287">
        <v>6964864.46</v>
      </c>
      <c r="V60" s="287">
        <v>6964864.46</v>
      </c>
      <c r="W60" s="287">
        <v>7183010.1899897521</v>
      </c>
      <c r="X60" s="287">
        <v>7173171.4536659671</v>
      </c>
      <c r="Y60" s="287">
        <v>279073039.42033696</v>
      </c>
      <c r="Z60" s="287">
        <v>278828838.2638405</v>
      </c>
      <c r="AA60" s="286">
        <f t="shared" si="5"/>
        <v>-244201.15649646521</v>
      </c>
      <c r="AB60" s="286">
        <f t="shared" si="10"/>
        <v>3612.0816378293962</v>
      </c>
      <c r="AC60" s="286">
        <f t="shared" si="7"/>
        <v>3608.9209078816025</v>
      </c>
      <c r="AD60" s="287">
        <f t="shared" si="11"/>
        <v>-3.1607299477936976</v>
      </c>
      <c r="AE60" s="288">
        <f t="shared" si="12"/>
        <v>-8.7504388458204156E-4</v>
      </c>
      <c r="AF60" s="250">
        <v>12</v>
      </c>
    </row>
    <row r="61" spans="1:32">
      <c r="A61" s="282">
        <v>169</v>
      </c>
      <c r="B61" s="282" t="s">
        <v>95</v>
      </c>
      <c r="C61" s="287">
        <v>5046</v>
      </c>
      <c r="D61" s="287">
        <v>17689983</v>
      </c>
      <c r="E61" s="287">
        <v>17689982.870000001</v>
      </c>
      <c r="F61" s="286">
        <f t="shared" si="0"/>
        <v>-0.12999999895691872</v>
      </c>
      <c r="G61" s="287">
        <v>18869000</v>
      </c>
      <c r="H61" s="287">
        <v>18869000</v>
      </c>
      <c r="I61" s="286">
        <f t="shared" si="1"/>
        <v>0</v>
      </c>
      <c r="J61" s="287">
        <v>18279491.5</v>
      </c>
      <c r="K61" s="287">
        <v>18279491.435000002</v>
      </c>
      <c r="L61" s="286">
        <f t="shared" si="2"/>
        <v>-6.4999997615814209E-2</v>
      </c>
      <c r="M61" s="287">
        <v>18671931.642805826</v>
      </c>
      <c r="N61" s="287">
        <v>18655836.8373501</v>
      </c>
      <c r="O61" s="286">
        <f t="shared" si="3"/>
        <v>-16094.80545572564</v>
      </c>
      <c r="P61" s="287">
        <v>413712.64000000001</v>
      </c>
      <c r="Q61" s="287">
        <v>413712.64000000001</v>
      </c>
      <c r="R61" s="286">
        <f t="shared" si="4"/>
        <v>0</v>
      </c>
      <c r="S61" s="287">
        <v>449000</v>
      </c>
      <c r="T61" s="287">
        <v>449000</v>
      </c>
      <c r="U61" s="287">
        <v>431356.32</v>
      </c>
      <c r="V61" s="287">
        <v>431356.32</v>
      </c>
      <c r="W61" s="287">
        <v>444866.78238624049</v>
      </c>
      <c r="X61" s="287">
        <v>444257.43799505354</v>
      </c>
      <c r="Y61" s="287">
        <v>19116798.425192066</v>
      </c>
      <c r="Z61" s="287">
        <v>19100094.275345154</v>
      </c>
      <c r="AA61" s="286">
        <f t="shared" si="5"/>
        <v>-16704.14984691143</v>
      </c>
      <c r="AB61" s="286">
        <f t="shared" si="10"/>
        <v>3788.5054350360811</v>
      </c>
      <c r="AC61" s="286">
        <f t="shared" si="7"/>
        <v>3785.1950605123175</v>
      </c>
      <c r="AD61" s="287">
        <f t="shared" si="11"/>
        <v>-3.3103745237635849</v>
      </c>
      <c r="AE61" s="288">
        <f t="shared" si="12"/>
        <v>-8.7379431824203191E-4</v>
      </c>
      <c r="AF61" s="250">
        <v>5</v>
      </c>
    </row>
    <row r="62" spans="1:32">
      <c r="A62" s="282">
        <v>171</v>
      </c>
      <c r="B62" s="282" t="s">
        <v>96</v>
      </c>
      <c r="C62" s="287">
        <v>4624</v>
      </c>
      <c r="D62" s="287">
        <v>19666818.629999999</v>
      </c>
      <c r="E62" s="287">
        <v>19666818.629999999</v>
      </c>
      <c r="F62" s="286">
        <f t="shared" si="0"/>
        <v>0</v>
      </c>
      <c r="G62" s="287">
        <v>19424000</v>
      </c>
      <c r="H62" s="287">
        <v>19424000</v>
      </c>
      <c r="I62" s="286">
        <f t="shared" si="1"/>
        <v>0</v>
      </c>
      <c r="J62" s="287">
        <v>19545409.314999998</v>
      </c>
      <c r="K62" s="287">
        <v>19545409.314999998</v>
      </c>
      <c r="L62" s="286">
        <f t="shared" si="2"/>
        <v>0</v>
      </c>
      <c r="M62" s="287">
        <v>19965027.290848885</v>
      </c>
      <c r="N62" s="287">
        <v>19947817.935552031</v>
      </c>
      <c r="O62" s="286">
        <f t="shared" si="3"/>
        <v>-17209.35529685393</v>
      </c>
      <c r="P62" s="287">
        <v>414887.49</v>
      </c>
      <c r="Q62" s="287">
        <v>414887.49</v>
      </c>
      <c r="R62" s="286">
        <f t="shared" si="4"/>
        <v>0</v>
      </c>
      <c r="S62" s="287">
        <v>476000</v>
      </c>
      <c r="T62" s="287">
        <v>476000</v>
      </c>
      <c r="U62" s="287">
        <v>445443.745</v>
      </c>
      <c r="V62" s="287">
        <v>445443.745</v>
      </c>
      <c r="W62" s="287">
        <v>459395.43802726013</v>
      </c>
      <c r="X62" s="287">
        <v>458766.1933981214</v>
      </c>
      <c r="Y62" s="287">
        <v>20424422.728876144</v>
      </c>
      <c r="Z62" s="287">
        <v>20406584.128950153</v>
      </c>
      <c r="AA62" s="286">
        <f t="shared" si="5"/>
        <v>-17838.599925991148</v>
      </c>
      <c r="AB62" s="286">
        <f t="shared" si="10"/>
        <v>4417.0464379057403</v>
      </c>
      <c r="AC62" s="286">
        <f t="shared" si="7"/>
        <v>4413.1886092020222</v>
      </c>
      <c r="AD62" s="287">
        <f t="shared" si="11"/>
        <v>-3.8578287037180417</v>
      </c>
      <c r="AE62" s="288">
        <f t="shared" si="12"/>
        <v>-8.7339555016024658E-4</v>
      </c>
      <c r="AF62" s="250">
        <v>11</v>
      </c>
    </row>
    <row r="63" spans="1:32">
      <c r="A63" s="282">
        <v>172</v>
      </c>
      <c r="B63" s="282" t="s">
        <v>97</v>
      </c>
      <c r="C63" s="287">
        <v>4263</v>
      </c>
      <c r="D63" s="287">
        <v>20940515.600000001</v>
      </c>
      <c r="E63" s="287">
        <v>20845494.48</v>
      </c>
      <c r="F63" s="286">
        <f t="shared" si="0"/>
        <v>-95021.120000001043</v>
      </c>
      <c r="G63" s="287">
        <v>23189000</v>
      </c>
      <c r="H63" s="287">
        <v>23189000</v>
      </c>
      <c r="I63" s="286">
        <f t="shared" si="1"/>
        <v>0</v>
      </c>
      <c r="J63" s="287">
        <v>22064757.800000001</v>
      </c>
      <c r="K63" s="287">
        <v>22017247.240000002</v>
      </c>
      <c r="L63" s="286">
        <f t="shared" si="2"/>
        <v>-47510.559999998659</v>
      </c>
      <c r="M63" s="287">
        <v>22538463.356963005</v>
      </c>
      <c r="N63" s="287">
        <v>22470547.037789449</v>
      </c>
      <c r="O63" s="286">
        <f t="shared" si="3"/>
        <v>-67916.319173555821</v>
      </c>
      <c r="P63" s="287">
        <v>365386.59</v>
      </c>
      <c r="Q63" s="287">
        <v>365386.59</v>
      </c>
      <c r="R63" s="286">
        <f t="shared" si="4"/>
        <v>0</v>
      </c>
      <c r="S63" s="287">
        <v>420000</v>
      </c>
      <c r="T63" s="287">
        <v>420000</v>
      </c>
      <c r="U63" s="287">
        <v>392693.29500000004</v>
      </c>
      <c r="V63" s="287">
        <v>392693.29500000004</v>
      </c>
      <c r="W63" s="287">
        <v>404992.79716430436</v>
      </c>
      <c r="X63" s="287">
        <v>404438.06909919804</v>
      </c>
      <c r="Y63" s="287">
        <v>22943456.154127311</v>
      </c>
      <c r="Z63" s="287">
        <v>22874985.106888648</v>
      </c>
      <c r="AA63" s="286">
        <f t="shared" si="5"/>
        <v>-68471.047238662839</v>
      </c>
      <c r="AB63" s="286">
        <f t="shared" si="10"/>
        <v>5381.9976903887664</v>
      </c>
      <c r="AC63" s="286">
        <f t="shared" si="7"/>
        <v>5365.9359856647079</v>
      </c>
      <c r="AD63" s="287">
        <f t="shared" si="11"/>
        <v>-16.061704724058472</v>
      </c>
      <c r="AE63" s="288">
        <f t="shared" si="12"/>
        <v>-2.9843388362543613E-3</v>
      </c>
      <c r="AF63" s="250">
        <v>13</v>
      </c>
    </row>
    <row r="64" spans="1:32">
      <c r="A64" s="282">
        <v>176</v>
      </c>
      <c r="B64" s="282" t="s">
        <v>98</v>
      </c>
      <c r="C64" s="287">
        <v>4444</v>
      </c>
      <c r="D64" s="287">
        <v>25260332.240000006</v>
      </c>
      <c r="E64" s="287">
        <v>25260332.240000006</v>
      </c>
      <c r="F64" s="286">
        <f t="shared" si="0"/>
        <v>0</v>
      </c>
      <c r="G64" s="287">
        <v>24806000</v>
      </c>
      <c r="H64" s="287">
        <v>24806000</v>
      </c>
      <c r="I64" s="286">
        <f t="shared" si="1"/>
        <v>0</v>
      </c>
      <c r="J64" s="287">
        <v>25033166.120000005</v>
      </c>
      <c r="K64" s="287">
        <v>25033166.120000005</v>
      </c>
      <c r="L64" s="286">
        <f t="shared" si="2"/>
        <v>0</v>
      </c>
      <c r="M64" s="287">
        <v>25570600.068149753</v>
      </c>
      <c r="N64" s="287">
        <v>25548558.849006105</v>
      </c>
      <c r="O64" s="286">
        <f t="shared" si="3"/>
        <v>-22041.219143647701</v>
      </c>
      <c r="P64" s="287">
        <v>392760.96</v>
      </c>
      <c r="Q64" s="287">
        <v>392760.96</v>
      </c>
      <c r="R64" s="286">
        <f t="shared" si="4"/>
        <v>0</v>
      </c>
      <c r="S64" s="287">
        <v>518000</v>
      </c>
      <c r="T64" s="287">
        <v>518000</v>
      </c>
      <c r="U64" s="287">
        <v>455380.47999999998</v>
      </c>
      <c r="V64" s="287">
        <v>455380.47999999998</v>
      </c>
      <c r="W64" s="287">
        <v>469643.40037744603</v>
      </c>
      <c r="X64" s="287">
        <v>469000.11887563794</v>
      </c>
      <c r="Y64" s="287">
        <v>26040243.468527198</v>
      </c>
      <c r="Z64" s="287">
        <v>26017558.967881743</v>
      </c>
      <c r="AA64" s="286">
        <f t="shared" si="5"/>
        <v>-22684.500645454973</v>
      </c>
      <c r="AB64" s="286">
        <f t="shared" si="10"/>
        <v>5859.6407444930692</v>
      </c>
      <c r="AC64" s="286">
        <f t="shared" si="7"/>
        <v>5854.5362213955314</v>
      </c>
      <c r="AD64" s="287">
        <f t="shared" si="11"/>
        <v>-5.1045230975378217</v>
      </c>
      <c r="AE64" s="288">
        <f t="shared" si="12"/>
        <v>-8.7113243287740595E-4</v>
      </c>
      <c r="AF64" s="250">
        <v>12</v>
      </c>
    </row>
    <row r="65" spans="1:32">
      <c r="A65" s="282">
        <v>177</v>
      </c>
      <c r="B65" s="282" t="s">
        <v>99</v>
      </c>
      <c r="C65" s="287">
        <v>1786</v>
      </c>
      <c r="D65" s="287">
        <v>7051326.9399999995</v>
      </c>
      <c r="E65" s="287">
        <v>7118446.2699999996</v>
      </c>
      <c r="F65" s="286">
        <f t="shared" si="0"/>
        <v>67119.330000000075</v>
      </c>
      <c r="G65" s="287">
        <v>7337000</v>
      </c>
      <c r="H65" s="287">
        <v>7337000</v>
      </c>
      <c r="I65" s="286">
        <f t="shared" si="1"/>
        <v>0</v>
      </c>
      <c r="J65" s="287">
        <v>7194163.4699999997</v>
      </c>
      <c r="K65" s="287">
        <v>7227723.1349999998</v>
      </c>
      <c r="L65" s="286">
        <f t="shared" si="2"/>
        <v>33559.665000000037</v>
      </c>
      <c r="M65" s="287">
        <v>7348614.0759993661</v>
      </c>
      <c r="N65" s="287">
        <v>7376530.3587123863</v>
      </c>
      <c r="O65" s="286">
        <f t="shared" si="3"/>
        <v>27916.28271302022</v>
      </c>
      <c r="P65" s="287">
        <v>129508.9</v>
      </c>
      <c r="Q65" s="287">
        <v>129508.9</v>
      </c>
      <c r="R65" s="286">
        <f t="shared" si="4"/>
        <v>0</v>
      </c>
      <c r="S65" s="287">
        <v>141000</v>
      </c>
      <c r="T65" s="287">
        <v>141000</v>
      </c>
      <c r="U65" s="287">
        <v>135254.45000000001</v>
      </c>
      <c r="V65" s="287">
        <v>135254.45000000001</v>
      </c>
      <c r="W65" s="287">
        <v>139490.73929163866</v>
      </c>
      <c r="X65" s="287">
        <v>139299.67557779164</v>
      </c>
      <c r="Y65" s="287">
        <v>7488104.8152910052</v>
      </c>
      <c r="Z65" s="287">
        <v>7515830.0342901777</v>
      </c>
      <c r="AA65" s="286">
        <f t="shared" si="5"/>
        <v>27725.218999172561</v>
      </c>
      <c r="AB65" s="286">
        <f t="shared" si="10"/>
        <v>4192.6678697038105</v>
      </c>
      <c r="AC65" s="286">
        <f t="shared" si="7"/>
        <v>4208.1915085611299</v>
      </c>
      <c r="AD65" s="287">
        <f t="shared" si="11"/>
        <v>15.523638857319384</v>
      </c>
      <c r="AE65" s="288">
        <f t="shared" si="12"/>
        <v>3.7025682309569743E-3</v>
      </c>
      <c r="AF65" s="250">
        <v>6</v>
      </c>
    </row>
    <row r="66" spans="1:32">
      <c r="A66" s="282">
        <v>178</v>
      </c>
      <c r="B66" s="282" t="s">
        <v>100</v>
      </c>
      <c r="C66" s="287">
        <v>5887</v>
      </c>
      <c r="D66" s="287">
        <v>28759443.810000002</v>
      </c>
      <c r="E66" s="287">
        <v>29471645.350000001</v>
      </c>
      <c r="F66" s="286">
        <f t="shared" si="0"/>
        <v>712201.53999999911</v>
      </c>
      <c r="G66" s="287">
        <v>29474000</v>
      </c>
      <c r="H66" s="287">
        <v>29474000</v>
      </c>
      <c r="I66" s="286">
        <f t="shared" si="1"/>
        <v>0</v>
      </c>
      <c r="J66" s="287">
        <v>29116721.905000001</v>
      </c>
      <c r="K66" s="287">
        <v>29472822.675000001</v>
      </c>
      <c r="L66" s="286">
        <f t="shared" si="2"/>
        <v>356100.76999999955</v>
      </c>
      <c r="M66" s="287">
        <v>29741825.207377736</v>
      </c>
      <c r="N66" s="287">
        <v>30079620.809809051</v>
      </c>
      <c r="O66" s="286">
        <f t="shared" si="3"/>
        <v>337795.60243131593</v>
      </c>
      <c r="P66" s="287">
        <v>508091.5</v>
      </c>
      <c r="Q66" s="287">
        <v>516303.65</v>
      </c>
      <c r="R66" s="286">
        <f t="shared" si="4"/>
        <v>8212.1500000000233</v>
      </c>
      <c r="S66" s="287">
        <v>554000</v>
      </c>
      <c r="T66" s="287">
        <v>554000</v>
      </c>
      <c r="U66" s="287">
        <v>531045.75</v>
      </c>
      <c r="V66" s="287">
        <v>535151.82499999995</v>
      </c>
      <c r="W66" s="287">
        <v>547678.57371925807</v>
      </c>
      <c r="X66" s="287">
        <v>551157.28619178967</v>
      </c>
      <c r="Y66" s="287">
        <v>30289503.781096995</v>
      </c>
      <c r="Z66" s="287">
        <v>30630778.096000843</v>
      </c>
      <c r="AA66" s="286">
        <f t="shared" si="5"/>
        <v>341274.31490384787</v>
      </c>
      <c r="AB66" s="286">
        <f t="shared" si="10"/>
        <v>5145.1509735174104</v>
      </c>
      <c r="AC66" s="286">
        <f t="shared" si="7"/>
        <v>5203.1218100901724</v>
      </c>
      <c r="AD66" s="287">
        <f t="shared" si="11"/>
        <v>57.970836572761982</v>
      </c>
      <c r="AE66" s="288">
        <f t="shared" si="12"/>
        <v>1.1267081737959388E-2</v>
      </c>
      <c r="AF66" s="250">
        <v>10</v>
      </c>
    </row>
    <row r="67" spans="1:32">
      <c r="A67" s="282">
        <v>179</v>
      </c>
      <c r="B67" s="282" t="s">
        <v>101</v>
      </c>
      <c r="C67" s="287">
        <v>144473</v>
      </c>
      <c r="D67" s="287">
        <v>470642281.5399999</v>
      </c>
      <c r="E67" s="287">
        <v>470642281.53999996</v>
      </c>
      <c r="F67" s="286">
        <f t="shared" si="0"/>
        <v>0</v>
      </c>
      <c r="G67" s="287">
        <v>469021000</v>
      </c>
      <c r="H67" s="287">
        <v>469021000</v>
      </c>
      <c r="I67" s="286">
        <f t="shared" si="1"/>
        <v>0</v>
      </c>
      <c r="J67" s="287">
        <v>469831640.76999998</v>
      </c>
      <c r="K67" s="287">
        <v>469831640.76999998</v>
      </c>
      <c r="L67" s="286">
        <f t="shared" si="2"/>
        <v>0</v>
      </c>
      <c r="M67" s="287">
        <v>479918398.17233115</v>
      </c>
      <c r="N67" s="287">
        <v>479504720.48948467</v>
      </c>
      <c r="O67" s="286">
        <f t="shared" si="3"/>
        <v>-413677.68284648657</v>
      </c>
      <c r="P67" s="287">
        <v>13283139.609999996</v>
      </c>
      <c r="Q67" s="287">
        <v>13283139.610000001</v>
      </c>
      <c r="R67" s="286">
        <f t="shared" si="4"/>
        <v>0</v>
      </c>
      <c r="S67" s="287">
        <v>13469000</v>
      </c>
      <c r="T67" s="287">
        <v>13469000</v>
      </c>
      <c r="U67" s="287">
        <v>13376069.804999998</v>
      </c>
      <c r="V67" s="287">
        <v>13376069.805</v>
      </c>
      <c r="W67" s="287">
        <v>13795020.170619261</v>
      </c>
      <c r="X67" s="287">
        <v>13776124.810255002</v>
      </c>
      <c r="Y67" s="287">
        <v>493713418.3429504</v>
      </c>
      <c r="Z67" s="287">
        <v>493280845.29973966</v>
      </c>
      <c r="AA67" s="286">
        <f t="shared" si="5"/>
        <v>-432573.04321074486</v>
      </c>
      <c r="AB67" s="286">
        <f t="shared" si="10"/>
        <v>3417.3403912353892</v>
      </c>
      <c r="AC67" s="286">
        <f t="shared" si="7"/>
        <v>3414.3462467017343</v>
      </c>
      <c r="AD67" s="287">
        <f t="shared" si="11"/>
        <v>-2.9941445336548895</v>
      </c>
      <c r="AE67" s="288">
        <f t="shared" si="12"/>
        <v>-8.7616221706626307E-4</v>
      </c>
      <c r="AF67" s="250">
        <v>13</v>
      </c>
    </row>
    <row r="68" spans="1:32">
      <c r="A68" s="282">
        <v>181</v>
      </c>
      <c r="B68" s="282" t="s">
        <v>102</v>
      </c>
      <c r="C68" s="287">
        <v>1685</v>
      </c>
      <c r="D68" s="287">
        <v>5186953</v>
      </c>
      <c r="E68" s="287">
        <v>6319918.3000000007</v>
      </c>
      <c r="F68" s="286">
        <f t="shared" si="0"/>
        <v>1132965.3000000007</v>
      </c>
      <c r="G68" s="287">
        <v>6737000</v>
      </c>
      <c r="H68" s="287">
        <v>6737000</v>
      </c>
      <c r="I68" s="286">
        <f t="shared" si="1"/>
        <v>0</v>
      </c>
      <c r="J68" s="287">
        <v>5961976.5</v>
      </c>
      <c r="K68" s="287">
        <v>6528459.1500000004</v>
      </c>
      <c r="L68" s="286">
        <f t="shared" si="2"/>
        <v>566482.65000000037</v>
      </c>
      <c r="M68" s="287">
        <v>6089973.4362968868</v>
      </c>
      <c r="N68" s="287">
        <v>6662869.6501098974</v>
      </c>
      <c r="O68" s="286">
        <f t="shared" si="3"/>
        <v>572896.2138130106</v>
      </c>
      <c r="P68" s="287">
        <v>141056.12</v>
      </c>
      <c r="Q68" s="287">
        <v>146287.51</v>
      </c>
      <c r="R68" s="286">
        <f t="shared" si="4"/>
        <v>5231.390000000014</v>
      </c>
      <c r="S68" s="287">
        <v>166000</v>
      </c>
      <c r="T68" s="287">
        <v>166000</v>
      </c>
      <c r="U68" s="287">
        <v>153528.06</v>
      </c>
      <c r="V68" s="287">
        <v>156143.755</v>
      </c>
      <c r="W68" s="287">
        <v>158336.69495836218</v>
      </c>
      <c r="X68" s="287">
        <v>160813.74339253295</v>
      </c>
      <c r="Y68" s="287">
        <v>6248310.1312552486</v>
      </c>
      <c r="Z68" s="287">
        <v>6823683.3935024301</v>
      </c>
      <c r="AA68" s="286">
        <f t="shared" si="5"/>
        <v>575373.2622471815</v>
      </c>
      <c r="AB68" s="286">
        <f t="shared" si="10"/>
        <v>3708.1959235936192</v>
      </c>
      <c r="AC68" s="286">
        <f t="shared" si="7"/>
        <v>4049.6637350162791</v>
      </c>
      <c r="AD68" s="287">
        <f t="shared" si="11"/>
        <v>341.46781142265991</v>
      </c>
      <c r="AE68" s="288">
        <f t="shared" si="12"/>
        <v>9.2084619706863505E-2</v>
      </c>
      <c r="AF68" s="250">
        <v>4</v>
      </c>
    </row>
    <row r="69" spans="1:32">
      <c r="A69" s="282">
        <v>182</v>
      </c>
      <c r="B69" s="282" t="s">
        <v>103</v>
      </c>
      <c r="C69" s="287">
        <v>19767</v>
      </c>
      <c r="D69" s="287">
        <v>84479508.560000002</v>
      </c>
      <c r="E69" s="287">
        <v>84479508.560000002</v>
      </c>
      <c r="F69" s="286">
        <f t="shared" si="0"/>
        <v>0</v>
      </c>
      <c r="G69" s="287">
        <v>85589000</v>
      </c>
      <c r="H69" s="287">
        <v>85589000</v>
      </c>
      <c r="I69" s="286">
        <f t="shared" si="1"/>
        <v>0</v>
      </c>
      <c r="J69" s="287">
        <v>85034254.280000001</v>
      </c>
      <c r="K69" s="287">
        <v>85034254.280000001</v>
      </c>
      <c r="L69" s="286">
        <f t="shared" si="2"/>
        <v>0</v>
      </c>
      <c r="M69" s="287">
        <v>86859844.170891121</v>
      </c>
      <c r="N69" s="287">
        <v>86784973.15280585</v>
      </c>
      <c r="O69" s="286">
        <f t="shared" si="3"/>
        <v>-74871.01808527112</v>
      </c>
      <c r="P69" s="287">
        <v>1849896.03</v>
      </c>
      <c r="Q69" s="287">
        <v>1849896.03</v>
      </c>
      <c r="R69" s="286">
        <f t="shared" si="4"/>
        <v>0</v>
      </c>
      <c r="S69" s="287">
        <v>1871000</v>
      </c>
      <c r="T69" s="287">
        <v>1871000</v>
      </c>
      <c r="U69" s="287">
        <v>1860448.0150000001</v>
      </c>
      <c r="V69" s="287">
        <v>1860448.0150000001</v>
      </c>
      <c r="W69" s="287">
        <v>1918718.8963173605</v>
      </c>
      <c r="X69" s="287">
        <v>1916090.7823649899</v>
      </c>
      <c r="Y69" s="287">
        <v>88778563.067208484</v>
      </c>
      <c r="Z69" s="287">
        <v>88701063.935170844</v>
      </c>
      <c r="AA69" s="286">
        <f t="shared" si="5"/>
        <v>-77499.132037639618</v>
      </c>
      <c r="AB69" s="286">
        <f t="shared" si="10"/>
        <v>4491.2512301921624</v>
      </c>
      <c r="AC69" s="286">
        <f t="shared" si="7"/>
        <v>4487.3305982278971</v>
      </c>
      <c r="AD69" s="287">
        <f t="shared" si="11"/>
        <v>-3.9206319642653398</v>
      </c>
      <c r="AE69" s="288">
        <f t="shared" si="12"/>
        <v>-8.7294870923922726E-4</v>
      </c>
      <c r="AF69" s="250">
        <v>13</v>
      </c>
    </row>
    <row r="70" spans="1:32">
      <c r="A70" s="282">
        <v>186</v>
      </c>
      <c r="B70" s="282" t="s">
        <v>104</v>
      </c>
      <c r="C70" s="287">
        <v>45226</v>
      </c>
      <c r="D70" s="287">
        <v>146251828.43000001</v>
      </c>
      <c r="E70" s="287">
        <v>146251828.43000001</v>
      </c>
      <c r="F70" s="286">
        <f t="shared" si="0"/>
        <v>0</v>
      </c>
      <c r="G70" s="287">
        <v>150918000</v>
      </c>
      <c r="H70" s="287">
        <v>150918000</v>
      </c>
      <c r="I70" s="286">
        <f t="shared" si="1"/>
        <v>0</v>
      </c>
      <c r="J70" s="287">
        <v>148584914.215</v>
      </c>
      <c r="K70" s="287">
        <v>148584914.215</v>
      </c>
      <c r="L70" s="286">
        <f t="shared" si="2"/>
        <v>0</v>
      </c>
      <c r="M70" s="287">
        <v>151774865.36617541</v>
      </c>
      <c r="N70" s="287">
        <v>151644039.21977612</v>
      </c>
      <c r="O70" s="286">
        <f t="shared" si="3"/>
        <v>-130826.14639928937</v>
      </c>
      <c r="P70" s="287">
        <v>3062387.64</v>
      </c>
      <c r="Q70" s="287">
        <v>3062387.64</v>
      </c>
      <c r="R70" s="286">
        <f t="shared" si="4"/>
        <v>0</v>
      </c>
      <c r="S70" s="287">
        <v>3042000</v>
      </c>
      <c r="T70" s="287">
        <v>3042000</v>
      </c>
      <c r="U70" s="287">
        <v>3052193.8200000003</v>
      </c>
      <c r="V70" s="287">
        <v>3052193.8200000003</v>
      </c>
      <c r="W70" s="287">
        <v>3147791.2365409834</v>
      </c>
      <c r="X70" s="287">
        <v>3143479.6335835205</v>
      </c>
      <c r="Y70" s="287">
        <v>154922656.60271639</v>
      </c>
      <c r="Z70" s="287">
        <v>154787518.85335964</v>
      </c>
      <c r="AA70" s="286">
        <f t="shared" si="5"/>
        <v>-135137.74935674667</v>
      </c>
      <c r="AB70" s="286">
        <f t="shared" si="10"/>
        <v>3425.5219697235302</v>
      </c>
      <c r="AC70" s="286">
        <f t="shared" si="7"/>
        <v>3422.5339153000405</v>
      </c>
      <c r="AD70" s="287">
        <f t="shared" si="11"/>
        <v>-2.988054423489757</v>
      </c>
      <c r="AE70" s="288">
        <f t="shared" si="12"/>
        <v>-8.7229171200759207E-4</v>
      </c>
      <c r="AF70" s="250">
        <v>1</v>
      </c>
    </row>
    <row r="71" spans="1:32">
      <c r="A71" s="282">
        <v>202</v>
      </c>
      <c r="B71" s="282" t="s">
        <v>105</v>
      </c>
      <c r="C71" s="287">
        <v>35497</v>
      </c>
      <c r="D71" s="287">
        <v>110608661.74999994</v>
      </c>
      <c r="E71" s="287">
        <v>105372642.83</v>
      </c>
      <c r="F71" s="286">
        <f t="shared" si="0"/>
        <v>-5236018.9199999422</v>
      </c>
      <c r="G71" s="287">
        <v>112973000</v>
      </c>
      <c r="H71" s="287">
        <v>112973000</v>
      </c>
      <c r="I71" s="286">
        <f t="shared" si="1"/>
        <v>0</v>
      </c>
      <c r="J71" s="287">
        <v>111790830.87499997</v>
      </c>
      <c r="K71" s="287">
        <v>109172821.41499999</v>
      </c>
      <c r="L71" s="286">
        <f t="shared" si="2"/>
        <v>-2618009.4599999785</v>
      </c>
      <c r="M71" s="287">
        <v>114190854.40043375</v>
      </c>
      <c r="N71" s="287">
        <v>111420514.65894082</v>
      </c>
      <c r="O71" s="286">
        <f t="shared" si="3"/>
        <v>-2770339.7414929271</v>
      </c>
      <c r="P71" s="287">
        <v>2535895.7200000002</v>
      </c>
      <c r="Q71" s="287">
        <v>2535895.7200000002</v>
      </c>
      <c r="R71" s="286">
        <f t="shared" si="4"/>
        <v>0</v>
      </c>
      <c r="S71" s="287">
        <v>2647000</v>
      </c>
      <c r="T71" s="287">
        <v>2647000</v>
      </c>
      <c r="U71" s="287">
        <v>2591447.8600000003</v>
      </c>
      <c r="V71" s="287">
        <v>2591447.8600000003</v>
      </c>
      <c r="W71" s="287">
        <v>2672614.3045728616</v>
      </c>
      <c r="X71" s="287">
        <v>2668953.5625242824</v>
      </c>
      <c r="Y71" s="287">
        <v>116863468.70500661</v>
      </c>
      <c r="Z71" s="287">
        <v>114089468.22146511</v>
      </c>
      <c r="AA71" s="286">
        <f t="shared" si="5"/>
        <v>-2774000.4835415035</v>
      </c>
      <c r="AB71" s="286">
        <f t="shared" si="10"/>
        <v>3292.2069105841792</v>
      </c>
      <c r="AC71" s="286">
        <f t="shared" si="7"/>
        <v>3214.0594478819366</v>
      </c>
      <c r="AD71" s="287">
        <f t="shared" si="11"/>
        <v>-78.147462702242592</v>
      </c>
      <c r="AE71" s="288">
        <f t="shared" si="12"/>
        <v>-2.3737105481130245E-2</v>
      </c>
      <c r="AF71" s="250">
        <v>2</v>
      </c>
    </row>
    <row r="72" spans="1:32">
      <c r="A72" s="282">
        <v>204</v>
      </c>
      <c r="B72" s="282" t="s">
        <v>106</v>
      </c>
      <c r="C72" s="287">
        <v>2778</v>
      </c>
      <c r="D72" s="287">
        <v>16310915.449999996</v>
      </c>
      <c r="E72" s="287">
        <v>16310915.449999996</v>
      </c>
      <c r="F72" s="286">
        <f t="shared" si="0"/>
        <v>0</v>
      </c>
      <c r="G72" s="287">
        <v>16203000</v>
      </c>
      <c r="H72" s="287">
        <v>16203000</v>
      </c>
      <c r="I72" s="286">
        <f t="shared" si="1"/>
        <v>0</v>
      </c>
      <c r="J72" s="287">
        <v>16256957.724999998</v>
      </c>
      <c r="K72" s="287">
        <v>16256957.724999998</v>
      </c>
      <c r="L72" s="286">
        <f t="shared" si="2"/>
        <v>0</v>
      </c>
      <c r="M72" s="287">
        <v>16605976.340270957</v>
      </c>
      <c r="N72" s="287">
        <v>16591662.403068285</v>
      </c>
      <c r="O72" s="286">
        <f t="shared" si="3"/>
        <v>-14313.937202671543</v>
      </c>
      <c r="P72" s="287">
        <v>300325.15999999997</v>
      </c>
      <c r="Q72" s="287">
        <v>300325.15999999997</v>
      </c>
      <c r="R72" s="286">
        <f t="shared" si="4"/>
        <v>0</v>
      </c>
      <c r="S72" s="287">
        <v>359000</v>
      </c>
      <c r="T72" s="287">
        <v>359000</v>
      </c>
      <c r="U72" s="287">
        <v>329662.57999999996</v>
      </c>
      <c r="V72" s="287">
        <v>329662.57999999996</v>
      </c>
      <c r="W72" s="287">
        <v>339987.90428698616</v>
      </c>
      <c r="X72" s="287">
        <v>339522.21493738488</v>
      </c>
      <c r="Y72" s="287">
        <v>16945964.244557943</v>
      </c>
      <c r="Z72" s="287">
        <v>16931184.618005671</v>
      </c>
      <c r="AA72" s="286">
        <f t="shared" si="5"/>
        <v>-14779.626552272588</v>
      </c>
      <c r="AB72" s="286">
        <f t="shared" si="10"/>
        <v>6100.0591233109944</v>
      </c>
      <c r="AC72" s="286">
        <f t="shared" si="7"/>
        <v>6094.7388833713721</v>
      </c>
      <c r="AD72" s="287">
        <f t="shared" si="11"/>
        <v>-5.3202399396222972</v>
      </c>
      <c r="AE72" s="288">
        <f t="shared" si="12"/>
        <v>-8.7216202860908884E-4</v>
      </c>
      <c r="AF72" s="250">
        <v>11</v>
      </c>
    </row>
    <row r="73" spans="1:32">
      <c r="A73" s="282">
        <v>205</v>
      </c>
      <c r="B73" s="282" t="s">
        <v>107</v>
      </c>
      <c r="C73" s="287">
        <v>36493</v>
      </c>
      <c r="D73" s="287">
        <v>150135032.34</v>
      </c>
      <c r="E73" s="287">
        <v>150135032.31999999</v>
      </c>
      <c r="F73" s="286">
        <f t="shared" si="0"/>
        <v>-2.000001072883606E-2</v>
      </c>
      <c r="G73" s="287">
        <v>159023000</v>
      </c>
      <c r="H73" s="287">
        <v>159023000</v>
      </c>
      <c r="I73" s="286">
        <f t="shared" si="1"/>
        <v>0</v>
      </c>
      <c r="J73" s="287">
        <v>154579016.17000002</v>
      </c>
      <c r="K73" s="287">
        <v>154579016.16</v>
      </c>
      <c r="L73" s="286">
        <f t="shared" si="2"/>
        <v>-1.0000020265579224E-2</v>
      </c>
      <c r="M73" s="287">
        <v>157897653.95489347</v>
      </c>
      <c r="N73" s="287">
        <v>157761550.10731921</v>
      </c>
      <c r="O73" s="286">
        <f t="shared" si="3"/>
        <v>-136103.84757426381</v>
      </c>
      <c r="P73" s="287">
        <v>5071921.26</v>
      </c>
      <c r="Q73" s="287">
        <v>5071921.26</v>
      </c>
      <c r="R73" s="286">
        <f t="shared" si="4"/>
        <v>0</v>
      </c>
      <c r="S73" s="287">
        <v>5244000</v>
      </c>
      <c r="T73" s="287">
        <v>5244000</v>
      </c>
      <c r="U73" s="287">
        <v>5157960.63</v>
      </c>
      <c r="V73" s="287">
        <v>5157960.63</v>
      </c>
      <c r="W73" s="287">
        <v>5319512.5300192786</v>
      </c>
      <c r="X73" s="287">
        <v>5312226.2698345352</v>
      </c>
      <c r="Y73" s="287">
        <v>163217166.48491275</v>
      </c>
      <c r="Z73" s="287">
        <v>163073776.37715375</v>
      </c>
      <c r="AA73" s="286">
        <f t="shared" si="5"/>
        <v>-143390.10775899887</v>
      </c>
      <c r="AB73" s="286">
        <f t="shared" si="10"/>
        <v>4472.5609427811569</v>
      </c>
      <c r="AC73" s="286">
        <f t="shared" si="7"/>
        <v>4468.6316931234414</v>
      </c>
      <c r="AD73" s="287">
        <f t="shared" si="11"/>
        <v>-3.9292496577154452</v>
      </c>
      <c r="AE73" s="288">
        <f t="shared" si="12"/>
        <v>-8.7852344730089552E-4</v>
      </c>
      <c r="AF73" s="250">
        <v>18</v>
      </c>
    </row>
    <row r="74" spans="1:32">
      <c r="A74" s="282">
        <v>208</v>
      </c>
      <c r="B74" s="282" t="s">
        <v>108</v>
      </c>
      <c r="C74" s="287">
        <v>12412</v>
      </c>
      <c r="D74" s="287">
        <v>44597210.019999996</v>
      </c>
      <c r="E74" s="287">
        <v>44597210.019999996</v>
      </c>
      <c r="F74" s="286">
        <f t="shared" ref="F74:F137" si="13">E74-D74</f>
        <v>0</v>
      </c>
      <c r="G74" s="287">
        <v>43286000</v>
      </c>
      <c r="H74" s="287">
        <v>43286000</v>
      </c>
      <c r="I74" s="286">
        <f t="shared" ref="I74:I137" si="14">H74-G74</f>
        <v>0</v>
      </c>
      <c r="J74" s="287">
        <v>43941605.009999998</v>
      </c>
      <c r="K74" s="287">
        <v>43941605.009999998</v>
      </c>
      <c r="L74" s="286">
        <f t="shared" ref="L74:L137" si="15">K74-J74</f>
        <v>0</v>
      </c>
      <c r="M74" s="287">
        <v>44884981.89470391</v>
      </c>
      <c r="N74" s="287">
        <v>44846292.160416745</v>
      </c>
      <c r="O74" s="286">
        <f t="shared" ref="O74:O137" si="16">N74-M74</f>
        <v>-38689.734287165105</v>
      </c>
      <c r="P74" s="287">
        <v>1461022.52</v>
      </c>
      <c r="Q74" s="287">
        <v>1461022.52</v>
      </c>
      <c r="R74" s="286">
        <f t="shared" ref="R74:R137" si="17">Q74-P74</f>
        <v>0</v>
      </c>
      <c r="S74" s="287">
        <v>1464000</v>
      </c>
      <c r="T74" s="287">
        <v>1464000</v>
      </c>
      <c r="U74" s="287">
        <v>1462511.26</v>
      </c>
      <c r="V74" s="287">
        <v>1462511.26</v>
      </c>
      <c r="W74" s="287">
        <v>1508318.4093369639</v>
      </c>
      <c r="X74" s="287">
        <v>1506252.4304883666</v>
      </c>
      <c r="Y74" s="287">
        <v>46393300.304040872</v>
      </c>
      <c r="Z74" s="287">
        <v>46352544.590905115</v>
      </c>
      <c r="AA74" s="286">
        <f t="shared" ref="AA74:AA137" si="18">Z74-Y74</f>
        <v>-40755.713135756552</v>
      </c>
      <c r="AB74" s="286">
        <f t="shared" si="10"/>
        <v>3737.777981311704</v>
      </c>
      <c r="AC74" s="286">
        <f t="shared" ref="AC74:AC137" si="19">Z74/C74</f>
        <v>3734.4944079040538</v>
      </c>
      <c r="AD74" s="287">
        <f t="shared" si="11"/>
        <v>-3.2835734076502376</v>
      </c>
      <c r="AE74" s="288">
        <f t="shared" si="12"/>
        <v>-8.784827306671458E-4</v>
      </c>
      <c r="AF74" s="250">
        <v>17</v>
      </c>
    </row>
    <row r="75" spans="1:32">
      <c r="A75" s="282">
        <v>211</v>
      </c>
      <c r="B75" s="282" t="s">
        <v>109</v>
      </c>
      <c r="C75" s="287">
        <v>32622</v>
      </c>
      <c r="D75" s="287">
        <v>97219792.510000035</v>
      </c>
      <c r="E75" s="287">
        <v>102878824.84999999</v>
      </c>
      <c r="F75" s="286">
        <f t="shared" si="13"/>
        <v>5659032.3399999589</v>
      </c>
      <c r="G75" s="287">
        <v>104405000</v>
      </c>
      <c r="H75" s="287">
        <v>104405000</v>
      </c>
      <c r="I75" s="286">
        <f t="shared" si="14"/>
        <v>0</v>
      </c>
      <c r="J75" s="287">
        <v>100812396.25500003</v>
      </c>
      <c r="K75" s="287">
        <v>103641912.425</v>
      </c>
      <c r="L75" s="286">
        <f t="shared" si="15"/>
        <v>2829516.169999972</v>
      </c>
      <c r="M75" s="287">
        <v>102976725.12502958</v>
      </c>
      <c r="N75" s="287">
        <v>105775733.12622787</v>
      </c>
      <c r="O75" s="286">
        <f t="shared" si="16"/>
        <v>2799008.0011982918</v>
      </c>
      <c r="P75" s="287">
        <v>2400794.21</v>
      </c>
      <c r="Q75" s="287">
        <v>2400794.21</v>
      </c>
      <c r="R75" s="286">
        <f t="shared" si="17"/>
        <v>0</v>
      </c>
      <c r="S75" s="287">
        <v>2400000</v>
      </c>
      <c r="T75" s="287">
        <v>2400000</v>
      </c>
      <c r="U75" s="287">
        <v>2400397.105</v>
      </c>
      <c r="V75" s="287">
        <v>2400397.105</v>
      </c>
      <c r="W75" s="287">
        <v>2475579.6705391887</v>
      </c>
      <c r="X75" s="287">
        <v>2472188.8114170753</v>
      </c>
      <c r="Y75" s="287">
        <v>105452304.79556876</v>
      </c>
      <c r="Z75" s="287">
        <v>108247921.93764494</v>
      </c>
      <c r="AA75" s="286">
        <f t="shared" si="18"/>
        <v>2795617.1420761794</v>
      </c>
      <c r="AB75" s="286">
        <f t="shared" ref="AB75:AB138" si="20">Y75/C75</f>
        <v>3232.5517992633427</v>
      </c>
      <c r="AC75" s="286">
        <f t="shared" si="19"/>
        <v>3318.2490937908451</v>
      </c>
      <c r="AD75" s="287">
        <f t="shared" ref="AD75:AD138" si="21">AC75-AB75</f>
        <v>85.697294527502436</v>
      </c>
      <c r="AE75" s="288">
        <f t="shared" ref="AE75:AE138" si="22">AD75/AB75</f>
        <v>2.6510725844217486E-2</v>
      </c>
      <c r="AF75" s="250">
        <v>6</v>
      </c>
    </row>
    <row r="76" spans="1:32">
      <c r="A76" s="282">
        <v>213</v>
      </c>
      <c r="B76" s="282" t="s">
        <v>110</v>
      </c>
      <c r="C76" s="287">
        <v>5230</v>
      </c>
      <c r="D76" s="287">
        <v>26648979.419999998</v>
      </c>
      <c r="E76" s="287">
        <v>26901952.239999998</v>
      </c>
      <c r="F76" s="286">
        <f t="shared" si="13"/>
        <v>252972.8200000003</v>
      </c>
      <c r="G76" s="287">
        <v>26235000</v>
      </c>
      <c r="H76" s="287">
        <v>26235000</v>
      </c>
      <c r="I76" s="286">
        <f t="shared" si="14"/>
        <v>0</v>
      </c>
      <c r="J76" s="287">
        <v>26441989.710000001</v>
      </c>
      <c r="K76" s="287">
        <v>26568476.119999997</v>
      </c>
      <c r="L76" s="286">
        <f t="shared" si="15"/>
        <v>126486.40999999642</v>
      </c>
      <c r="M76" s="287">
        <v>27009669.517606389</v>
      </c>
      <c r="N76" s="287">
        <v>27115478.418765564</v>
      </c>
      <c r="O76" s="286">
        <f t="shared" si="16"/>
        <v>105808.90115917474</v>
      </c>
      <c r="P76" s="287">
        <v>436495.08</v>
      </c>
      <c r="Q76" s="287">
        <v>452791.08</v>
      </c>
      <c r="R76" s="286">
        <f t="shared" si="17"/>
        <v>16296</v>
      </c>
      <c r="S76" s="287">
        <v>468000</v>
      </c>
      <c r="T76" s="287">
        <v>468000</v>
      </c>
      <c r="U76" s="287">
        <v>452247.54000000004</v>
      </c>
      <c r="V76" s="287">
        <v>460395.54000000004</v>
      </c>
      <c r="W76" s="287">
        <v>466412.33391895733</v>
      </c>
      <c r="X76" s="287">
        <v>474165.17060593708</v>
      </c>
      <c r="Y76" s="287">
        <v>27476081.851525348</v>
      </c>
      <c r="Z76" s="287">
        <v>27589643.589371502</v>
      </c>
      <c r="AA76" s="286">
        <f t="shared" si="18"/>
        <v>113561.73784615472</v>
      </c>
      <c r="AB76" s="286">
        <f t="shared" si="20"/>
        <v>5253.5529352820931</v>
      </c>
      <c r="AC76" s="286">
        <f t="shared" si="19"/>
        <v>5275.2664606828876</v>
      </c>
      <c r="AD76" s="287">
        <f t="shared" si="21"/>
        <v>21.713525400794424</v>
      </c>
      <c r="AE76" s="288">
        <f t="shared" si="22"/>
        <v>4.1331125180008301E-3</v>
      </c>
      <c r="AF76" s="250">
        <v>10</v>
      </c>
    </row>
    <row r="77" spans="1:32">
      <c r="A77" s="282">
        <v>214</v>
      </c>
      <c r="B77" s="282" t="s">
        <v>111</v>
      </c>
      <c r="C77" s="287">
        <v>12662</v>
      </c>
      <c r="D77" s="287">
        <v>48245841.620000005</v>
      </c>
      <c r="E77" s="287">
        <v>48130184.700000003</v>
      </c>
      <c r="F77" s="286">
        <f t="shared" si="13"/>
        <v>-115656.92000000179</v>
      </c>
      <c r="G77" s="287">
        <v>50667000</v>
      </c>
      <c r="H77" s="287">
        <v>50667000</v>
      </c>
      <c r="I77" s="286">
        <f t="shared" si="14"/>
        <v>0</v>
      </c>
      <c r="J77" s="287">
        <v>49456420.810000002</v>
      </c>
      <c r="K77" s="287">
        <v>49398592.350000001</v>
      </c>
      <c r="L77" s="286">
        <f t="shared" si="15"/>
        <v>-57828.460000000894</v>
      </c>
      <c r="M77" s="287">
        <v>50518194.593222663</v>
      </c>
      <c r="N77" s="287">
        <v>50415630.114950776</v>
      </c>
      <c r="O77" s="286">
        <f t="shared" si="16"/>
        <v>-102564.47827188671</v>
      </c>
      <c r="P77" s="287">
        <v>1339671.5</v>
      </c>
      <c r="Q77" s="287">
        <v>1339671.5</v>
      </c>
      <c r="R77" s="286">
        <f t="shared" si="17"/>
        <v>0</v>
      </c>
      <c r="S77" s="287">
        <v>1365000</v>
      </c>
      <c r="T77" s="287">
        <v>1365000</v>
      </c>
      <c r="U77" s="287">
        <v>1352335.75</v>
      </c>
      <c r="V77" s="287">
        <v>1352335.75</v>
      </c>
      <c r="W77" s="287">
        <v>1394692.104681307</v>
      </c>
      <c r="X77" s="287">
        <v>1392781.7624281459</v>
      </c>
      <c r="Y77" s="287">
        <v>51912886.697903968</v>
      </c>
      <c r="Z77" s="287">
        <v>51808411.877378926</v>
      </c>
      <c r="AA77" s="286">
        <f t="shared" si="18"/>
        <v>-104474.82052504271</v>
      </c>
      <c r="AB77" s="286">
        <f t="shared" si="20"/>
        <v>4099.8962800429608</v>
      </c>
      <c r="AC77" s="286">
        <f t="shared" si="19"/>
        <v>4091.6452280349808</v>
      </c>
      <c r="AD77" s="287">
        <f t="shared" si="21"/>
        <v>-8.251052007979979</v>
      </c>
      <c r="AE77" s="288">
        <f t="shared" si="22"/>
        <v>-2.0125026206500815E-3</v>
      </c>
      <c r="AF77" s="250">
        <v>4</v>
      </c>
    </row>
    <row r="78" spans="1:32">
      <c r="A78" s="282">
        <v>216</v>
      </c>
      <c r="B78" s="282" t="s">
        <v>112</v>
      </c>
      <c r="C78" s="287">
        <v>1311</v>
      </c>
      <c r="D78" s="287">
        <v>6964310.2799999993</v>
      </c>
      <c r="E78" s="287">
        <v>6964310.2799999993</v>
      </c>
      <c r="F78" s="286">
        <f t="shared" si="13"/>
        <v>0</v>
      </c>
      <c r="G78" s="287">
        <v>7397000</v>
      </c>
      <c r="H78" s="287">
        <v>7397000</v>
      </c>
      <c r="I78" s="286">
        <f t="shared" si="14"/>
        <v>0</v>
      </c>
      <c r="J78" s="287">
        <v>7180655.1399999997</v>
      </c>
      <c r="K78" s="287">
        <v>7180655.1399999997</v>
      </c>
      <c r="L78" s="286">
        <f t="shared" si="15"/>
        <v>0</v>
      </c>
      <c r="M78" s="287">
        <v>7334815.7373328628</v>
      </c>
      <c r="N78" s="287">
        <v>7328493.3092078306</v>
      </c>
      <c r="O78" s="286">
        <f t="shared" si="16"/>
        <v>-6322.4281250322238</v>
      </c>
      <c r="P78" s="287">
        <v>127616.04</v>
      </c>
      <c r="Q78" s="287">
        <v>127616.04</v>
      </c>
      <c r="R78" s="286">
        <f t="shared" si="17"/>
        <v>0</v>
      </c>
      <c r="S78" s="287">
        <v>129000</v>
      </c>
      <c r="T78" s="287">
        <v>129000</v>
      </c>
      <c r="U78" s="287">
        <v>128308.01999999999</v>
      </c>
      <c r="V78" s="287">
        <v>128308.01999999999</v>
      </c>
      <c r="W78" s="287">
        <v>132326.74094528018</v>
      </c>
      <c r="X78" s="287">
        <v>132145.48992679204</v>
      </c>
      <c r="Y78" s="287">
        <v>7467142.4782781433</v>
      </c>
      <c r="Z78" s="287">
        <v>7460638.7991346223</v>
      </c>
      <c r="AA78" s="286">
        <f t="shared" si="18"/>
        <v>-6503.6791435210034</v>
      </c>
      <c r="AB78" s="286">
        <f t="shared" si="20"/>
        <v>5695.7608529962954</v>
      </c>
      <c r="AC78" s="286">
        <f t="shared" si="19"/>
        <v>5690.7999993399098</v>
      </c>
      <c r="AD78" s="287">
        <f t="shared" si="21"/>
        <v>-4.9608536563855523</v>
      </c>
      <c r="AE78" s="288">
        <f t="shared" si="22"/>
        <v>-8.7097295417097088E-4</v>
      </c>
      <c r="AF78" s="250">
        <v>13</v>
      </c>
    </row>
    <row r="79" spans="1:32">
      <c r="A79" s="282">
        <v>217</v>
      </c>
      <c r="B79" s="282" t="s">
        <v>113</v>
      </c>
      <c r="C79" s="287">
        <v>5390</v>
      </c>
      <c r="D79" s="287">
        <v>20587816.41</v>
      </c>
      <c r="E79" s="287">
        <v>20815597.100000001</v>
      </c>
      <c r="F79" s="286">
        <f t="shared" si="13"/>
        <v>227780.69000000134</v>
      </c>
      <c r="G79" s="287">
        <v>21594000</v>
      </c>
      <c r="H79" s="287">
        <v>21594000</v>
      </c>
      <c r="I79" s="286">
        <f t="shared" si="14"/>
        <v>0</v>
      </c>
      <c r="J79" s="287">
        <v>21090908.204999998</v>
      </c>
      <c r="K79" s="287">
        <v>21204798.550000001</v>
      </c>
      <c r="L79" s="286">
        <f t="shared" si="15"/>
        <v>113890.34500000253</v>
      </c>
      <c r="M79" s="287">
        <v>21543706.305421706</v>
      </c>
      <c r="N79" s="287">
        <v>21641371.332696378</v>
      </c>
      <c r="O79" s="286">
        <f t="shared" si="16"/>
        <v>97665.027274671942</v>
      </c>
      <c r="P79" s="287">
        <v>611343</v>
      </c>
      <c r="Q79" s="287">
        <v>611343</v>
      </c>
      <c r="R79" s="286">
        <f t="shared" si="17"/>
        <v>0</v>
      </c>
      <c r="S79" s="287">
        <v>645000</v>
      </c>
      <c r="T79" s="287">
        <v>645000</v>
      </c>
      <c r="U79" s="287">
        <v>628171.5</v>
      </c>
      <c r="V79" s="287">
        <v>628171.5</v>
      </c>
      <c r="W79" s="287">
        <v>647846.38832169713</v>
      </c>
      <c r="X79" s="287">
        <v>646959.01803759311</v>
      </c>
      <c r="Y79" s="287">
        <v>22191552.693743404</v>
      </c>
      <c r="Z79" s="287">
        <v>22288330.350733973</v>
      </c>
      <c r="AA79" s="286">
        <f t="shared" si="18"/>
        <v>96777.656990569085</v>
      </c>
      <c r="AB79" s="286">
        <f t="shared" si="20"/>
        <v>4117.171186223266</v>
      </c>
      <c r="AC79" s="286">
        <f t="shared" si="19"/>
        <v>4135.1262246259694</v>
      </c>
      <c r="AD79" s="287">
        <f t="shared" si="21"/>
        <v>17.955038402703394</v>
      </c>
      <c r="AE79" s="288">
        <f t="shared" si="22"/>
        <v>4.3610133245816727E-3</v>
      </c>
      <c r="AF79" s="250">
        <v>16</v>
      </c>
    </row>
    <row r="80" spans="1:32">
      <c r="A80" s="282">
        <v>218</v>
      </c>
      <c r="B80" s="282" t="s">
        <v>114</v>
      </c>
      <c r="C80" s="287">
        <v>1192</v>
      </c>
      <c r="D80" s="287">
        <v>6081003.21</v>
      </c>
      <c r="E80" s="287">
        <v>6081003.209999999</v>
      </c>
      <c r="F80" s="286">
        <f t="shared" si="13"/>
        <v>0</v>
      </c>
      <c r="G80" s="287">
        <v>6280000</v>
      </c>
      <c r="H80" s="287">
        <v>6280000</v>
      </c>
      <c r="I80" s="286">
        <f t="shared" si="14"/>
        <v>0</v>
      </c>
      <c r="J80" s="287">
        <v>6180501.6050000004</v>
      </c>
      <c r="K80" s="287">
        <v>6180501.6049999995</v>
      </c>
      <c r="L80" s="286">
        <f t="shared" si="15"/>
        <v>0</v>
      </c>
      <c r="M80" s="287">
        <v>6313190.0297561176</v>
      </c>
      <c r="N80" s="287">
        <v>6307748.217496315</v>
      </c>
      <c r="O80" s="286">
        <f t="shared" si="16"/>
        <v>-5441.8122598025948</v>
      </c>
      <c r="P80" s="287">
        <v>125115.29</v>
      </c>
      <c r="Q80" s="287">
        <v>125115.29</v>
      </c>
      <c r="R80" s="286">
        <f t="shared" si="17"/>
        <v>0</v>
      </c>
      <c r="S80" s="287">
        <v>128000</v>
      </c>
      <c r="T80" s="287">
        <v>128000</v>
      </c>
      <c r="U80" s="287">
        <v>126557.64499999999</v>
      </c>
      <c r="V80" s="287">
        <v>126557.64499999999</v>
      </c>
      <c r="W80" s="287">
        <v>130521.54264838423</v>
      </c>
      <c r="X80" s="287">
        <v>130342.76425203992</v>
      </c>
      <c r="Y80" s="287">
        <v>6443711.572404502</v>
      </c>
      <c r="Z80" s="287">
        <v>6438090.9817483546</v>
      </c>
      <c r="AA80" s="286">
        <f t="shared" si="18"/>
        <v>-5620.5906561473384</v>
      </c>
      <c r="AB80" s="286">
        <f t="shared" si="20"/>
        <v>5405.7982989970651</v>
      </c>
      <c r="AC80" s="286">
        <f t="shared" si="19"/>
        <v>5401.0830383794919</v>
      </c>
      <c r="AD80" s="287">
        <f t="shared" si="21"/>
        <v>-4.7152606175732217</v>
      </c>
      <c r="AE80" s="288">
        <f t="shared" si="22"/>
        <v>-8.7225981377219374E-4</v>
      </c>
      <c r="AF80" s="250">
        <v>14</v>
      </c>
    </row>
    <row r="81" spans="1:32">
      <c r="A81" s="282">
        <v>224</v>
      </c>
      <c r="B81" s="282" t="s">
        <v>115</v>
      </c>
      <c r="C81" s="287">
        <v>8717</v>
      </c>
      <c r="D81" s="287">
        <v>32061425.370000001</v>
      </c>
      <c r="E81" s="287">
        <v>32576100.220000006</v>
      </c>
      <c r="F81" s="286">
        <f t="shared" si="13"/>
        <v>514674.85000000522</v>
      </c>
      <c r="G81" s="287">
        <v>35705000</v>
      </c>
      <c r="H81" s="287">
        <v>35705000</v>
      </c>
      <c r="I81" s="286">
        <f t="shared" si="14"/>
        <v>0</v>
      </c>
      <c r="J81" s="287">
        <v>33883212.685000002</v>
      </c>
      <c r="K81" s="287">
        <v>34140550.109999999</v>
      </c>
      <c r="L81" s="286">
        <f t="shared" si="15"/>
        <v>257337.42499999702</v>
      </c>
      <c r="M81" s="287">
        <v>34610647.188570388</v>
      </c>
      <c r="N81" s="287">
        <v>34843449.264130749</v>
      </c>
      <c r="O81" s="286">
        <f t="shared" si="16"/>
        <v>232802.07556036115</v>
      </c>
      <c r="P81" s="287">
        <v>566869.80999999994</v>
      </c>
      <c r="Q81" s="287">
        <v>628476.1100000001</v>
      </c>
      <c r="R81" s="286">
        <f t="shared" si="17"/>
        <v>61606.300000000163</v>
      </c>
      <c r="S81" s="287">
        <v>602000</v>
      </c>
      <c r="T81" s="287">
        <v>602000</v>
      </c>
      <c r="U81" s="287">
        <v>584434.90500000003</v>
      </c>
      <c r="V81" s="287">
        <v>615238.05500000005</v>
      </c>
      <c r="W81" s="287">
        <v>602739.9243890947</v>
      </c>
      <c r="X81" s="287">
        <v>633638.75617113907</v>
      </c>
      <c r="Y81" s="287">
        <v>35213387.112959482</v>
      </c>
      <c r="Z81" s="287">
        <v>35477088.020301886</v>
      </c>
      <c r="AA81" s="286">
        <f t="shared" si="18"/>
        <v>263700.90734240413</v>
      </c>
      <c r="AB81" s="286">
        <f t="shared" si="20"/>
        <v>4039.6222453779374</v>
      </c>
      <c r="AC81" s="286">
        <f t="shared" si="19"/>
        <v>4069.8735826892148</v>
      </c>
      <c r="AD81" s="287">
        <f t="shared" si="21"/>
        <v>30.251337311277439</v>
      </c>
      <c r="AE81" s="288">
        <f t="shared" si="22"/>
        <v>7.4886549963651856E-3</v>
      </c>
      <c r="AF81" s="250">
        <v>1</v>
      </c>
    </row>
    <row r="82" spans="1:32">
      <c r="A82" s="282">
        <v>226</v>
      </c>
      <c r="B82" s="282" t="s">
        <v>116</v>
      </c>
      <c r="C82" s="287">
        <v>3774</v>
      </c>
      <c r="D82" s="287">
        <v>17669504.649999999</v>
      </c>
      <c r="E82" s="287">
        <v>17669504.649999999</v>
      </c>
      <c r="F82" s="286">
        <f t="shared" si="13"/>
        <v>0</v>
      </c>
      <c r="G82" s="287">
        <v>18414000</v>
      </c>
      <c r="H82" s="287">
        <v>18414000</v>
      </c>
      <c r="I82" s="286">
        <f t="shared" si="14"/>
        <v>0</v>
      </c>
      <c r="J82" s="287">
        <v>18041752.324999999</v>
      </c>
      <c r="K82" s="287">
        <v>18041752.324999999</v>
      </c>
      <c r="L82" s="286">
        <f t="shared" si="15"/>
        <v>0</v>
      </c>
      <c r="M82" s="287">
        <v>18429088.474853531</v>
      </c>
      <c r="N82" s="287">
        <v>18413203.060486667</v>
      </c>
      <c r="O82" s="286">
        <f t="shared" si="16"/>
        <v>-15885.414366863668</v>
      </c>
      <c r="P82" s="287">
        <v>361041</v>
      </c>
      <c r="Q82" s="287">
        <v>361041</v>
      </c>
      <c r="R82" s="286">
        <f t="shared" si="17"/>
        <v>0</v>
      </c>
      <c r="S82" s="287">
        <v>362000</v>
      </c>
      <c r="T82" s="287">
        <v>362000</v>
      </c>
      <c r="U82" s="287">
        <v>361520.5</v>
      </c>
      <c r="V82" s="287">
        <v>361520.5</v>
      </c>
      <c r="W82" s="287">
        <v>372843.64258686377</v>
      </c>
      <c r="X82" s="287">
        <v>372332.94996742078</v>
      </c>
      <c r="Y82" s="287">
        <v>18801932.117440395</v>
      </c>
      <c r="Z82" s="287">
        <v>18785536.010454088</v>
      </c>
      <c r="AA82" s="286">
        <f t="shared" si="18"/>
        <v>-16396.106986306608</v>
      </c>
      <c r="AB82" s="286">
        <f t="shared" si="20"/>
        <v>4981.9639950822457</v>
      </c>
      <c r="AC82" s="286">
        <f t="shared" si="19"/>
        <v>4977.6195046248249</v>
      </c>
      <c r="AD82" s="287">
        <f t="shared" si="21"/>
        <v>-4.3444904574207612</v>
      </c>
      <c r="AE82" s="288">
        <f t="shared" si="22"/>
        <v>-8.720437284792219E-4</v>
      </c>
      <c r="AF82" s="250">
        <v>13</v>
      </c>
    </row>
    <row r="83" spans="1:32">
      <c r="A83" s="282">
        <v>230</v>
      </c>
      <c r="B83" s="282" t="s">
        <v>117</v>
      </c>
      <c r="C83" s="287">
        <v>2290</v>
      </c>
      <c r="D83" s="287">
        <v>9669712.2400000002</v>
      </c>
      <c r="E83" s="287">
        <v>9650265.1400000006</v>
      </c>
      <c r="F83" s="286">
        <f t="shared" si="13"/>
        <v>-19447.099999999627</v>
      </c>
      <c r="G83" s="287">
        <v>10839000</v>
      </c>
      <c r="H83" s="287">
        <v>10839000</v>
      </c>
      <c r="I83" s="286">
        <f t="shared" si="14"/>
        <v>0</v>
      </c>
      <c r="J83" s="287">
        <v>10254356.120000001</v>
      </c>
      <c r="K83" s="287">
        <v>10244632.57</v>
      </c>
      <c r="L83" s="286">
        <f t="shared" si="15"/>
        <v>-9723.5500000007451</v>
      </c>
      <c r="M83" s="287">
        <v>10474505.623618009</v>
      </c>
      <c r="N83" s="287">
        <v>10455553.118867317</v>
      </c>
      <c r="O83" s="286">
        <f t="shared" si="16"/>
        <v>-18952.504750691354</v>
      </c>
      <c r="P83" s="287">
        <v>350595.69</v>
      </c>
      <c r="Q83" s="287">
        <v>350595.69</v>
      </c>
      <c r="R83" s="286">
        <f t="shared" si="17"/>
        <v>0</v>
      </c>
      <c r="S83" s="287">
        <v>335000</v>
      </c>
      <c r="T83" s="287">
        <v>335000</v>
      </c>
      <c r="U83" s="287">
        <v>342797.84499999997</v>
      </c>
      <c r="V83" s="287">
        <v>342797.84499999997</v>
      </c>
      <c r="W83" s="287">
        <v>353534.57743261341</v>
      </c>
      <c r="X83" s="287">
        <v>353050.33288935112</v>
      </c>
      <c r="Y83" s="287">
        <v>10828040.201050622</v>
      </c>
      <c r="Z83" s="287">
        <v>10808603.451756669</v>
      </c>
      <c r="AA83" s="286">
        <f t="shared" si="18"/>
        <v>-19436.74929395318</v>
      </c>
      <c r="AB83" s="286">
        <f t="shared" si="20"/>
        <v>4728.4018345199229</v>
      </c>
      <c r="AC83" s="286">
        <f t="shared" si="19"/>
        <v>4719.9141710727818</v>
      </c>
      <c r="AD83" s="287">
        <f t="shared" si="21"/>
        <v>-8.4876634471411307</v>
      </c>
      <c r="AE83" s="288">
        <f t="shared" si="22"/>
        <v>-1.7950385234132471E-3</v>
      </c>
      <c r="AF83" s="250">
        <v>4</v>
      </c>
    </row>
    <row r="84" spans="1:32">
      <c r="A84" s="282">
        <v>231</v>
      </c>
      <c r="B84" s="282" t="s">
        <v>118</v>
      </c>
      <c r="C84" s="287">
        <v>1289</v>
      </c>
      <c r="D84" s="287">
        <v>7035728.4799999986</v>
      </c>
      <c r="E84" s="287">
        <v>7013673.6799999997</v>
      </c>
      <c r="F84" s="286">
        <f t="shared" si="13"/>
        <v>-22054.799999998882</v>
      </c>
      <c r="G84" s="287">
        <v>7118000</v>
      </c>
      <c r="H84" s="287">
        <v>7118000</v>
      </c>
      <c r="I84" s="286">
        <f t="shared" si="14"/>
        <v>0</v>
      </c>
      <c r="J84" s="287">
        <v>7076864.2399999993</v>
      </c>
      <c r="K84" s="287">
        <v>7065836.8399999999</v>
      </c>
      <c r="L84" s="286">
        <f t="shared" si="15"/>
        <v>-11027.399999999441</v>
      </c>
      <c r="M84" s="287">
        <v>7228796.5633342145</v>
      </c>
      <c r="N84" s="287">
        <v>7211311.0846170224</v>
      </c>
      <c r="O84" s="286">
        <f t="shared" si="16"/>
        <v>-17485.478717192076</v>
      </c>
      <c r="P84" s="287">
        <v>124759.43</v>
      </c>
      <c r="Q84" s="287">
        <v>124759.43</v>
      </c>
      <c r="R84" s="286">
        <f t="shared" si="17"/>
        <v>0</v>
      </c>
      <c r="S84" s="287">
        <v>75000</v>
      </c>
      <c r="T84" s="287">
        <v>75000</v>
      </c>
      <c r="U84" s="287">
        <v>99879.714999999997</v>
      </c>
      <c r="V84" s="287">
        <v>99879.714999999997</v>
      </c>
      <c r="W84" s="287">
        <v>103008.03622792572</v>
      </c>
      <c r="X84" s="287">
        <v>102866.94372201645</v>
      </c>
      <c r="Y84" s="287">
        <v>7331804.5995621402</v>
      </c>
      <c r="Z84" s="287">
        <v>7314178.0283390386</v>
      </c>
      <c r="AA84" s="286">
        <f t="shared" si="18"/>
        <v>-17626.571223101579</v>
      </c>
      <c r="AB84" s="286">
        <f t="shared" si="20"/>
        <v>5687.9787428721029</v>
      </c>
      <c r="AC84" s="286">
        <f t="shared" si="19"/>
        <v>5674.3041336997976</v>
      </c>
      <c r="AD84" s="287">
        <f t="shared" si="21"/>
        <v>-13.674609172305281</v>
      </c>
      <c r="AE84" s="288">
        <f t="shared" si="22"/>
        <v>-2.4041245212882757E-3</v>
      </c>
      <c r="AF84" s="250">
        <v>15</v>
      </c>
    </row>
    <row r="85" spans="1:32">
      <c r="A85" s="282">
        <v>232</v>
      </c>
      <c r="B85" s="282" t="s">
        <v>119</v>
      </c>
      <c r="C85" s="287">
        <v>12890</v>
      </c>
      <c r="D85" s="287">
        <v>56336001.239999995</v>
      </c>
      <c r="E85" s="287">
        <v>56336001.239999995</v>
      </c>
      <c r="F85" s="286">
        <f t="shared" si="13"/>
        <v>0</v>
      </c>
      <c r="G85" s="287">
        <v>57658000</v>
      </c>
      <c r="H85" s="287">
        <v>57658000</v>
      </c>
      <c r="I85" s="286">
        <f t="shared" si="14"/>
        <v>0</v>
      </c>
      <c r="J85" s="287">
        <v>56997000.619999997</v>
      </c>
      <c r="K85" s="287">
        <v>56997000.619999997</v>
      </c>
      <c r="L85" s="286">
        <f t="shared" si="15"/>
        <v>0</v>
      </c>
      <c r="M85" s="287">
        <v>58220662.178792082</v>
      </c>
      <c r="N85" s="287">
        <v>58170477.420892343</v>
      </c>
      <c r="O85" s="286">
        <f t="shared" si="16"/>
        <v>-50184.757899738848</v>
      </c>
      <c r="P85" s="287">
        <v>1345572.14</v>
      </c>
      <c r="Q85" s="287">
        <v>1345572.14</v>
      </c>
      <c r="R85" s="286">
        <f t="shared" si="17"/>
        <v>0</v>
      </c>
      <c r="S85" s="287">
        <v>1345000</v>
      </c>
      <c r="T85" s="287">
        <v>1345000</v>
      </c>
      <c r="U85" s="287">
        <v>1345286.0699999998</v>
      </c>
      <c r="V85" s="287">
        <v>1345286.0699999998</v>
      </c>
      <c r="W85" s="287">
        <v>1387421.622453406</v>
      </c>
      <c r="X85" s="287">
        <v>1385521.2387490561</v>
      </c>
      <c r="Y85" s="287">
        <v>59608083.801245488</v>
      </c>
      <c r="Z85" s="287">
        <v>59555998.6596414</v>
      </c>
      <c r="AA85" s="286">
        <f t="shared" si="18"/>
        <v>-52085.141604088247</v>
      </c>
      <c r="AB85" s="286">
        <f t="shared" si="20"/>
        <v>4624.3664702285096</v>
      </c>
      <c r="AC85" s="286">
        <f t="shared" si="19"/>
        <v>4620.3257299954539</v>
      </c>
      <c r="AD85" s="287">
        <f t="shared" si="21"/>
        <v>-4.0407402330556579</v>
      </c>
      <c r="AE85" s="288">
        <f t="shared" si="22"/>
        <v>-8.7379325558858392E-4</v>
      </c>
      <c r="AF85" s="250">
        <v>14</v>
      </c>
    </row>
    <row r="86" spans="1:32">
      <c r="A86" s="282">
        <v>233</v>
      </c>
      <c r="B86" s="282" t="s">
        <v>120</v>
      </c>
      <c r="C86" s="287">
        <v>15312</v>
      </c>
      <c r="D86" s="287">
        <v>55291131.109999992</v>
      </c>
      <c r="E86" s="287">
        <v>64621660.729999989</v>
      </c>
      <c r="F86" s="286">
        <f t="shared" si="13"/>
        <v>9330529.6199999973</v>
      </c>
      <c r="G86" s="287">
        <v>67502000</v>
      </c>
      <c r="H86" s="287">
        <v>67502000</v>
      </c>
      <c r="I86" s="286">
        <f t="shared" si="14"/>
        <v>0</v>
      </c>
      <c r="J86" s="287">
        <v>61396565.554999992</v>
      </c>
      <c r="K86" s="287">
        <v>66061830.364999995</v>
      </c>
      <c r="L86" s="286">
        <f t="shared" si="15"/>
        <v>4665264.8100000024</v>
      </c>
      <c r="M86" s="287">
        <v>62714680.829387762</v>
      </c>
      <c r="N86" s="287">
        <v>67421937.467383385</v>
      </c>
      <c r="O86" s="286">
        <f t="shared" si="16"/>
        <v>4707256.6379956231</v>
      </c>
      <c r="P86" s="287">
        <v>1548437.96</v>
      </c>
      <c r="Q86" s="287">
        <v>1548437.96</v>
      </c>
      <c r="R86" s="286">
        <f t="shared" si="17"/>
        <v>0</v>
      </c>
      <c r="S86" s="287">
        <v>1617000</v>
      </c>
      <c r="T86" s="287">
        <v>1617000</v>
      </c>
      <c r="U86" s="287">
        <v>1582718.98</v>
      </c>
      <c r="V86" s="287">
        <v>1582718.98</v>
      </c>
      <c r="W86" s="287">
        <v>1632291.1417044555</v>
      </c>
      <c r="X86" s="287">
        <v>1630055.3545174543</v>
      </c>
      <c r="Y86" s="287">
        <v>64346971.971092217</v>
      </c>
      <c r="Z86" s="287">
        <v>69051992.821900845</v>
      </c>
      <c r="AA86" s="286">
        <f t="shared" si="18"/>
        <v>4705020.8508086279</v>
      </c>
      <c r="AB86" s="286">
        <f t="shared" si="20"/>
        <v>4202.3884516126054</v>
      </c>
      <c r="AC86" s="286">
        <f t="shared" si="19"/>
        <v>4509.6651529454575</v>
      </c>
      <c r="AD86" s="287">
        <f t="shared" si="21"/>
        <v>307.2767013328521</v>
      </c>
      <c r="AE86" s="288">
        <f t="shared" si="22"/>
        <v>7.311953782257781E-2</v>
      </c>
      <c r="AF86" s="250">
        <v>14</v>
      </c>
    </row>
    <row r="87" spans="1:32">
      <c r="A87" s="282">
        <v>235</v>
      </c>
      <c r="B87" s="282" t="s">
        <v>121</v>
      </c>
      <c r="C87" s="287">
        <v>10396</v>
      </c>
      <c r="D87" s="287">
        <v>36571861.420000002</v>
      </c>
      <c r="E87" s="287">
        <v>36571861.420000002</v>
      </c>
      <c r="F87" s="286">
        <f t="shared" si="13"/>
        <v>0</v>
      </c>
      <c r="G87" s="287">
        <v>35462000</v>
      </c>
      <c r="H87" s="287">
        <v>35462000</v>
      </c>
      <c r="I87" s="286">
        <f t="shared" si="14"/>
        <v>0</v>
      </c>
      <c r="J87" s="287">
        <v>36016930.710000001</v>
      </c>
      <c r="K87" s="287">
        <v>36016930.710000001</v>
      </c>
      <c r="L87" s="286">
        <f t="shared" si="15"/>
        <v>0</v>
      </c>
      <c r="M87" s="287">
        <v>36790173.742020883</v>
      </c>
      <c r="N87" s="287">
        <v>36758461.530355155</v>
      </c>
      <c r="O87" s="286">
        <f t="shared" si="16"/>
        <v>-31712.211665727198</v>
      </c>
      <c r="P87" s="287">
        <v>1009181.22</v>
      </c>
      <c r="Q87" s="287">
        <v>1009181.22</v>
      </c>
      <c r="R87" s="286">
        <f t="shared" si="17"/>
        <v>0</v>
      </c>
      <c r="S87" s="287">
        <v>750000</v>
      </c>
      <c r="T87" s="287">
        <v>750000</v>
      </c>
      <c r="U87" s="287">
        <v>879590.61</v>
      </c>
      <c r="V87" s="287">
        <v>879590.61</v>
      </c>
      <c r="W87" s="287">
        <v>907140.1677570194</v>
      </c>
      <c r="X87" s="287">
        <v>905897.63674520026</v>
      </c>
      <c r="Y87" s="287">
        <v>37697313.909777902</v>
      </c>
      <c r="Z87" s="287">
        <v>37664359.167100355</v>
      </c>
      <c r="AA87" s="286">
        <f t="shared" si="18"/>
        <v>-32954.742677547038</v>
      </c>
      <c r="AB87" s="286">
        <f t="shared" si="20"/>
        <v>3626.1363899363123</v>
      </c>
      <c r="AC87" s="286">
        <f t="shared" si="19"/>
        <v>3622.9664454694453</v>
      </c>
      <c r="AD87" s="287">
        <f t="shared" si="21"/>
        <v>-3.1699444668670367</v>
      </c>
      <c r="AE87" s="288">
        <f t="shared" si="22"/>
        <v>-8.7419339097796929E-4</v>
      </c>
      <c r="AF87" s="250">
        <v>1</v>
      </c>
    </row>
    <row r="88" spans="1:32">
      <c r="A88" s="282">
        <v>236</v>
      </c>
      <c r="B88" s="282" t="s">
        <v>122</v>
      </c>
      <c r="C88" s="287">
        <v>4196</v>
      </c>
      <c r="D88" s="287">
        <v>15315128.030000001</v>
      </c>
      <c r="E88" s="287">
        <v>15315128.029999999</v>
      </c>
      <c r="F88" s="286">
        <f t="shared" si="13"/>
        <v>0</v>
      </c>
      <c r="G88" s="287">
        <v>16192000</v>
      </c>
      <c r="H88" s="287">
        <v>16192000</v>
      </c>
      <c r="I88" s="286">
        <f t="shared" si="14"/>
        <v>0</v>
      </c>
      <c r="J88" s="287">
        <v>15753564.015000001</v>
      </c>
      <c r="K88" s="287">
        <v>15753564.015000001</v>
      </c>
      <c r="L88" s="286">
        <f t="shared" si="15"/>
        <v>0</v>
      </c>
      <c r="M88" s="287">
        <v>16091775.332954185</v>
      </c>
      <c r="N88" s="287">
        <v>16077904.624187918</v>
      </c>
      <c r="O88" s="286">
        <f t="shared" si="16"/>
        <v>-13870.708766266704</v>
      </c>
      <c r="P88" s="287">
        <v>333754.44</v>
      </c>
      <c r="Q88" s="287">
        <v>333754.44</v>
      </c>
      <c r="R88" s="286">
        <f t="shared" si="17"/>
        <v>0</v>
      </c>
      <c r="S88" s="287">
        <v>478000</v>
      </c>
      <c r="T88" s="287">
        <v>478000</v>
      </c>
      <c r="U88" s="287">
        <v>405877.22</v>
      </c>
      <c r="V88" s="287">
        <v>405877.22</v>
      </c>
      <c r="W88" s="287">
        <v>418589.65438427386</v>
      </c>
      <c r="X88" s="287">
        <v>418016.30238721136</v>
      </c>
      <c r="Y88" s="287">
        <v>16510364.987338459</v>
      </c>
      <c r="Z88" s="287">
        <v>16495920.92657513</v>
      </c>
      <c r="AA88" s="286">
        <f t="shared" si="18"/>
        <v>-14444.060763329268</v>
      </c>
      <c r="AB88" s="286">
        <f t="shared" si="20"/>
        <v>3934.7866986030645</v>
      </c>
      <c r="AC88" s="286">
        <f t="shared" si="19"/>
        <v>3931.3443580970279</v>
      </c>
      <c r="AD88" s="287">
        <f t="shared" si="21"/>
        <v>-3.442340506036544</v>
      </c>
      <c r="AE88" s="288">
        <f t="shared" si="22"/>
        <v>-8.7484805904692372E-4</v>
      </c>
      <c r="AF88" s="250">
        <v>16</v>
      </c>
    </row>
    <row r="89" spans="1:32">
      <c r="A89" s="282">
        <v>239</v>
      </c>
      <c r="B89" s="282" t="s">
        <v>123</v>
      </c>
      <c r="C89" s="287">
        <v>2095</v>
      </c>
      <c r="D89" s="287">
        <v>10925001.429999996</v>
      </c>
      <c r="E89" s="287">
        <v>10925001.429999996</v>
      </c>
      <c r="F89" s="286">
        <f t="shared" si="13"/>
        <v>0</v>
      </c>
      <c r="G89" s="287">
        <v>11167000</v>
      </c>
      <c r="H89" s="287">
        <v>11167000</v>
      </c>
      <c r="I89" s="286">
        <f t="shared" si="14"/>
        <v>0</v>
      </c>
      <c r="J89" s="287">
        <v>11046000.714999998</v>
      </c>
      <c r="K89" s="287">
        <v>11046000.714999998</v>
      </c>
      <c r="L89" s="286">
        <f t="shared" si="15"/>
        <v>0</v>
      </c>
      <c r="M89" s="287">
        <v>11283145.938543433</v>
      </c>
      <c r="N89" s="287">
        <v>11273420.148315657</v>
      </c>
      <c r="O89" s="286">
        <f t="shared" si="16"/>
        <v>-9725.7902277763933</v>
      </c>
      <c r="P89" s="287">
        <v>237310.58000000002</v>
      </c>
      <c r="Q89" s="287">
        <v>237310.58000000002</v>
      </c>
      <c r="R89" s="286">
        <f t="shared" si="17"/>
        <v>0</v>
      </c>
      <c r="S89" s="287">
        <v>259000</v>
      </c>
      <c r="T89" s="287">
        <v>259000</v>
      </c>
      <c r="U89" s="287">
        <v>248155.29</v>
      </c>
      <c r="V89" s="287">
        <v>248155.29</v>
      </c>
      <c r="W89" s="287">
        <v>255927.73369919418</v>
      </c>
      <c r="X89" s="287">
        <v>255577.18352270706</v>
      </c>
      <c r="Y89" s="287">
        <v>11539073.672242628</v>
      </c>
      <c r="Z89" s="287">
        <v>11528997.331838364</v>
      </c>
      <c r="AA89" s="286">
        <f t="shared" si="18"/>
        <v>-10076.340404264629</v>
      </c>
      <c r="AB89" s="286">
        <f t="shared" si="20"/>
        <v>5507.9110607363382</v>
      </c>
      <c r="AC89" s="286">
        <f t="shared" si="19"/>
        <v>5503.1013517128231</v>
      </c>
      <c r="AD89" s="287">
        <f t="shared" si="21"/>
        <v>-4.8097090235150972</v>
      </c>
      <c r="AE89" s="288">
        <f t="shared" si="22"/>
        <v>-8.73236508447197E-4</v>
      </c>
      <c r="AF89" s="250">
        <v>11</v>
      </c>
    </row>
    <row r="90" spans="1:32">
      <c r="A90" s="282">
        <v>240</v>
      </c>
      <c r="B90" s="282" t="s">
        <v>124</v>
      </c>
      <c r="C90" s="287">
        <v>19982</v>
      </c>
      <c r="D90" s="287">
        <v>97060864.01000002</v>
      </c>
      <c r="E90" s="287">
        <v>97060864.01000002</v>
      </c>
      <c r="F90" s="286">
        <f t="shared" si="13"/>
        <v>0</v>
      </c>
      <c r="G90" s="287">
        <v>97869000</v>
      </c>
      <c r="H90" s="287">
        <v>97869000</v>
      </c>
      <c r="I90" s="286">
        <f t="shared" si="14"/>
        <v>0</v>
      </c>
      <c r="J90" s="287">
        <v>97464932.00500001</v>
      </c>
      <c r="K90" s="287">
        <v>97464932.00500001</v>
      </c>
      <c r="L90" s="286">
        <f t="shared" si="15"/>
        <v>0</v>
      </c>
      <c r="M90" s="287">
        <v>99557394.578950852</v>
      </c>
      <c r="N90" s="287">
        <v>99471578.589281574</v>
      </c>
      <c r="O90" s="286">
        <f t="shared" si="16"/>
        <v>-85815.989669278264</v>
      </c>
      <c r="P90" s="287">
        <v>2379614.2400000002</v>
      </c>
      <c r="Q90" s="287">
        <v>2379614.2400000002</v>
      </c>
      <c r="R90" s="286">
        <f t="shared" si="17"/>
        <v>0</v>
      </c>
      <c r="S90" s="287">
        <v>2383000</v>
      </c>
      <c r="T90" s="287">
        <v>2383000</v>
      </c>
      <c r="U90" s="287">
        <v>2381307.12</v>
      </c>
      <c r="V90" s="287">
        <v>2381307.12</v>
      </c>
      <c r="W90" s="287">
        <v>2455891.7702836604</v>
      </c>
      <c r="X90" s="287">
        <v>2452527.8781369883</v>
      </c>
      <c r="Y90" s="287">
        <v>102013286.34923451</v>
      </c>
      <c r="Z90" s="287">
        <v>101924106.46741857</v>
      </c>
      <c r="AA90" s="286">
        <f t="shared" si="18"/>
        <v>-89179.881815940142</v>
      </c>
      <c r="AB90" s="286">
        <f t="shared" si="20"/>
        <v>5105.259050607272</v>
      </c>
      <c r="AC90" s="286">
        <f t="shared" si="19"/>
        <v>5100.7960398067544</v>
      </c>
      <c r="AD90" s="287">
        <f t="shared" si="21"/>
        <v>-4.4630108005176226</v>
      </c>
      <c r="AE90" s="288">
        <f t="shared" si="22"/>
        <v>-8.7419869516449831E-4</v>
      </c>
      <c r="AF90" s="250">
        <v>19</v>
      </c>
    </row>
    <row r="91" spans="1:32">
      <c r="A91" s="282">
        <v>241</v>
      </c>
      <c r="B91" s="282" t="s">
        <v>125</v>
      </c>
      <c r="C91" s="287">
        <v>7904</v>
      </c>
      <c r="D91" s="287">
        <v>31878960.259999998</v>
      </c>
      <c r="E91" s="287">
        <v>31878960.259999998</v>
      </c>
      <c r="F91" s="286">
        <f t="shared" si="13"/>
        <v>0</v>
      </c>
      <c r="G91" s="287">
        <v>32841000</v>
      </c>
      <c r="H91" s="287">
        <v>32841000</v>
      </c>
      <c r="I91" s="286">
        <f t="shared" si="14"/>
        <v>0</v>
      </c>
      <c r="J91" s="287">
        <v>32359980.129999999</v>
      </c>
      <c r="K91" s="287">
        <v>32359980.129999999</v>
      </c>
      <c r="L91" s="286">
        <f t="shared" si="15"/>
        <v>0</v>
      </c>
      <c r="M91" s="287">
        <v>33054712.542190507</v>
      </c>
      <c r="N91" s="287">
        <v>33026220.204860486</v>
      </c>
      <c r="O91" s="286">
        <f t="shared" si="16"/>
        <v>-28492.337330020964</v>
      </c>
      <c r="P91" s="287">
        <v>552809.84</v>
      </c>
      <c r="Q91" s="287">
        <v>552809.84</v>
      </c>
      <c r="R91" s="286">
        <f t="shared" si="17"/>
        <v>0</v>
      </c>
      <c r="S91" s="287">
        <v>570000</v>
      </c>
      <c r="T91" s="287">
        <v>570000</v>
      </c>
      <c r="U91" s="287">
        <v>561404.91999999993</v>
      </c>
      <c r="V91" s="287">
        <v>561404.91999999993</v>
      </c>
      <c r="W91" s="287">
        <v>578988.61984033231</v>
      </c>
      <c r="X91" s="287">
        <v>578195.56564516772</v>
      </c>
      <c r="Y91" s="287">
        <v>33633701.162030838</v>
      </c>
      <c r="Z91" s="287">
        <v>33604415.770505652</v>
      </c>
      <c r="AA91" s="286">
        <f t="shared" si="18"/>
        <v>-29285.391525186598</v>
      </c>
      <c r="AB91" s="286">
        <f t="shared" si="20"/>
        <v>4255.2759567346711</v>
      </c>
      <c r="AC91" s="286">
        <f t="shared" si="19"/>
        <v>4251.5708211672127</v>
      </c>
      <c r="AD91" s="287">
        <f t="shared" si="21"/>
        <v>-3.7051355674584556</v>
      </c>
      <c r="AE91" s="288">
        <f t="shared" si="22"/>
        <v>-8.7071569626277041E-4</v>
      </c>
      <c r="AF91" s="250">
        <v>19</v>
      </c>
    </row>
    <row r="92" spans="1:32">
      <c r="A92" s="282">
        <v>244</v>
      </c>
      <c r="B92" s="282" t="s">
        <v>126</v>
      </c>
      <c r="C92" s="287">
        <v>19116</v>
      </c>
      <c r="D92" s="287">
        <v>52304594.769999981</v>
      </c>
      <c r="E92" s="287">
        <v>55175107.440000005</v>
      </c>
      <c r="F92" s="286">
        <f t="shared" si="13"/>
        <v>2870512.6700000241</v>
      </c>
      <c r="G92" s="287">
        <v>57712000</v>
      </c>
      <c r="H92" s="287">
        <v>57712000</v>
      </c>
      <c r="I92" s="286">
        <f t="shared" si="14"/>
        <v>0</v>
      </c>
      <c r="J92" s="287">
        <v>55008297.38499999</v>
      </c>
      <c r="K92" s="287">
        <v>56443553.719999999</v>
      </c>
      <c r="L92" s="286">
        <f t="shared" si="15"/>
        <v>1435256.3350000083</v>
      </c>
      <c r="M92" s="287">
        <v>56189263.719937406</v>
      </c>
      <c r="N92" s="287">
        <v>57605635.937131599</v>
      </c>
      <c r="O92" s="286">
        <f t="shared" si="16"/>
        <v>1416372.2171941921</v>
      </c>
      <c r="P92" s="287">
        <v>1342661.97</v>
      </c>
      <c r="Q92" s="287">
        <v>1348777.77</v>
      </c>
      <c r="R92" s="286">
        <f t="shared" si="17"/>
        <v>6115.8000000000466</v>
      </c>
      <c r="S92" s="287">
        <v>1326000</v>
      </c>
      <c r="T92" s="287">
        <v>1326000</v>
      </c>
      <c r="U92" s="287">
        <v>1334330.9849999999</v>
      </c>
      <c r="V92" s="287">
        <v>1337388.885</v>
      </c>
      <c r="W92" s="287">
        <v>1376123.4144783432</v>
      </c>
      <c r="X92" s="287">
        <v>1377387.8626680637</v>
      </c>
      <c r="Y92" s="287">
        <v>57565387.134415753</v>
      </c>
      <c r="Z92" s="287">
        <v>58983023.799799666</v>
      </c>
      <c r="AA92" s="286">
        <f t="shared" si="18"/>
        <v>1417636.6653839126</v>
      </c>
      <c r="AB92" s="286">
        <f t="shared" si="20"/>
        <v>3011.3719990801292</v>
      </c>
      <c r="AC92" s="286">
        <f t="shared" si="19"/>
        <v>3085.5316907197985</v>
      </c>
      <c r="AD92" s="287">
        <f t="shared" si="21"/>
        <v>74.15969163966929</v>
      </c>
      <c r="AE92" s="288">
        <f t="shared" si="22"/>
        <v>2.4626546193005226E-2</v>
      </c>
      <c r="AF92" s="250">
        <v>17</v>
      </c>
    </row>
    <row r="93" spans="1:32">
      <c r="A93" s="282">
        <v>245</v>
      </c>
      <c r="B93" s="282" t="s">
        <v>127</v>
      </c>
      <c r="C93" s="287">
        <v>37232</v>
      </c>
      <c r="D93" s="287">
        <v>121120344.00999999</v>
      </c>
      <c r="E93" s="287">
        <v>121120344.00999999</v>
      </c>
      <c r="F93" s="286">
        <f t="shared" si="13"/>
        <v>0</v>
      </c>
      <c r="G93" s="287">
        <v>124822000</v>
      </c>
      <c r="H93" s="287">
        <v>124822000</v>
      </c>
      <c r="I93" s="286">
        <f t="shared" si="14"/>
        <v>0</v>
      </c>
      <c r="J93" s="287">
        <v>122971172.005</v>
      </c>
      <c r="K93" s="287">
        <v>122971172.005</v>
      </c>
      <c r="L93" s="286">
        <f t="shared" si="15"/>
        <v>0</v>
      </c>
      <c r="M93" s="287">
        <v>125611224.89173603</v>
      </c>
      <c r="N93" s="287">
        <v>125502951.15051128</v>
      </c>
      <c r="O93" s="286">
        <f t="shared" si="16"/>
        <v>-108273.74122475088</v>
      </c>
      <c r="P93" s="287">
        <v>2842036.89</v>
      </c>
      <c r="Q93" s="287">
        <v>2842036.89</v>
      </c>
      <c r="R93" s="286">
        <f t="shared" si="17"/>
        <v>0</v>
      </c>
      <c r="S93" s="287">
        <v>2811000</v>
      </c>
      <c r="T93" s="287">
        <v>2811000</v>
      </c>
      <c r="U93" s="287">
        <v>2826518.4450000003</v>
      </c>
      <c r="V93" s="287">
        <v>2826518.4450000003</v>
      </c>
      <c r="W93" s="287">
        <v>2915047.5087104551</v>
      </c>
      <c r="X93" s="287">
        <v>2911054.7002567686</v>
      </c>
      <c r="Y93" s="287">
        <v>128526272.40044649</v>
      </c>
      <c r="Z93" s="287">
        <v>128414005.85076804</v>
      </c>
      <c r="AA93" s="286">
        <f t="shared" si="18"/>
        <v>-112266.54967844486</v>
      </c>
      <c r="AB93" s="286">
        <f t="shared" si="20"/>
        <v>3452.0378276871102</v>
      </c>
      <c r="AC93" s="286">
        <f t="shared" si="19"/>
        <v>3449.0225035122489</v>
      </c>
      <c r="AD93" s="287">
        <f t="shared" si="21"/>
        <v>-3.0153241748612345</v>
      </c>
      <c r="AE93" s="288">
        <f t="shared" si="22"/>
        <v>-8.734910581444941E-4</v>
      </c>
      <c r="AF93" s="250">
        <v>1</v>
      </c>
    </row>
    <row r="94" spans="1:32">
      <c r="A94" s="282">
        <v>249</v>
      </c>
      <c r="B94" s="282" t="s">
        <v>128</v>
      </c>
      <c r="C94" s="287">
        <v>9443</v>
      </c>
      <c r="D94" s="287">
        <v>41768287.379999995</v>
      </c>
      <c r="E94" s="287">
        <v>41768287.379999995</v>
      </c>
      <c r="F94" s="286">
        <f t="shared" si="13"/>
        <v>0</v>
      </c>
      <c r="G94" s="287">
        <v>41662000</v>
      </c>
      <c r="H94" s="287">
        <v>41662000</v>
      </c>
      <c r="I94" s="286">
        <f t="shared" si="14"/>
        <v>0</v>
      </c>
      <c r="J94" s="287">
        <v>41715143.689999998</v>
      </c>
      <c r="K94" s="287">
        <v>41715143.689999998</v>
      </c>
      <c r="L94" s="286">
        <f t="shared" si="15"/>
        <v>0</v>
      </c>
      <c r="M94" s="287">
        <v>42610720.951920502</v>
      </c>
      <c r="N94" s="287">
        <v>42573991.573811777</v>
      </c>
      <c r="O94" s="286">
        <f t="shared" si="16"/>
        <v>-36729.378108724952</v>
      </c>
      <c r="P94" s="287">
        <v>836362.46</v>
      </c>
      <c r="Q94" s="287">
        <v>836362.46</v>
      </c>
      <c r="R94" s="286">
        <f t="shared" si="17"/>
        <v>0</v>
      </c>
      <c r="S94" s="287">
        <v>911000</v>
      </c>
      <c r="T94" s="287">
        <v>911000</v>
      </c>
      <c r="U94" s="287">
        <v>873681.23</v>
      </c>
      <c r="V94" s="287">
        <v>873681.23</v>
      </c>
      <c r="W94" s="287">
        <v>901045.70073611755</v>
      </c>
      <c r="X94" s="287">
        <v>899811.5174576951</v>
      </c>
      <c r="Y94" s="287">
        <v>43511766.652656622</v>
      </c>
      <c r="Z94" s="287">
        <v>43473803.091269471</v>
      </c>
      <c r="AA94" s="286">
        <f t="shared" si="18"/>
        <v>-37963.56138715148</v>
      </c>
      <c r="AB94" s="286">
        <f t="shared" si="20"/>
        <v>4607.8329612047673</v>
      </c>
      <c r="AC94" s="286">
        <f t="shared" si="19"/>
        <v>4603.8126751317877</v>
      </c>
      <c r="AD94" s="287">
        <f t="shared" si="21"/>
        <v>-4.0202860729796157</v>
      </c>
      <c r="AE94" s="288">
        <f t="shared" si="22"/>
        <v>-8.7248954266095377E-4</v>
      </c>
      <c r="AF94" s="250">
        <v>13</v>
      </c>
    </row>
    <row r="95" spans="1:32">
      <c r="A95" s="282">
        <v>250</v>
      </c>
      <c r="B95" s="282" t="s">
        <v>129</v>
      </c>
      <c r="C95" s="287">
        <v>1808</v>
      </c>
      <c r="D95" s="287">
        <v>8696723.0600000005</v>
      </c>
      <c r="E95" s="287">
        <v>8696723.0600000005</v>
      </c>
      <c r="F95" s="286">
        <f t="shared" si="13"/>
        <v>0</v>
      </c>
      <c r="G95" s="287">
        <v>8694000</v>
      </c>
      <c r="H95" s="287">
        <v>8694000</v>
      </c>
      <c r="I95" s="286">
        <f t="shared" si="14"/>
        <v>0</v>
      </c>
      <c r="J95" s="287">
        <v>8695361.5300000012</v>
      </c>
      <c r="K95" s="287">
        <v>8695361.5300000012</v>
      </c>
      <c r="L95" s="286">
        <f t="shared" si="15"/>
        <v>0</v>
      </c>
      <c r="M95" s="287">
        <v>8882041.1715305913</v>
      </c>
      <c r="N95" s="287">
        <v>8874385.0736923385</v>
      </c>
      <c r="O95" s="286">
        <f t="shared" si="16"/>
        <v>-7656.0978382527828</v>
      </c>
      <c r="P95" s="287">
        <v>158553.48000000001</v>
      </c>
      <c r="Q95" s="287">
        <v>158553.48000000001</v>
      </c>
      <c r="R95" s="286">
        <f t="shared" si="17"/>
        <v>0</v>
      </c>
      <c r="S95" s="287">
        <v>157000</v>
      </c>
      <c r="T95" s="287">
        <v>157000</v>
      </c>
      <c r="U95" s="287">
        <v>157776.74</v>
      </c>
      <c r="V95" s="287">
        <v>157776.74</v>
      </c>
      <c r="W95" s="287">
        <v>162718.44738287464</v>
      </c>
      <c r="X95" s="287">
        <v>162495.56813636504</v>
      </c>
      <c r="Y95" s="287">
        <v>9044759.6189134661</v>
      </c>
      <c r="Z95" s="287">
        <v>9036880.6418287028</v>
      </c>
      <c r="AA95" s="286">
        <f t="shared" si="18"/>
        <v>-7878.9770847633481</v>
      </c>
      <c r="AB95" s="286">
        <f t="shared" si="20"/>
        <v>5002.632532584882</v>
      </c>
      <c r="AC95" s="286">
        <f t="shared" si="19"/>
        <v>4998.2746912769371</v>
      </c>
      <c r="AD95" s="287">
        <f t="shared" si="21"/>
        <v>-4.3578413079449092</v>
      </c>
      <c r="AE95" s="288">
        <f t="shared" si="22"/>
        <v>-8.7110961669878916E-4</v>
      </c>
      <c r="AF95" s="250">
        <v>6</v>
      </c>
    </row>
    <row r="96" spans="1:32">
      <c r="A96" s="282">
        <v>256</v>
      </c>
      <c r="B96" s="282" t="s">
        <v>130</v>
      </c>
      <c r="C96" s="287">
        <v>1581</v>
      </c>
      <c r="D96" s="287">
        <v>7887708.7200000016</v>
      </c>
      <c r="E96" s="287">
        <v>8063609.5299999993</v>
      </c>
      <c r="F96" s="286">
        <f t="shared" si="13"/>
        <v>175900.80999999773</v>
      </c>
      <c r="G96" s="287">
        <v>8067000</v>
      </c>
      <c r="H96" s="287">
        <v>8067000</v>
      </c>
      <c r="I96" s="286">
        <f t="shared" si="14"/>
        <v>0</v>
      </c>
      <c r="J96" s="287">
        <v>7977354.3600000013</v>
      </c>
      <c r="K96" s="287">
        <v>8065304.7649999997</v>
      </c>
      <c r="L96" s="286">
        <f t="shared" si="15"/>
        <v>87950.404999998398</v>
      </c>
      <c r="M96" s="287">
        <v>8148619.1943774279</v>
      </c>
      <c r="N96" s="287">
        <v>8231356.4507185807</v>
      </c>
      <c r="O96" s="286">
        <f t="shared" si="16"/>
        <v>82737.256341152824</v>
      </c>
      <c r="P96" s="287">
        <v>158000</v>
      </c>
      <c r="Q96" s="287">
        <v>143823.82</v>
      </c>
      <c r="R96" s="286">
        <f t="shared" si="17"/>
        <v>-14176.179999999993</v>
      </c>
      <c r="S96" s="287">
        <v>143000</v>
      </c>
      <c r="T96" s="287">
        <v>143000</v>
      </c>
      <c r="U96" s="287">
        <v>150500</v>
      </c>
      <c r="V96" s="287">
        <v>143411.91</v>
      </c>
      <c r="W96" s="287">
        <v>155213.79343446085</v>
      </c>
      <c r="X96" s="287">
        <v>147701.11103177347</v>
      </c>
      <c r="Y96" s="287">
        <v>8303832.9878118886</v>
      </c>
      <c r="Z96" s="287">
        <v>8379057.5617503542</v>
      </c>
      <c r="AA96" s="286">
        <f t="shared" si="18"/>
        <v>75224.573938465677</v>
      </c>
      <c r="AB96" s="286">
        <f t="shared" si="20"/>
        <v>5252.2662794509097</v>
      </c>
      <c r="AC96" s="286">
        <f t="shared" si="19"/>
        <v>5299.8466551235633</v>
      </c>
      <c r="AD96" s="287">
        <f t="shared" si="21"/>
        <v>47.580375672653645</v>
      </c>
      <c r="AE96" s="288">
        <f t="shared" si="22"/>
        <v>9.0590181725569065E-3</v>
      </c>
      <c r="AF96" s="250">
        <v>13</v>
      </c>
    </row>
    <row r="97" spans="1:32">
      <c r="A97" s="282">
        <v>257</v>
      </c>
      <c r="B97" s="282" t="s">
        <v>131</v>
      </c>
      <c r="C97" s="287">
        <v>40433</v>
      </c>
      <c r="D97" s="287">
        <v>114788727.48999999</v>
      </c>
      <c r="E97" s="287">
        <v>114788727.48999999</v>
      </c>
      <c r="F97" s="286">
        <f t="shared" si="13"/>
        <v>0</v>
      </c>
      <c r="G97" s="287">
        <v>122823000</v>
      </c>
      <c r="H97" s="287">
        <v>122823000</v>
      </c>
      <c r="I97" s="286">
        <f t="shared" si="14"/>
        <v>0</v>
      </c>
      <c r="J97" s="287">
        <v>118805863.745</v>
      </c>
      <c r="K97" s="287">
        <v>118805863.745</v>
      </c>
      <c r="L97" s="286">
        <f t="shared" si="15"/>
        <v>0</v>
      </c>
      <c r="M97" s="287">
        <v>121356492.14373076</v>
      </c>
      <c r="N97" s="287">
        <v>121251885.87595779</v>
      </c>
      <c r="O97" s="286">
        <f t="shared" si="16"/>
        <v>-104606.26777297258</v>
      </c>
      <c r="P97" s="287">
        <v>2815934.69</v>
      </c>
      <c r="Q97" s="287">
        <v>2815934.6900000004</v>
      </c>
      <c r="R97" s="286">
        <f t="shared" si="17"/>
        <v>0</v>
      </c>
      <c r="S97" s="287">
        <v>2867000</v>
      </c>
      <c r="T97" s="287">
        <v>2867000</v>
      </c>
      <c r="U97" s="287">
        <v>2841467.3449999997</v>
      </c>
      <c r="V97" s="287">
        <v>2841467.3450000002</v>
      </c>
      <c r="W97" s="287">
        <v>2930464.6215122649</v>
      </c>
      <c r="X97" s="287">
        <v>2926450.6958801649</v>
      </c>
      <c r="Y97" s="287">
        <v>124286956.76524302</v>
      </c>
      <c r="Z97" s="287">
        <v>124178336.57183795</v>
      </c>
      <c r="AA97" s="286">
        <f t="shared" si="18"/>
        <v>-108620.19340507686</v>
      </c>
      <c r="AB97" s="286">
        <f t="shared" si="20"/>
        <v>3073.8989628581362</v>
      </c>
      <c r="AC97" s="286">
        <f t="shared" si="19"/>
        <v>3071.212538565972</v>
      </c>
      <c r="AD97" s="287">
        <f t="shared" si="21"/>
        <v>-2.6864242921642472</v>
      </c>
      <c r="AE97" s="288">
        <f t="shared" si="22"/>
        <v>-8.7394684230817656E-4</v>
      </c>
      <c r="AF97" s="250">
        <v>1</v>
      </c>
    </row>
    <row r="98" spans="1:32">
      <c r="A98" s="282">
        <v>260</v>
      </c>
      <c r="B98" s="282" t="s">
        <v>132</v>
      </c>
      <c r="C98" s="287">
        <v>9877</v>
      </c>
      <c r="D98" s="287">
        <v>45290754.420000002</v>
      </c>
      <c r="E98" s="287">
        <v>45290754.420000002</v>
      </c>
      <c r="F98" s="286">
        <f t="shared" si="13"/>
        <v>0</v>
      </c>
      <c r="G98" s="287">
        <v>45607000</v>
      </c>
      <c r="H98" s="287">
        <v>45607000</v>
      </c>
      <c r="I98" s="286">
        <f t="shared" si="14"/>
        <v>0</v>
      </c>
      <c r="J98" s="287">
        <v>45448877.210000001</v>
      </c>
      <c r="K98" s="287">
        <v>45448877.210000001</v>
      </c>
      <c r="L98" s="286">
        <f t="shared" si="15"/>
        <v>0</v>
      </c>
      <c r="M98" s="287">
        <v>46424613.535195746</v>
      </c>
      <c r="N98" s="287">
        <v>46384596.676856041</v>
      </c>
      <c r="O98" s="286">
        <f t="shared" si="16"/>
        <v>-40016.858339704573</v>
      </c>
      <c r="P98" s="287">
        <v>892542.94</v>
      </c>
      <c r="Q98" s="287">
        <v>892542.94</v>
      </c>
      <c r="R98" s="286">
        <f t="shared" si="17"/>
        <v>0</v>
      </c>
      <c r="S98" s="287">
        <v>931000</v>
      </c>
      <c r="T98" s="287">
        <v>931000</v>
      </c>
      <c r="U98" s="287">
        <v>911771.47</v>
      </c>
      <c r="V98" s="287">
        <v>911771.47</v>
      </c>
      <c r="W98" s="287">
        <v>940328.96082401811</v>
      </c>
      <c r="X98" s="287">
        <v>939040.97034948703</v>
      </c>
      <c r="Y98" s="287">
        <v>47364942.496019766</v>
      </c>
      <c r="Z98" s="287">
        <v>47323637.647205532</v>
      </c>
      <c r="AA98" s="286">
        <f t="shared" si="18"/>
        <v>-41304.848814234138</v>
      </c>
      <c r="AB98" s="286">
        <f t="shared" si="20"/>
        <v>4795.4786368350478</v>
      </c>
      <c r="AC98" s="286">
        <f t="shared" si="19"/>
        <v>4791.2967143065234</v>
      </c>
      <c r="AD98" s="287">
        <f t="shared" si="21"/>
        <v>-4.1819225285244102</v>
      </c>
      <c r="AE98" s="288">
        <f t="shared" si="22"/>
        <v>-8.7205529316765416E-4</v>
      </c>
      <c r="AF98" s="250">
        <v>12</v>
      </c>
    </row>
    <row r="99" spans="1:32">
      <c r="A99" s="282">
        <v>261</v>
      </c>
      <c r="B99" s="282" t="s">
        <v>133</v>
      </c>
      <c r="C99" s="287">
        <v>6523</v>
      </c>
      <c r="D99" s="287">
        <v>28000759.470000003</v>
      </c>
      <c r="E99" s="287">
        <v>28000759.470000006</v>
      </c>
      <c r="F99" s="286">
        <f t="shared" si="13"/>
        <v>0</v>
      </c>
      <c r="G99" s="287">
        <v>29501000</v>
      </c>
      <c r="H99" s="287">
        <v>29501000</v>
      </c>
      <c r="I99" s="286">
        <f t="shared" si="14"/>
        <v>0</v>
      </c>
      <c r="J99" s="287">
        <v>28750879.734999999</v>
      </c>
      <c r="K99" s="287">
        <v>28750879.735000003</v>
      </c>
      <c r="L99" s="286">
        <f t="shared" si="15"/>
        <v>0</v>
      </c>
      <c r="M99" s="287">
        <v>29368128.817065362</v>
      </c>
      <c r="N99" s="287">
        <v>29342814.222907595</v>
      </c>
      <c r="O99" s="286">
        <f t="shared" si="16"/>
        <v>-25314.594157766551</v>
      </c>
      <c r="P99" s="287">
        <v>949663.56</v>
      </c>
      <c r="Q99" s="287">
        <v>949663.56</v>
      </c>
      <c r="R99" s="286">
        <f t="shared" si="17"/>
        <v>0</v>
      </c>
      <c r="S99" s="287">
        <v>984000</v>
      </c>
      <c r="T99" s="287">
        <v>984000</v>
      </c>
      <c r="U99" s="287">
        <v>966831.78</v>
      </c>
      <c r="V99" s="287">
        <v>966831.78</v>
      </c>
      <c r="W99" s="287">
        <v>997113.80855011358</v>
      </c>
      <c r="X99" s="287">
        <v>995748.03854733671</v>
      </c>
      <c r="Y99" s="287">
        <v>30365242.625615474</v>
      </c>
      <c r="Z99" s="287">
        <v>30338562.261454932</v>
      </c>
      <c r="AA99" s="286">
        <f t="shared" si="18"/>
        <v>-26680.364160541445</v>
      </c>
      <c r="AB99" s="286">
        <f t="shared" si="20"/>
        <v>4655.1038825104206</v>
      </c>
      <c r="AC99" s="286">
        <f t="shared" si="19"/>
        <v>4651.0136841108279</v>
      </c>
      <c r="AD99" s="287">
        <f t="shared" si="21"/>
        <v>-4.0901983995927367</v>
      </c>
      <c r="AE99" s="288">
        <f t="shared" si="22"/>
        <v>-8.7864814681363459E-4</v>
      </c>
      <c r="AF99" s="250">
        <v>19</v>
      </c>
    </row>
    <row r="100" spans="1:32">
      <c r="A100" s="282">
        <v>263</v>
      </c>
      <c r="B100" s="282" t="s">
        <v>134</v>
      </c>
      <c r="C100" s="287">
        <v>7759</v>
      </c>
      <c r="D100" s="287">
        <v>35412997.599999994</v>
      </c>
      <c r="E100" s="287">
        <v>35412997.599999994</v>
      </c>
      <c r="F100" s="286">
        <f t="shared" si="13"/>
        <v>0</v>
      </c>
      <c r="G100" s="287">
        <v>36496000</v>
      </c>
      <c r="H100" s="287">
        <v>36496000</v>
      </c>
      <c r="I100" s="286">
        <f t="shared" si="14"/>
        <v>0</v>
      </c>
      <c r="J100" s="287">
        <v>35954498.799999997</v>
      </c>
      <c r="K100" s="287">
        <v>35954498.799999997</v>
      </c>
      <c r="L100" s="286">
        <f t="shared" si="15"/>
        <v>0</v>
      </c>
      <c r="M100" s="287">
        <v>36726401.489064619</v>
      </c>
      <c r="N100" s="287">
        <v>36694744.247489505</v>
      </c>
      <c r="O100" s="286">
        <f t="shared" si="16"/>
        <v>-31657.241575114429</v>
      </c>
      <c r="P100" s="287">
        <v>856335.54999999993</v>
      </c>
      <c r="Q100" s="287">
        <v>856335.54999999993</v>
      </c>
      <c r="R100" s="286">
        <f t="shared" si="17"/>
        <v>0</v>
      </c>
      <c r="S100" s="287">
        <v>918000</v>
      </c>
      <c r="T100" s="287">
        <v>918000</v>
      </c>
      <c r="U100" s="287">
        <v>887167.77499999991</v>
      </c>
      <c r="V100" s="287">
        <v>887167.77499999991</v>
      </c>
      <c r="W100" s="287">
        <v>914954.65628279222</v>
      </c>
      <c r="X100" s="287">
        <v>913701.42158406787</v>
      </c>
      <c r="Y100" s="287">
        <v>37641356.145347409</v>
      </c>
      <c r="Z100" s="287">
        <v>37608445.669073574</v>
      </c>
      <c r="AA100" s="286">
        <f t="shared" si="18"/>
        <v>-32910.476273834705</v>
      </c>
      <c r="AB100" s="286">
        <f t="shared" si="20"/>
        <v>4851.3153944254946</v>
      </c>
      <c r="AC100" s="286">
        <f t="shared" si="19"/>
        <v>4847.0738070722482</v>
      </c>
      <c r="AD100" s="287">
        <f t="shared" si="21"/>
        <v>-4.2415873532463593</v>
      </c>
      <c r="AE100" s="288">
        <f t="shared" si="22"/>
        <v>-8.7431696527507654E-4</v>
      </c>
      <c r="AF100" s="250">
        <v>11</v>
      </c>
    </row>
    <row r="101" spans="1:32">
      <c r="A101" s="282">
        <v>265</v>
      </c>
      <c r="B101" s="282" t="s">
        <v>135</v>
      </c>
      <c r="C101" s="287">
        <v>1088</v>
      </c>
      <c r="D101" s="287">
        <v>5337597.05</v>
      </c>
      <c r="E101" s="287">
        <v>5394736.7599999998</v>
      </c>
      <c r="F101" s="286">
        <f t="shared" si="13"/>
        <v>57139.709999999963</v>
      </c>
      <c r="G101" s="287">
        <v>5501000</v>
      </c>
      <c r="H101" s="287">
        <v>5501000</v>
      </c>
      <c r="I101" s="286">
        <f t="shared" si="14"/>
        <v>0</v>
      </c>
      <c r="J101" s="287">
        <v>5419298.5250000004</v>
      </c>
      <c r="K101" s="287">
        <v>5447868.3799999999</v>
      </c>
      <c r="L101" s="286">
        <f t="shared" si="15"/>
        <v>28569.854999999516</v>
      </c>
      <c r="M101" s="287">
        <v>5535644.7749522161</v>
      </c>
      <c r="N101" s="287">
        <v>5560031.2497774269</v>
      </c>
      <c r="O101" s="286">
        <f t="shared" si="16"/>
        <v>24386.474825210869</v>
      </c>
      <c r="P101" s="287">
        <v>98779.950000000012</v>
      </c>
      <c r="Q101" s="287">
        <v>98779.950000000012</v>
      </c>
      <c r="R101" s="286">
        <f t="shared" si="17"/>
        <v>0</v>
      </c>
      <c r="S101" s="287">
        <v>108000</v>
      </c>
      <c r="T101" s="287">
        <v>108000</v>
      </c>
      <c r="U101" s="287">
        <v>103389.97500000001</v>
      </c>
      <c r="V101" s="287">
        <v>103389.97500000001</v>
      </c>
      <c r="W101" s="287">
        <v>106628.24068334932</v>
      </c>
      <c r="X101" s="287">
        <v>106482.18949909588</v>
      </c>
      <c r="Y101" s="287">
        <v>5642273.0156355649</v>
      </c>
      <c r="Z101" s="287">
        <v>5666513.439276523</v>
      </c>
      <c r="AA101" s="286">
        <f t="shared" si="18"/>
        <v>24240.423640958034</v>
      </c>
      <c r="AB101" s="286">
        <f t="shared" si="20"/>
        <v>5185.9126981944528</v>
      </c>
      <c r="AC101" s="286">
        <f t="shared" si="19"/>
        <v>5208.1924993350394</v>
      </c>
      <c r="AD101" s="287">
        <f t="shared" si="21"/>
        <v>22.279801140586642</v>
      </c>
      <c r="AE101" s="288">
        <f t="shared" si="22"/>
        <v>4.2962160061706519E-3</v>
      </c>
      <c r="AF101" s="250">
        <v>13</v>
      </c>
    </row>
    <row r="102" spans="1:32">
      <c r="A102" s="282">
        <v>271</v>
      </c>
      <c r="B102" s="282" t="s">
        <v>136</v>
      </c>
      <c r="C102" s="287">
        <v>6951</v>
      </c>
      <c r="D102" s="287">
        <v>29920069.139999997</v>
      </c>
      <c r="E102" s="287">
        <v>29920069.139999997</v>
      </c>
      <c r="F102" s="286">
        <f t="shared" si="13"/>
        <v>0</v>
      </c>
      <c r="G102" s="287">
        <v>30102000</v>
      </c>
      <c r="H102" s="287">
        <v>30102000</v>
      </c>
      <c r="I102" s="286">
        <f t="shared" si="14"/>
        <v>0</v>
      </c>
      <c r="J102" s="287">
        <v>30011034.57</v>
      </c>
      <c r="K102" s="287">
        <v>30011034.57</v>
      </c>
      <c r="L102" s="286">
        <f t="shared" si="15"/>
        <v>0</v>
      </c>
      <c r="M102" s="287">
        <v>30655337.760403376</v>
      </c>
      <c r="N102" s="287">
        <v>30628913.624258786</v>
      </c>
      <c r="O102" s="286">
        <f t="shared" si="16"/>
        <v>-26424.136144589633</v>
      </c>
      <c r="P102" s="287">
        <v>840797.79</v>
      </c>
      <c r="Q102" s="287">
        <v>840797.79</v>
      </c>
      <c r="R102" s="286">
        <f t="shared" si="17"/>
        <v>0</v>
      </c>
      <c r="S102" s="287">
        <v>689000</v>
      </c>
      <c r="T102" s="287">
        <v>689000</v>
      </c>
      <c r="U102" s="287">
        <v>764898.89500000002</v>
      </c>
      <c r="V102" s="287">
        <v>764898.89500000002</v>
      </c>
      <c r="W102" s="287">
        <v>788856.20655666024</v>
      </c>
      <c r="X102" s="287">
        <v>787775.69184090663</v>
      </c>
      <c r="Y102" s="287">
        <v>31444193.966960035</v>
      </c>
      <c r="Z102" s="287">
        <v>31416689.316099692</v>
      </c>
      <c r="AA102" s="286">
        <f t="shared" si="18"/>
        <v>-27504.650860343128</v>
      </c>
      <c r="AB102" s="286">
        <f t="shared" si="20"/>
        <v>4523.6935645173407</v>
      </c>
      <c r="AC102" s="286">
        <f t="shared" si="19"/>
        <v>4519.7366301395041</v>
      </c>
      <c r="AD102" s="287">
        <f t="shared" si="21"/>
        <v>-3.9569343778366601</v>
      </c>
      <c r="AE102" s="288">
        <f t="shared" si="22"/>
        <v>-8.7471317882223713E-4</v>
      </c>
      <c r="AF102" s="250">
        <v>4</v>
      </c>
    </row>
    <row r="103" spans="1:32">
      <c r="A103" s="282">
        <v>272</v>
      </c>
      <c r="B103" s="282" t="s">
        <v>137</v>
      </c>
      <c r="C103" s="287">
        <v>47909</v>
      </c>
      <c r="D103" s="287">
        <v>179925931.28</v>
      </c>
      <c r="E103" s="287">
        <v>179925931.28</v>
      </c>
      <c r="F103" s="286">
        <f t="shared" si="13"/>
        <v>0</v>
      </c>
      <c r="G103" s="287">
        <v>178388000</v>
      </c>
      <c r="H103" s="287">
        <v>178388000</v>
      </c>
      <c r="I103" s="286">
        <f t="shared" si="14"/>
        <v>0</v>
      </c>
      <c r="J103" s="287">
        <v>179156965.63999999</v>
      </c>
      <c r="K103" s="287">
        <v>179156965.63999999</v>
      </c>
      <c r="L103" s="286">
        <f t="shared" si="15"/>
        <v>0</v>
      </c>
      <c r="M103" s="287">
        <v>183003264.38307062</v>
      </c>
      <c r="N103" s="287">
        <v>182845520.13602442</v>
      </c>
      <c r="O103" s="286">
        <f t="shared" si="16"/>
        <v>-157744.24704620242</v>
      </c>
      <c r="P103" s="287">
        <v>4139248.4399999995</v>
      </c>
      <c r="Q103" s="287">
        <v>4139248.4399999985</v>
      </c>
      <c r="R103" s="286">
        <f t="shared" si="17"/>
        <v>0</v>
      </c>
      <c r="S103" s="287">
        <v>6051000</v>
      </c>
      <c r="T103" s="287">
        <v>6051000</v>
      </c>
      <c r="U103" s="287">
        <v>5095124.22</v>
      </c>
      <c r="V103" s="287">
        <v>5095124.2199999988</v>
      </c>
      <c r="W103" s="287">
        <v>5254708.0279468335</v>
      </c>
      <c r="X103" s="287">
        <v>5247510.5319976415</v>
      </c>
      <c r="Y103" s="287">
        <v>188257972.41101745</v>
      </c>
      <c r="Z103" s="287">
        <v>188093030.66802207</v>
      </c>
      <c r="AA103" s="286">
        <f t="shared" si="18"/>
        <v>-164941.74299538136</v>
      </c>
      <c r="AB103" s="286">
        <f t="shared" si="20"/>
        <v>3929.4907514458127</v>
      </c>
      <c r="AC103" s="286">
        <f t="shared" si="19"/>
        <v>3926.0479381331706</v>
      </c>
      <c r="AD103" s="287">
        <f t="shared" si="21"/>
        <v>-3.4428133126421017</v>
      </c>
      <c r="AE103" s="288">
        <f t="shared" si="22"/>
        <v>-8.7614745279025188E-4</v>
      </c>
      <c r="AF103" s="250">
        <v>16</v>
      </c>
    </row>
    <row r="104" spans="1:32">
      <c r="A104" s="282">
        <v>273</v>
      </c>
      <c r="B104" s="282" t="s">
        <v>138</v>
      </c>
      <c r="C104" s="287">
        <v>3989</v>
      </c>
      <c r="D104" s="287">
        <v>19766453.859999996</v>
      </c>
      <c r="E104" s="287">
        <v>19522007.749999996</v>
      </c>
      <c r="F104" s="286">
        <f t="shared" si="13"/>
        <v>-244446.1099999994</v>
      </c>
      <c r="G104" s="287">
        <v>18523000</v>
      </c>
      <c r="H104" s="287">
        <v>18523000</v>
      </c>
      <c r="I104" s="286">
        <f t="shared" si="14"/>
        <v>0</v>
      </c>
      <c r="J104" s="287">
        <v>19144726.93</v>
      </c>
      <c r="K104" s="287">
        <v>19022503.875</v>
      </c>
      <c r="L104" s="286">
        <f t="shared" si="15"/>
        <v>-122223.0549999997</v>
      </c>
      <c r="M104" s="287">
        <v>19555742.705268569</v>
      </c>
      <c r="N104" s="287">
        <v>19414146.711454175</v>
      </c>
      <c r="O104" s="286">
        <f t="shared" si="16"/>
        <v>-141595.99381439388</v>
      </c>
      <c r="P104" s="287">
        <v>523191</v>
      </c>
      <c r="Q104" s="287">
        <v>523191</v>
      </c>
      <c r="R104" s="286">
        <f t="shared" si="17"/>
        <v>0</v>
      </c>
      <c r="S104" s="287">
        <v>531000</v>
      </c>
      <c r="T104" s="287">
        <v>531000</v>
      </c>
      <c r="U104" s="287">
        <v>527095.5</v>
      </c>
      <c r="V104" s="287">
        <v>527095.5</v>
      </c>
      <c r="W104" s="287">
        <v>543604.59838693589</v>
      </c>
      <c r="X104" s="287">
        <v>542860.0105099231</v>
      </c>
      <c r="Y104" s="287">
        <v>20099347.303655505</v>
      </c>
      <c r="Z104" s="287">
        <v>19957006.721964099</v>
      </c>
      <c r="AA104" s="286">
        <f t="shared" si="18"/>
        <v>-142340.58169140667</v>
      </c>
      <c r="AB104" s="286">
        <f t="shared" si="20"/>
        <v>5038.6932323027086</v>
      </c>
      <c r="AC104" s="286">
        <f t="shared" si="19"/>
        <v>5003.0099578751815</v>
      </c>
      <c r="AD104" s="287">
        <f t="shared" si="21"/>
        <v>-35.683274427527067</v>
      </c>
      <c r="AE104" s="288">
        <f t="shared" si="22"/>
        <v>-7.0818509447576807E-3</v>
      </c>
      <c r="AF104" s="250">
        <v>19</v>
      </c>
    </row>
    <row r="105" spans="1:32">
      <c r="A105" s="282">
        <v>275</v>
      </c>
      <c r="B105" s="282" t="s">
        <v>139</v>
      </c>
      <c r="C105" s="287">
        <v>2586</v>
      </c>
      <c r="D105" s="287">
        <v>11216959.479999999</v>
      </c>
      <c r="E105" s="287">
        <v>11288831.539999999</v>
      </c>
      <c r="F105" s="286">
        <f t="shared" si="13"/>
        <v>71872.060000000522</v>
      </c>
      <c r="G105" s="287">
        <v>11566000</v>
      </c>
      <c r="H105" s="287">
        <v>11566000</v>
      </c>
      <c r="I105" s="286">
        <f t="shared" si="14"/>
        <v>0</v>
      </c>
      <c r="J105" s="287">
        <v>11391479.739999998</v>
      </c>
      <c r="K105" s="287">
        <v>11427415.77</v>
      </c>
      <c r="L105" s="286">
        <f t="shared" si="15"/>
        <v>35936.030000001192</v>
      </c>
      <c r="M105" s="287">
        <v>11636042.010013651</v>
      </c>
      <c r="N105" s="287">
        <v>11662687.927383328</v>
      </c>
      <c r="O105" s="286">
        <f t="shared" si="16"/>
        <v>26645.917369676754</v>
      </c>
      <c r="P105" s="287">
        <v>242696.94999999998</v>
      </c>
      <c r="Q105" s="287">
        <v>242696.94999999998</v>
      </c>
      <c r="R105" s="286">
        <f t="shared" si="17"/>
        <v>0</v>
      </c>
      <c r="S105" s="287">
        <v>243000</v>
      </c>
      <c r="T105" s="287">
        <v>243000</v>
      </c>
      <c r="U105" s="287">
        <v>242848.47499999998</v>
      </c>
      <c r="V105" s="287">
        <v>242848.47499999998</v>
      </c>
      <c r="W105" s="287">
        <v>250454.70454833106</v>
      </c>
      <c r="X105" s="287">
        <v>250111.65090731904</v>
      </c>
      <c r="Y105" s="287">
        <v>11886496.714561982</v>
      </c>
      <c r="Z105" s="287">
        <v>11912799.578290647</v>
      </c>
      <c r="AA105" s="286">
        <f t="shared" si="18"/>
        <v>26302.863728664815</v>
      </c>
      <c r="AB105" s="286">
        <f t="shared" si="20"/>
        <v>4596.4797813464738</v>
      </c>
      <c r="AC105" s="286">
        <f t="shared" si="19"/>
        <v>4606.6510356885719</v>
      </c>
      <c r="AD105" s="287">
        <f t="shared" si="21"/>
        <v>10.171254342098109</v>
      </c>
      <c r="AE105" s="288">
        <f t="shared" si="22"/>
        <v>2.2128356537921253E-3</v>
      </c>
      <c r="AF105" s="250">
        <v>13</v>
      </c>
    </row>
    <row r="106" spans="1:32">
      <c r="A106" s="282">
        <v>276</v>
      </c>
      <c r="B106" s="282" t="s">
        <v>140</v>
      </c>
      <c r="C106" s="287">
        <v>15035</v>
      </c>
      <c r="D106" s="287">
        <v>39743661.489999995</v>
      </c>
      <c r="E106" s="287">
        <v>39743661.489999995</v>
      </c>
      <c r="F106" s="286">
        <f t="shared" si="13"/>
        <v>0</v>
      </c>
      <c r="G106" s="287">
        <v>40087000</v>
      </c>
      <c r="H106" s="287">
        <v>40087000</v>
      </c>
      <c r="I106" s="286">
        <f t="shared" si="14"/>
        <v>0</v>
      </c>
      <c r="J106" s="287">
        <v>39915330.744999997</v>
      </c>
      <c r="K106" s="287">
        <v>39915330.744999997</v>
      </c>
      <c r="L106" s="286">
        <f t="shared" si="15"/>
        <v>0</v>
      </c>
      <c r="M106" s="287">
        <v>40772268.045346096</v>
      </c>
      <c r="N106" s="287">
        <v>40737123.367764197</v>
      </c>
      <c r="O106" s="286">
        <f t="shared" si="16"/>
        <v>-35144.677581898868</v>
      </c>
      <c r="P106" s="287">
        <v>1263124</v>
      </c>
      <c r="Q106" s="287">
        <v>1263124</v>
      </c>
      <c r="R106" s="286">
        <f t="shared" si="17"/>
        <v>0</v>
      </c>
      <c r="S106" s="287">
        <v>1478000</v>
      </c>
      <c r="T106" s="287">
        <v>1478000</v>
      </c>
      <c r="U106" s="287">
        <v>1370562</v>
      </c>
      <c r="V106" s="287">
        <v>1370562</v>
      </c>
      <c r="W106" s="287">
        <v>1413489.2169908406</v>
      </c>
      <c r="X106" s="287">
        <v>1411553.1278952321</v>
      </c>
      <c r="Y106" s="287">
        <v>42185757.26233694</v>
      </c>
      <c r="Z106" s="287">
        <v>42148676.495659426</v>
      </c>
      <c r="AA106" s="286">
        <f t="shared" si="18"/>
        <v>-37080.766677513719</v>
      </c>
      <c r="AB106" s="286">
        <f t="shared" si="20"/>
        <v>2805.8368648045853</v>
      </c>
      <c r="AC106" s="286">
        <f t="shared" si="19"/>
        <v>2803.3705683843982</v>
      </c>
      <c r="AD106" s="287">
        <f t="shared" si="21"/>
        <v>-2.4662964201870636</v>
      </c>
      <c r="AE106" s="288">
        <f t="shared" si="22"/>
        <v>-8.7898781683404487E-4</v>
      </c>
      <c r="AF106" s="250">
        <v>12</v>
      </c>
    </row>
    <row r="107" spans="1:32">
      <c r="A107" s="282">
        <v>280</v>
      </c>
      <c r="B107" s="282" t="s">
        <v>141</v>
      </c>
      <c r="C107" s="287">
        <v>2050</v>
      </c>
      <c r="D107" s="287">
        <v>9032080.790000001</v>
      </c>
      <c r="E107" s="287">
        <v>7892900.7199999997</v>
      </c>
      <c r="F107" s="286">
        <f t="shared" si="13"/>
        <v>-1139180.0700000012</v>
      </c>
      <c r="G107" s="287">
        <v>8607000</v>
      </c>
      <c r="H107" s="287">
        <v>8607000</v>
      </c>
      <c r="I107" s="286">
        <f t="shared" si="14"/>
        <v>0</v>
      </c>
      <c r="J107" s="287">
        <v>8819540.3949999996</v>
      </c>
      <c r="K107" s="287">
        <v>8249950.3599999994</v>
      </c>
      <c r="L107" s="286">
        <f t="shared" si="15"/>
        <v>-569590.03500000015</v>
      </c>
      <c r="M107" s="287">
        <v>9008886.0172289088</v>
      </c>
      <c r="N107" s="287">
        <v>8419803.6022875663</v>
      </c>
      <c r="O107" s="286">
        <f t="shared" si="16"/>
        <v>-589082.41494134255</v>
      </c>
      <c r="P107" s="287">
        <v>164503.62</v>
      </c>
      <c r="Q107" s="287">
        <v>164503.62</v>
      </c>
      <c r="R107" s="286">
        <f t="shared" si="17"/>
        <v>0</v>
      </c>
      <c r="S107" s="287">
        <v>170000</v>
      </c>
      <c r="T107" s="287">
        <v>170000</v>
      </c>
      <c r="U107" s="287">
        <v>167251.81</v>
      </c>
      <c r="V107" s="287">
        <v>167251.81</v>
      </c>
      <c r="W107" s="287">
        <v>172490.28497594481</v>
      </c>
      <c r="X107" s="287">
        <v>172254.0210159329</v>
      </c>
      <c r="Y107" s="287">
        <v>9181376.3022048529</v>
      </c>
      <c r="Z107" s="287">
        <v>8592057.6233034991</v>
      </c>
      <c r="AA107" s="286">
        <f t="shared" si="18"/>
        <v>-589318.67890135385</v>
      </c>
      <c r="AB107" s="286">
        <f t="shared" si="20"/>
        <v>4478.7201474170015</v>
      </c>
      <c r="AC107" s="286">
        <f t="shared" si="19"/>
        <v>4191.2476211236581</v>
      </c>
      <c r="AD107" s="287">
        <f t="shared" si="21"/>
        <v>-287.47252629334344</v>
      </c>
      <c r="AE107" s="288">
        <f t="shared" si="22"/>
        <v>-6.4186311453091477E-2</v>
      </c>
      <c r="AF107" s="250">
        <v>15</v>
      </c>
    </row>
    <row r="108" spans="1:32">
      <c r="A108" s="282">
        <v>284</v>
      </c>
      <c r="B108" s="282" t="s">
        <v>387</v>
      </c>
      <c r="C108" s="287">
        <v>2271</v>
      </c>
      <c r="D108" s="287">
        <v>8892999.0200000014</v>
      </c>
      <c r="E108" s="287">
        <v>8892999.0199999996</v>
      </c>
      <c r="F108" s="286">
        <f t="shared" si="13"/>
        <v>0</v>
      </c>
      <c r="G108" s="287">
        <v>8895000</v>
      </c>
      <c r="H108" s="287">
        <v>8895000</v>
      </c>
      <c r="I108" s="286">
        <f t="shared" si="14"/>
        <v>0</v>
      </c>
      <c r="J108" s="287">
        <v>8893999.5100000016</v>
      </c>
      <c r="K108" s="287">
        <v>8893999.5099999998</v>
      </c>
      <c r="L108" s="286">
        <f t="shared" si="15"/>
        <v>0</v>
      </c>
      <c r="M108" s="287">
        <v>9084943.6857621856</v>
      </c>
      <c r="N108" s="287">
        <v>9077112.6910201013</v>
      </c>
      <c r="O108" s="286">
        <f t="shared" si="16"/>
        <v>-7830.9947420842946</v>
      </c>
      <c r="P108" s="287">
        <v>157714.73000000001</v>
      </c>
      <c r="Q108" s="287">
        <v>157714.73000000001</v>
      </c>
      <c r="R108" s="286">
        <f t="shared" si="17"/>
        <v>0</v>
      </c>
      <c r="S108" s="287">
        <v>173000</v>
      </c>
      <c r="T108" s="287">
        <v>173000</v>
      </c>
      <c r="U108" s="287">
        <v>165357.36499999999</v>
      </c>
      <c r="V108" s="287">
        <v>165357.36499999999</v>
      </c>
      <c r="W108" s="287">
        <v>170536.50427891526</v>
      </c>
      <c r="X108" s="287">
        <v>170302.91645782063</v>
      </c>
      <c r="Y108" s="287">
        <v>9255480.1900411006</v>
      </c>
      <c r="Z108" s="287">
        <v>9247415.607477922</v>
      </c>
      <c r="AA108" s="286">
        <f t="shared" si="18"/>
        <v>-8064.5825631786138</v>
      </c>
      <c r="AB108" s="286">
        <f t="shared" si="20"/>
        <v>4075.5086702074418</v>
      </c>
      <c r="AC108" s="286">
        <f t="shared" si="19"/>
        <v>4071.9575550321101</v>
      </c>
      <c r="AD108" s="287">
        <f t="shared" si="21"/>
        <v>-3.5511151753316881</v>
      </c>
      <c r="AE108" s="288">
        <f t="shared" si="22"/>
        <v>-8.713305412133837E-4</v>
      </c>
      <c r="AF108" s="250">
        <v>2</v>
      </c>
    </row>
    <row r="109" spans="1:32">
      <c r="A109" s="282">
        <v>285</v>
      </c>
      <c r="B109" s="282" t="s">
        <v>143</v>
      </c>
      <c r="C109" s="287">
        <v>51241</v>
      </c>
      <c r="D109" s="287">
        <v>226607710.72000006</v>
      </c>
      <c r="E109" s="287">
        <v>227031570.18000004</v>
      </c>
      <c r="F109" s="286">
        <f t="shared" si="13"/>
        <v>423859.45999997854</v>
      </c>
      <c r="G109" s="287">
        <v>226179000</v>
      </c>
      <c r="H109" s="287">
        <v>226179000</v>
      </c>
      <c r="I109" s="286">
        <f t="shared" si="14"/>
        <v>0</v>
      </c>
      <c r="J109" s="287">
        <v>226393355.36000001</v>
      </c>
      <c r="K109" s="287">
        <v>226605285.09000003</v>
      </c>
      <c r="L109" s="286">
        <f t="shared" si="15"/>
        <v>211929.73000001907</v>
      </c>
      <c r="M109" s="287">
        <v>231253766.31332266</v>
      </c>
      <c r="N109" s="287">
        <v>231270724.3608413</v>
      </c>
      <c r="O109" s="286">
        <f t="shared" si="16"/>
        <v>16958.047518640757</v>
      </c>
      <c r="P109" s="287">
        <v>6227941.7999999989</v>
      </c>
      <c r="Q109" s="287">
        <v>6227941.7999999989</v>
      </c>
      <c r="R109" s="286">
        <f t="shared" si="17"/>
        <v>0</v>
      </c>
      <c r="S109" s="287">
        <v>4429000</v>
      </c>
      <c r="T109" s="287">
        <v>4429000</v>
      </c>
      <c r="U109" s="287">
        <v>5328470.8999999994</v>
      </c>
      <c r="V109" s="287">
        <v>5328470.8999999994</v>
      </c>
      <c r="W109" s="287">
        <v>5495363.3328513997</v>
      </c>
      <c r="X109" s="287">
        <v>5487836.2057270817</v>
      </c>
      <c r="Y109" s="287">
        <v>236749129.64617407</v>
      </c>
      <c r="Z109" s="287">
        <v>236758560.56656837</v>
      </c>
      <c r="AA109" s="286">
        <f t="shared" si="18"/>
        <v>9430.9203943014145</v>
      </c>
      <c r="AB109" s="286">
        <f t="shared" si="20"/>
        <v>4620.3065835205025</v>
      </c>
      <c r="AC109" s="286">
        <f t="shared" si="19"/>
        <v>4620.4906338004403</v>
      </c>
      <c r="AD109" s="287">
        <f t="shared" si="21"/>
        <v>0.18405027993776457</v>
      </c>
      <c r="AE109" s="288">
        <f t="shared" si="22"/>
        <v>3.9835079471614863E-5</v>
      </c>
      <c r="AF109" s="250">
        <v>8</v>
      </c>
    </row>
    <row r="110" spans="1:32">
      <c r="A110" s="282">
        <v>286</v>
      </c>
      <c r="B110" s="282" t="s">
        <v>144</v>
      </c>
      <c r="C110" s="287">
        <v>80454</v>
      </c>
      <c r="D110" s="287">
        <v>341676618.13999999</v>
      </c>
      <c r="E110" s="287">
        <v>341676618.13999999</v>
      </c>
      <c r="F110" s="286">
        <f t="shared" si="13"/>
        <v>0</v>
      </c>
      <c r="G110" s="287">
        <v>341292000</v>
      </c>
      <c r="H110" s="287">
        <v>341292000</v>
      </c>
      <c r="I110" s="286">
        <f t="shared" si="14"/>
        <v>0</v>
      </c>
      <c r="J110" s="287">
        <v>341484309.06999999</v>
      </c>
      <c r="K110" s="287">
        <v>341484309.06999999</v>
      </c>
      <c r="L110" s="286">
        <f t="shared" si="15"/>
        <v>0</v>
      </c>
      <c r="M110" s="287">
        <v>348815593.47785014</v>
      </c>
      <c r="N110" s="287">
        <v>348514923.14097589</v>
      </c>
      <c r="O110" s="286">
        <f t="shared" si="16"/>
        <v>-300670.3368742466</v>
      </c>
      <c r="P110" s="287">
        <v>7852496.4499999993</v>
      </c>
      <c r="Q110" s="287">
        <v>7852496.4499999993</v>
      </c>
      <c r="R110" s="286">
        <f t="shared" si="17"/>
        <v>0</v>
      </c>
      <c r="S110" s="287">
        <v>8557000</v>
      </c>
      <c r="T110" s="287">
        <v>8557000</v>
      </c>
      <c r="U110" s="287">
        <v>8204748.2249999996</v>
      </c>
      <c r="V110" s="287">
        <v>8204748.2249999996</v>
      </c>
      <c r="W110" s="287">
        <v>8461728.2138000615</v>
      </c>
      <c r="X110" s="287">
        <v>8450137.9876223058</v>
      </c>
      <c r="Y110" s="287">
        <v>357277321.69165021</v>
      </c>
      <c r="Z110" s="287">
        <v>356965061.12859821</v>
      </c>
      <c r="AA110" s="286">
        <f t="shared" si="18"/>
        <v>-312260.56305199862</v>
      </c>
      <c r="AB110" s="286">
        <f t="shared" si="20"/>
        <v>4440.7651787561863</v>
      </c>
      <c r="AC110" s="286">
        <f t="shared" si="19"/>
        <v>4436.8839477042557</v>
      </c>
      <c r="AD110" s="287">
        <f t="shared" si="21"/>
        <v>-3.8812310519306266</v>
      </c>
      <c r="AE110" s="288">
        <f t="shared" si="22"/>
        <v>-8.7400051470808019E-4</v>
      </c>
      <c r="AF110" s="250">
        <v>8</v>
      </c>
    </row>
    <row r="111" spans="1:32">
      <c r="A111" s="282">
        <v>287</v>
      </c>
      <c r="B111" s="282" t="s">
        <v>388</v>
      </c>
      <c r="C111" s="287">
        <v>6380</v>
      </c>
      <c r="D111" s="287">
        <v>27455534.759999998</v>
      </c>
      <c r="E111" s="287">
        <v>27455534.759999998</v>
      </c>
      <c r="F111" s="286">
        <f t="shared" si="13"/>
        <v>0</v>
      </c>
      <c r="G111" s="287">
        <v>29373000</v>
      </c>
      <c r="H111" s="287">
        <v>29373000</v>
      </c>
      <c r="I111" s="286">
        <f t="shared" si="14"/>
        <v>0</v>
      </c>
      <c r="J111" s="287">
        <v>28414267.379999999</v>
      </c>
      <c r="K111" s="287">
        <v>28414267.379999999</v>
      </c>
      <c r="L111" s="286">
        <f t="shared" si="15"/>
        <v>0</v>
      </c>
      <c r="M111" s="287">
        <v>29024289.773037035</v>
      </c>
      <c r="N111" s="287">
        <v>28999271.559554704</v>
      </c>
      <c r="O111" s="286">
        <f t="shared" si="16"/>
        <v>-25018.213482331485</v>
      </c>
      <c r="P111" s="287">
        <v>498762.48000000004</v>
      </c>
      <c r="Q111" s="287">
        <v>498762.48000000004</v>
      </c>
      <c r="R111" s="286">
        <f t="shared" si="17"/>
        <v>0</v>
      </c>
      <c r="S111" s="287">
        <v>490000</v>
      </c>
      <c r="T111" s="287">
        <v>490000</v>
      </c>
      <c r="U111" s="287">
        <v>494381.24</v>
      </c>
      <c r="V111" s="287">
        <v>494381.24</v>
      </c>
      <c r="W111" s="287">
        <v>509865.69875902066</v>
      </c>
      <c r="X111" s="287">
        <v>509167.32383848628</v>
      </c>
      <c r="Y111" s="287">
        <v>29534155.471796054</v>
      </c>
      <c r="Z111" s="287">
        <v>29508438.883393191</v>
      </c>
      <c r="AA111" s="286">
        <f t="shared" si="18"/>
        <v>-25716.588402863592</v>
      </c>
      <c r="AB111" s="286">
        <f t="shared" si="20"/>
        <v>4629.1779736357448</v>
      </c>
      <c r="AC111" s="286">
        <f t="shared" si="19"/>
        <v>4625.1471604064564</v>
      </c>
      <c r="AD111" s="287">
        <f t="shared" si="21"/>
        <v>-4.0308132292884693</v>
      </c>
      <c r="AE111" s="288">
        <f t="shared" si="22"/>
        <v>-8.7074060497239396E-4</v>
      </c>
      <c r="AF111" s="250">
        <v>15</v>
      </c>
    </row>
    <row r="112" spans="1:32">
      <c r="A112" s="282">
        <v>288</v>
      </c>
      <c r="B112" s="282" t="s">
        <v>146</v>
      </c>
      <c r="C112" s="287">
        <v>6442</v>
      </c>
      <c r="D112" s="287">
        <v>24331347.98</v>
      </c>
      <c r="E112" s="287">
        <v>24386480.390000001</v>
      </c>
      <c r="F112" s="286">
        <f t="shared" si="13"/>
        <v>55132.410000000149</v>
      </c>
      <c r="G112" s="287">
        <v>25505000</v>
      </c>
      <c r="H112" s="287">
        <v>25505000</v>
      </c>
      <c r="I112" s="286">
        <f t="shared" si="14"/>
        <v>0</v>
      </c>
      <c r="J112" s="287">
        <v>24918173.990000002</v>
      </c>
      <c r="K112" s="287">
        <v>24945740.195</v>
      </c>
      <c r="L112" s="286">
        <f t="shared" si="15"/>
        <v>27566.204999998212</v>
      </c>
      <c r="M112" s="287">
        <v>25453139.186329234</v>
      </c>
      <c r="N112" s="287">
        <v>25459332.964470197</v>
      </c>
      <c r="O112" s="286">
        <f t="shared" si="16"/>
        <v>6193.7781409621239</v>
      </c>
      <c r="P112" s="287">
        <v>923000</v>
      </c>
      <c r="Q112" s="287">
        <v>595101.54</v>
      </c>
      <c r="R112" s="286">
        <f t="shared" si="17"/>
        <v>-327898.45999999996</v>
      </c>
      <c r="S112" s="287">
        <v>980000</v>
      </c>
      <c r="T112" s="287">
        <v>980000</v>
      </c>
      <c r="U112" s="287">
        <v>951500</v>
      </c>
      <c r="V112" s="287">
        <v>787550.77</v>
      </c>
      <c r="W112" s="287">
        <v>981301.82360723917</v>
      </c>
      <c r="X112" s="287">
        <v>811105.04506165977</v>
      </c>
      <c r="Y112" s="287">
        <v>26434441.009936474</v>
      </c>
      <c r="Z112" s="287">
        <v>26270438.009531856</v>
      </c>
      <c r="AA112" s="286">
        <f t="shared" si="18"/>
        <v>-164003.00040461868</v>
      </c>
      <c r="AB112" s="286">
        <f t="shared" si="20"/>
        <v>4103.4525007662951</v>
      </c>
      <c r="AC112" s="286">
        <f t="shared" si="19"/>
        <v>4077.9941026904462</v>
      </c>
      <c r="AD112" s="287">
        <f t="shared" si="21"/>
        <v>-25.458398075848891</v>
      </c>
      <c r="AE112" s="288">
        <f t="shared" si="22"/>
        <v>-6.2041410424745229E-3</v>
      </c>
      <c r="AF112" s="250">
        <v>15</v>
      </c>
    </row>
    <row r="113" spans="1:32">
      <c r="A113" s="282">
        <v>290</v>
      </c>
      <c r="B113" s="282" t="s">
        <v>147</v>
      </c>
      <c r="C113" s="287">
        <v>7928</v>
      </c>
      <c r="D113" s="287">
        <v>40808538.090000004</v>
      </c>
      <c r="E113" s="287">
        <v>40808538.090000004</v>
      </c>
      <c r="F113" s="286">
        <f t="shared" si="13"/>
        <v>0</v>
      </c>
      <c r="G113" s="287">
        <v>43363000</v>
      </c>
      <c r="H113" s="287">
        <v>43363000</v>
      </c>
      <c r="I113" s="286">
        <f t="shared" si="14"/>
        <v>0</v>
      </c>
      <c r="J113" s="287">
        <v>42085769.045000002</v>
      </c>
      <c r="K113" s="287">
        <v>42085769.045000002</v>
      </c>
      <c r="L113" s="286">
        <f t="shared" si="15"/>
        <v>0</v>
      </c>
      <c r="M113" s="287">
        <v>42989303.216840222</v>
      </c>
      <c r="N113" s="287">
        <v>42952247.510266669</v>
      </c>
      <c r="O113" s="286">
        <f t="shared" si="16"/>
        <v>-37055.706573553383</v>
      </c>
      <c r="P113" s="287">
        <v>1094942.52</v>
      </c>
      <c r="Q113" s="287">
        <v>1094942.52</v>
      </c>
      <c r="R113" s="286">
        <f t="shared" si="17"/>
        <v>0</v>
      </c>
      <c r="S113" s="287">
        <v>1183000</v>
      </c>
      <c r="T113" s="287">
        <v>1183000</v>
      </c>
      <c r="U113" s="287">
        <v>1138971.26</v>
      </c>
      <c r="V113" s="287">
        <v>1138971.26</v>
      </c>
      <c r="W113" s="287">
        <v>1174644.8496839043</v>
      </c>
      <c r="X113" s="287">
        <v>1173035.911280025</v>
      </c>
      <c r="Y113" s="287">
        <v>44163948.066524126</v>
      </c>
      <c r="Z113" s="287">
        <v>44125283.421546698</v>
      </c>
      <c r="AA113" s="286">
        <f t="shared" si="18"/>
        <v>-38664.644977428019</v>
      </c>
      <c r="AB113" s="286">
        <f t="shared" si="20"/>
        <v>5570.6291708531944</v>
      </c>
      <c r="AC113" s="286">
        <f t="shared" si="19"/>
        <v>5565.7521974705724</v>
      </c>
      <c r="AD113" s="287">
        <f t="shared" si="21"/>
        <v>-4.8769733826220545</v>
      </c>
      <c r="AE113" s="288">
        <f t="shared" si="22"/>
        <v>-8.7547981261066428E-4</v>
      </c>
      <c r="AF113" s="250">
        <v>18</v>
      </c>
    </row>
    <row r="114" spans="1:32">
      <c r="A114" s="282">
        <v>291</v>
      </c>
      <c r="B114" s="282" t="s">
        <v>148</v>
      </c>
      <c r="C114" s="287">
        <v>2158</v>
      </c>
      <c r="D114" s="287">
        <v>10498785.789999999</v>
      </c>
      <c r="E114" s="287">
        <v>10498785.790000001</v>
      </c>
      <c r="F114" s="286">
        <f t="shared" si="13"/>
        <v>0</v>
      </c>
      <c r="G114" s="287">
        <v>11119000</v>
      </c>
      <c r="H114" s="287">
        <v>11119000</v>
      </c>
      <c r="I114" s="286">
        <f t="shared" si="14"/>
        <v>0</v>
      </c>
      <c r="J114" s="287">
        <v>10808892.895</v>
      </c>
      <c r="K114" s="287">
        <v>10808892.895</v>
      </c>
      <c r="L114" s="286">
        <f t="shared" si="15"/>
        <v>0</v>
      </c>
      <c r="M114" s="287">
        <v>11040947.68007357</v>
      </c>
      <c r="N114" s="287">
        <v>11031430.658700529</v>
      </c>
      <c r="O114" s="286">
        <f t="shared" si="16"/>
        <v>-9517.0213730409741</v>
      </c>
      <c r="P114" s="287">
        <v>170479.2</v>
      </c>
      <c r="Q114" s="287">
        <v>170479.2</v>
      </c>
      <c r="R114" s="286">
        <f t="shared" si="17"/>
        <v>0</v>
      </c>
      <c r="S114" s="287">
        <v>230000</v>
      </c>
      <c r="T114" s="287">
        <v>230000</v>
      </c>
      <c r="U114" s="287">
        <v>200239.6</v>
      </c>
      <c r="V114" s="287">
        <v>200239.6</v>
      </c>
      <c r="W114" s="287">
        <v>206511.28180597388</v>
      </c>
      <c r="X114" s="287">
        <v>206228.41849437682</v>
      </c>
      <c r="Y114" s="287">
        <v>11247458.961879544</v>
      </c>
      <c r="Z114" s="287">
        <v>11237659.077194907</v>
      </c>
      <c r="AA114" s="286">
        <f t="shared" si="18"/>
        <v>-9799.8846846371889</v>
      </c>
      <c r="AB114" s="286">
        <f t="shared" si="20"/>
        <v>5211.9828368301869</v>
      </c>
      <c r="AC114" s="286">
        <f t="shared" si="19"/>
        <v>5207.4416483757677</v>
      </c>
      <c r="AD114" s="287">
        <f t="shared" si="21"/>
        <v>-4.5411884544191707</v>
      </c>
      <c r="AE114" s="288">
        <f t="shared" si="22"/>
        <v>-8.7129766090730668E-4</v>
      </c>
      <c r="AF114" s="250">
        <v>6</v>
      </c>
    </row>
    <row r="115" spans="1:32">
      <c r="A115" s="282">
        <v>297</v>
      </c>
      <c r="B115" s="282" t="s">
        <v>149</v>
      </c>
      <c r="C115" s="287">
        <v>121543</v>
      </c>
      <c r="D115" s="287">
        <v>439043761.73000002</v>
      </c>
      <c r="E115" s="287">
        <v>456573870.26999998</v>
      </c>
      <c r="F115" s="286">
        <f t="shared" si="13"/>
        <v>17530108.539999962</v>
      </c>
      <c r="G115" s="287">
        <v>479672000</v>
      </c>
      <c r="H115" s="287">
        <v>479672000</v>
      </c>
      <c r="I115" s="286">
        <f t="shared" si="14"/>
        <v>0</v>
      </c>
      <c r="J115" s="287">
        <v>459357880.86500001</v>
      </c>
      <c r="K115" s="287">
        <v>468122935.13499999</v>
      </c>
      <c r="L115" s="286">
        <f t="shared" si="15"/>
        <v>8765054.2699999809</v>
      </c>
      <c r="M115" s="287">
        <v>469219778.41098166</v>
      </c>
      <c r="N115" s="287">
        <v>477760835.34678406</v>
      </c>
      <c r="O115" s="286">
        <f t="shared" si="16"/>
        <v>8541056.9358024001</v>
      </c>
      <c r="P115" s="287">
        <v>6106061.1699999981</v>
      </c>
      <c r="Q115" s="287">
        <v>7630322.379999999</v>
      </c>
      <c r="R115" s="286">
        <f t="shared" si="17"/>
        <v>1524261.2100000009</v>
      </c>
      <c r="S115" s="287">
        <v>9508000</v>
      </c>
      <c r="T115" s="287">
        <v>9508000</v>
      </c>
      <c r="U115" s="287">
        <v>7807030.584999999</v>
      </c>
      <c r="V115" s="287">
        <v>8569161.1899999995</v>
      </c>
      <c r="W115" s="287">
        <v>8051553.7046957333</v>
      </c>
      <c r="X115" s="287">
        <v>8825449.9111918528</v>
      </c>
      <c r="Y115" s="287">
        <v>477271332.11567742</v>
      </c>
      <c r="Z115" s="287">
        <v>486586285.25797594</v>
      </c>
      <c r="AA115" s="286">
        <f t="shared" si="18"/>
        <v>9314953.1422985196</v>
      </c>
      <c r="AB115" s="286">
        <f t="shared" si="20"/>
        <v>3926.7693912086866</v>
      </c>
      <c r="AC115" s="286">
        <f t="shared" si="19"/>
        <v>4003.4085488919636</v>
      </c>
      <c r="AD115" s="287">
        <f t="shared" si="21"/>
        <v>76.639157683277062</v>
      </c>
      <c r="AE115" s="288">
        <f t="shared" si="22"/>
        <v>1.9517101731224153E-2</v>
      </c>
      <c r="AF115" s="250">
        <v>11</v>
      </c>
    </row>
    <row r="116" spans="1:32">
      <c r="A116" s="282">
        <v>300</v>
      </c>
      <c r="B116" s="282" t="s">
        <v>150</v>
      </c>
      <c r="C116" s="287">
        <v>3528</v>
      </c>
      <c r="D116" s="287">
        <v>15284192.66</v>
      </c>
      <c r="E116" s="287">
        <v>15284192.66</v>
      </c>
      <c r="F116" s="286">
        <f t="shared" si="13"/>
        <v>0</v>
      </c>
      <c r="G116" s="287">
        <v>15553000</v>
      </c>
      <c r="H116" s="287">
        <v>15553000</v>
      </c>
      <c r="I116" s="286">
        <f t="shared" si="14"/>
        <v>0</v>
      </c>
      <c r="J116" s="287">
        <v>15418596.33</v>
      </c>
      <c r="K116" s="287">
        <v>15418596.33</v>
      </c>
      <c r="L116" s="286">
        <f t="shared" si="15"/>
        <v>0</v>
      </c>
      <c r="M116" s="287">
        <v>15749616.26814273</v>
      </c>
      <c r="N116" s="287">
        <v>15736040.491951741</v>
      </c>
      <c r="O116" s="286">
        <f t="shared" si="16"/>
        <v>-13575.776190988719</v>
      </c>
      <c r="P116" s="287">
        <v>295625.82999999996</v>
      </c>
      <c r="Q116" s="287">
        <v>295625.83</v>
      </c>
      <c r="R116" s="286">
        <f t="shared" si="17"/>
        <v>0</v>
      </c>
      <c r="S116" s="287">
        <v>356000</v>
      </c>
      <c r="T116" s="287">
        <v>356000</v>
      </c>
      <c r="U116" s="287">
        <v>325812.91499999998</v>
      </c>
      <c r="V116" s="287">
        <v>325812.91500000004</v>
      </c>
      <c r="W116" s="287">
        <v>336017.66436604352</v>
      </c>
      <c r="X116" s="287">
        <v>335557.41314651462</v>
      </c>
      <c r="Y116" s="287">
        <v>16085633.932508774</v>
      </c>
      <c r="Z116" s="287">
        <v>16071597.905098256</v>
      </c>
      <c r="AA116" s="286">
        <f t="shared" si="18"/>
        <v>-14036.027410518378</v>
      </c>
      <c r="AB116" s="286">
        <f t="shared" si="20"/>
        <v>4559.4200488970446</v>
      </c>
      <c r="AC116" s="286">
        <f t="shared" si="19"/>
        <v>4555.4415830777371</v>
      </c>
      <c r="AD116" s="287">
        <f t="shared" si="21"/>
        <v>-3.9784658193075302</v>
      </c>
      <c r="AE116" s="288">
        <f t="shared" si="22"/>
        <v>-8.7258155130276905E-4</v>
      </c>
      <c r="AF116" s="250">
        <v>14</v>
      </c>
    </row>
    <row r="117" spans="1:32">
      <c r="A117" s="282">
        <v>301</v>
      </c>
      <c r="B117" s="282" t="s">
        <v>151</v>
      </c>
      <c r="C117" s="287">
        <v>20197</v>
      </c>
      <c r="D117" s="287">
        <v>93171000</v>
      </c>
      <c r="E117" s="287">
        <v>93382236.939999998</v>
      </c>
      <c r="F117" s="286">
        <f t="shared" si="13"/>
        <v>211236.93999999762</v>
      </c>
      <c r="G117" s="287">
        <v>88078000</v>
      </c>
      <c r="H117" s="287">
        <v>88078000</v>
      </c>
      <c r="I117" s="286">
        <f t="shared" si="14"/>
        <v>0</v>
      </c>
      <c r="J117" s="287">
        <v>90624500</v>
      </c>
      <c r="K117" s="287">
        <v>90730118.469999999</v>
      </c>
      <c r="L117" s="286">
        <f t="shared" si="15"/>
        <v>105618.46999999881</v>
      </c>
      <c r="M117" s="287">
        <v>92570106.185035661</v>
      </c>
      <c r="N117" s="287">
        <v>92598106.048444599</v>
      </c>
      <c r="O117" s="286">
        <f t="shared" si="16"/>
        <v>27999.86340893805</v>
      </c>
      <c r="P117" s="287">
        <v>2004915.38</v>
      </c>
      <c r="Q117" s="287">
        <v>2058262.51</v>
      </c>
      <c r="R117" s="286">
        <f t="shared" si="17"/>
        <v>53347.130000000121</v>
      </c>
      <c r="S117" s="287">
        <v>2089000</v>
      </c>
      <c r="T117" s="287">
        <v>2089000</v>
      </c>
      <c r="U117" s="287">
        <v>2046957.69</v>
      </c>
      <c r="V117" s="287">
        <v>2073631.2549999999</v>
      </c>
      <c r="W117" s="287">
        <v>2111070.2196992766</v>
      </c>
      <c r="X117" s="287">
        <v>2135649.9626405556</v>
      </c>
      <c r="Y117" s="287">
        <v>94681176.404734939</v>
      </c>
      <c r="Z117" s="287">
        <v>94733756.011085153</v>
      </c>
      <c r="AA117" s="286">
        <f t="shared" si="18"/>
        <v>52579.606350213289</v>
      </c>
      <c r="AB117" s="286">
        <f t="shared" si="20"/>
        <v>4687.8831710023733</v>
      </c>
      <c r="AC117" s="286">
        <f t="shared" si="19"/>
        <v>4690.4865084460635</v>
      </c>
      <c r="AD117" s="287">
        <f t="shared" si="21"/>
        <v>2.6033374436901795</v>
      </c>
      <c r="AE117" s="288">
        <f t="shared" si="22"/>
        <v>5.5533325996550559E-4</v>
      </c>
      <c r="AF117" s="250">
        <v>14</v>
      </c>
    </row>
    <row r="118" spans="1:32">
      <c r="A118" s="282">
        <v>304</v>
      </c>
      <c r="B118" s="282" t="s">
        <v>152</v>
      </c>
      <c r="C118" s="287">
        <v>971</v>
      </c>
      <c r="D118" s="287">
        <v>3308121.1799999997</v>
      </c>
      <c r="E118" s="287">
        <v>4767375.83</v>
      </c>
      <c r="F118" s="286">
        <f t="shared" si="13"/>
        <v>1459254.6500000004</v>
      </c>
      <c r="G118" s="287">
        <v>4706000</v>
      </c>
      <c r="H118" s="287">
        <v>4706000</v>
      </c>
      <c r="I118" s="286">
        <f t="shared" si="14"/>
        <v>0</v>
      </c>
      <c r="J118" s="287">
        <v>4007060.59</v>
      </c>
      <c r="K118" s="287">
        <v>4736687.915</v>
      </c>
      <c r="L118" s="286">
        <f t="shared" si="15"/>
        <v>729627.32500000019</v>
      </c>
      <c r="M118" s="287">
        <v>4093087.6783449464</v>
      </c>
      <c r="N118" s="287">
        <v>4834208.7199696777</v>
      </c>
      <c r="O118" s="286">
        <f t="shared" si="16"/>
        <v>741121.04162473138</v>
      </c>
      <c r="P118" s="287">
        <v>96069.300000000017</v>
      </c>
      <c r="Q118" s="287">
        <v>96069.3</v>
      </c>
      <c r="R118" s="286">
        <f t="shared" si="17"/>
        <v>0</v>
      </c>
      <c r="S118" s="287">
        <v>85000</v>
      </c>
      <c r="T118" s="287">
        <v>85000</v>
      </c>
      <c r="U118" s="287">
        <v>90534.650000000009</v>
      </c>
      <c r="V118" s="287">
        <v>90534.65</v>
      </c>
      <c r="W118" s="287">
        <v>93370.275506719016</v>
      </c>
      <c r="X118" s="287">
        <v>93242.384066098472</v>
      </c>
      <c r="Y118" s="287">
        <v>4186457.9538516654</v>
      </c>
      <c r="Z118" s="287">
        <v>4927451.1040357761</v>
      </c>
      <c r="AA118" s="286">
        <f t="shared" si="18"/>
        <v>740993.15018411074</v>
      </c>
      <c r="AB118" s="286">
        <f t="shared" si="20"/>
        <v>4311.4911986113957</v>
      </c>
      <c r="AC118" s="286">
        <f t="shared" si="19"/>
        <v>5074.6149372150112</v>
      </c>
      <c r="AD118" s="287">
        <f t="shared" si="21"/>
        <v>763.12373860361549</v>
      </c>
      <c r="AE118" s="288">
        <f t="shared" si="22"/>
        <v>0.17699763340567531</v>
      </c>
      <c r="AF118" s="250">
        <v>2</v>
      </c>
    </row>
    <row r="119" spans="1:32">
      <c r="A119" s="282">
        <v>305</v>
      </c>
      <c r="B119" s="282" t="s">
        <v>153</v>
      </c>
      <c r="C119" s="287">
        <v>15165</v>
      </c>
      <c r="D119" s="287">
        <v>62404061.860000014</v>
      </c>
      <c r="E119" s="287">
        <v>63471362.550000034</v>
      </c>
      <c r="F119" s="286">
        <f t="shared" si="13"/>
        <v>1067300.69000002</v>
      </c>
      <c r="G119" s="287">
        <v>64136000</v>
      </c>
      <c r="H119" s="287">
        <v>64136000</v>
      </c>
      <c r="I119" s="286">
        <f t="shared" si="14"/>
        <v>0</v>
      </c>
      <c r="J119" s="287">
        <v>63270030.930000007</v>
      </c>
      <c r="K119" s="287">
        <v>63803681.275000021</v>
      </c>
      <c r="L119" s="286">
        <f t="shared" si="15"/>
        <v>533650.34500001371</v>
      </c>
      <c r="M119" s="287">
        <v>64628367.400874935</v>
      </c>
      <c r="N119" s="287">
        <v>65117296.710431717</v>
      </c>
      <c r="O119" s="286">
        <f t="shared" si="16"/>
        <v>488929.30955678225</v>
      </c>
      <c r="P119" s="287">
        <v>1054700.1599999999</v>
      </c>
      <c r="Q119" s="287">
        <v>1054700.1599999999</v>
      </c>
      <c r="R119" s="286">
        <f t="shared" si="17"/>
        <v>0</v>
      </c>
      <c r="S119" s="287">
        <v>1160000</v>
      </c>
      <c r="T119" s="287">
        <v>1160000</v>
      </c>
      <c r="U119" s="287">
        <v>1107350.08</v>
      </c>
      <c r="V119" s="287">
        <v>1107350.08</v>
      </c>
      <c r="W119" s="287">
        <v>1142033.2662907222</v>
      </c>
      <c r="X119" s="287">
        <v>1140468.9967320235</v>
      </c>
      <c r="Y119" s="287">
        <v>65770400.667165659</v>
      </c>
      <c r="Z119" s="287">
        <v>66257765.707163744</v>
      </c>
      <c r="AA119" s="286">
        <f t="shared" si="18"/>
        <v>487365.03999808431</v>
      </c>
      <c r="AB119" s="286">
        <f t="shared" si="20"/>
        <v>4336.9865260247716</v>
      </c>
      <c r="AC119" s="286">
        <f t="shared" si="19"/>
        <v>4369.1240162983013</v>
      </c>
      <c r="AD119" s="287">
        <f t="shared" si="21"/>
        <v>32.137490273529693</v>
      </c>
      <c r="AE119" s="288">
        <f t="shared" si="22"/>
        <v>7.4100968681095995E-3</v>
      </c>
      <c r="AF119" s="250">
        <v>17</v>
      </c>
    </row>
    <row r="120" spans="1:32">
      <c r="A120" s="282">
        <v>309</v>
      </c>
      <c r="B120" s="282" t="s">
        <v>154</v>
      </c>
      <c r="C120" s="287">
        <v>6506</v>
      </c>
      <c r="D120" s="287">
        <v>30033413.589999996</v>
      </c>
      <c r="E120" s="287">
        <v>30033413.589999996</v>
      </c>
      <c r="F120" s="286">
        <f t="shared" si="13"/>
        <v>0</v>
      </c>
      <c r="G120" s="287">
        <v>30800000</v>
      </c>
      <c r="H120" s="287">
        <v>30800000</v>
      </c>
      <c r="I120" s="286">
        <f t="shared" si="14"/>
        <v>0</v>
      </c>
      <c r="J120" s="287">
        <v>30416706.794999998</v>
      </c>
      <c r="K120" s="287">
        <v>30416706.794999998</v>
      </c>
      <c r="L120" s="286">
        <f t="shared" si="15"/>
        <v>0</v>
      </c>
      <c r="M120" s="287">
        <v>31069719.31224167</v>
      </c>
      <c r="N120" s="287">
        <v>31042937.989540301</v>
      </c>
      <c r="O120" s="286">
        <f t="shared" si="16"/>
        <v>-26781.322701368481</v>
      </c>
      <c r="P120" s="287">
        <v>579952</v>
      </c>
      <c r="Q120" s="287">
        <v>579952</v>
      </c>
      <c r="R120" s="286">
        <f t="shared" si="17"/>
        <v>0</v>
      </c>
      <c r="S120" s="287">
        <v>609000</v>
      </c>
      <c r="T120" s="287">
        <v>609000</v>
      </c>
      <c r="U120" s="287">
        <v>594476</v>
      </c>
      <c r="V120" s="287">
        <v>594476</v>
      </c>
      <c r="W120" s="287">
        <v>613095.51538700692</v>
      </c>
      <c r="X120" s="287">
        <v>612255.74418278481</v>
      </c>
      <c r="Y120" s="287">
        <v>31682814.827628676</v>
      </c>
      <c r="Z120" s="287">
        <v>31655193.733723085</v>
      </c>
      <c r="AA120" s="286">
        <f t="shared" si="18"/>
        <v>-27621.093905590475</v>
      </c>
      <c r="AB120" s="286">
        <f t="shared" si="20"/>
        <v>4869.7840190022562</v>
      </c>
      <c r="AC120" s="286">
        <f t="shared" si="19"/>
        <v>4865.5385388446184</v>
      </c>
      <c r="AD120" s="287">
        <f t="shared" si="21"/>
        <v>-4.2454801576377577</v>
      </c>
      <c r="AE120" s="288">
        <f t="shared" si="22"/>
        <v>-8.7180050307602576E-4</v>
      </c>
      <c r="AF120" s="250">
        <v>12</v>
      </c>
    </row>
    <row r="121" spans="1:32">
      <c r="A121" s="282">
        <v>312</v>
      </c>
      <c r="B121" s="282" t="s">
        <v>155</v>
      </c>
      <c r="C121" s="287">
        <v>1232</v>
      </c>
      <c r="D121" s="287">
        <v>5929820.0500000007</v>
      </c>
      <c r="E121" s="287">
        <v>5929820.0500000007</v>
      </c>
      <c r="F121" s="286">
        <f t="shared" si="13"/>
        <v>0</v>
      </c>
      <c r="G121" s="287">
        <v>5922000</v>
      </c>
      <c r="H121" s="287">
        <v>5922000</v>
      </c>
      <c r="I121" s="286">
        <f t="shared" si="14"/>
        <v>0</v>
      </c>
      <c r="J121" s="287">
        <v>5925910.0250000004</v>
      </c>
      <c r="K121" s="287">
        <v>5925910.0250000004</v>
      </c>
      <c r="L121" s="286">
        <f t="shared" si="15"/>
        <v>0</v>
      </c>
      <c r="M121" s="287">
        <v>6053132.6546046296</v>
      </c>
      <c r="N121" s="287">
        <v>6047915.0053124689</v>
      </c>
      <c r="O121" s="286">
        <f t="shared" si="16"/>
        <v>-5217.6492921607569</v>
      </c>
      <c r="P121" s="287">
        <v>120960.4</v>
      </c>
      <c r="Q121" s="287">
        <v>120960.4</v>
      </c>
      <c r="R121" s="286">
        <f t="shared" si="17"/>
        <v>0</v>
      </c>
      <c r="S121" s="287">
        <v>123000</v>
      </c>
      <c r="T121" s="287">
        <v>123000</v>
      </c>
      <c r="U121" s="287">
        <v>121980.2</v>
      </c>
      <c r="V121" s="287">
        <v>121980.2</v>
      </c>
      <c r="W121" s="287">
        <v>125800.72801258619</v>
      </c>
      <c r="X121" s="287">
        <v>125628.41582597938</v>
      </c>
      <c r="Y121" s="287">
        <v>6178933.3826172156</v>
      </c>
      <c r="Z121" s="287">
        <v>6173543.4211384486</v>
      </c>
      <c r="AA121" s="286">
        <f t="shared" si="18"/>
        <v>-5389.9614787669852</v>
      </c>
      <c r="AB121" s="286">
        <f t="shared" si="20"/>
        <v>5015.3680053711169</v>
      </c>
      <c r="AC121" s="286">
        <f t="shared" si="19"/>
        <v>5010.9930366383514</v>
      </c>
      <c r="AD121" s="287">
        <f t="shared" si="21"/>
        <v>-4.3749687327654101</v>
      </c>
      <c r="AE121" s="288">
        <f t="shared" si="22"/>
        <v>-8.7231260559147744E-4</v>
      </c>
      <c r="AF121" s="250">
        <v>13</v>
      </c>
    </row>
    <row r="122" spans="1:32">
      <c r="A122" s="282">
        <v>316</v>
      </c>
      <c r="B122" s="282" t="s">
        <v>156</v>
      </c>
      <c r="C122" s="287">
        <v>4245</v>
      </c>
      <c r="D122" s="287">
        <v>15452455.620000003</v>
      </c>
      <c r="E122" s="287">
        <v>15452455.620000003</v>
      </c>
      <c r="F122" s="286">
        <f t="shared" si="13"/>
        <v>0</v>
      </c>
      <c r="G122" s="287">
        <v>16293000</v>
      </c>
      <c r="H122" s="287">
        <v>16293000</v>
      </c>
      <c r="I122" s="286">
        <f t="shared" si="14"/>
        <v>0</v>
      </c>
      <c r="J122" s="287">
        <v>15872727.810000002</v>
      </c>
      <c r="K122" s="287">
        <v>15872727.810000002</v>
      </c>
      <c r="L122" s="286">
        <f t="shared" si="15"/>
        <v>0</v>
      </c>
      <c r="M122" s="287">
        <v>16213497.440734776</v>
      </c>
      <c r="N122" s="287">
        <v>16199521.810549179</v>
      </c>
      <c r="O122" s="286">
        <f t="shared" si="16"/>
        <v>-13975.630185596645</v>
      </c>
      <c r="P122" s="287">
        <v>432491</v>
      </c>
      <c r="Q122" s="287">
        <v>432491</v>
      </c>
      <c r="R122" s="286">
        <f t="shared" si="17"/>
        <v>0</v>
      </c>
      <c r="S122" s="287">
        <v>445000</v>
      </c>
      <c r="T122" s="287">
        <v>445000</v>
      </c>
      <c r="U122" s="287">
        <v>438745.5</v>
      </c>
      <c r="V122" s="287">
        <v>438745.5</v>
      </c>
      <c r="W122" s="287">
        <v>452487.39805514447</v>
      </c>
      <c r="X122" s="287">
        <v>451867.61552921898</v>
      </c>
      <c r="Y122" s="287">
        <v>16665984.838789919</v>
      </c>
      <c r="Z122" s="287">
        <v>16651389.426078398</v>
      </c>
      <c r="AA122" s="286">
        <f t="shared" si="18"/>
        <v>-14595.412711521611</v>
      </c>
      <c r="AB122" s="286">
        <f t="shared" si="20"/>
        <v>3926.0270527184734</v>
      </c>
      <c r="AC122" s="286">
        <f t="shared" si="19"/>
        <v>3922.5887929513306</v>
      </c>
      <c r="AD122" s="287">
        <f t="shared" si="21"/>
        <v>-3.4382597671428812</v>
      </c>
      <c r="AE122" s="288">
        <f t="shared" si="22"/>
        <v>-8.757605897702995E-4</v>
      </c>
      <c r="AF122" s="250">
        <v>7</v>
      </c>
    </row>
    <row r="123" spans="1:32">
      <c r="A123" s="282">
        <v>317</v>
      </c>
      <c r="B123" s="282" t="s">
        <v>157</v>
      </c>
      <c r="C123" s="287">
        <v>2533</v>
      </c>
      <c r="D123" s="287">
        <v>11009956.590000002</v>
      </c>
      <c r="E123" s="287">
        <v>10998137.220000003</v>
      </c>
      <c r="F123" s="286">
        <f t="shared" si="13"/>
        <v>-11819.36999999918</v>
      </c>
      <c r="G123" s="287">
        <v>10562000</v>
      </c>
      <c r="H123" s="287">
        <v>10562000</v>
      </c>
      <c r="I123" s="286">
        <f t="shared" si="14"/>
        <v>0</v>
      </c>
      <c r="J123" s="287">
        <v>10785978.295000002</v>
      </c>
      <c r="K123" s="287">
        <v>10780068.610000001</v>
      </c>
      <c r="L123" s="286">
        <f t="shared" si="15"/>
        <v>-5909.6850000005215</v>
      </c>
      <c r="M123" s="287">
        <v>11017541.1293595</v>
      </c>
      <c r="N123" s="287">
        <v>11002012.927915983</v>
      </c>
      <c r="O123" s="286">
        <f t="shared" si="16"/>
        <v>-15528.201443517581</v>
      </c>
      <c r="P123" s="287">
        <v>269635.57</v>
      </c>
      <c r="Q123" s="287">
        <v>269635.57</v>
      </c>
      <c r="R123" s="286">
        <f t="shared" si="17"/>
        <v>0</v>
      </c>
      <c r="S123" s="287">
        <v>312000</v>
      </c>
      <c r="T123" s="287">
        <v>312000</v>
      </c>
      <c r="U123" s="287">
        <v>290817.78500000003</v>
      </c>
      <c r="V123" s="287">
        <v>290817.78500000003</v>
      </c>
      <c r="W123" s="287">
        <v>299926.45586749137</v>
      </c>
      <c r="X123" s="287">
        <v>299515.63961667777</v>
      </c>
      <c r="Y123" s="287">
        <v>11317467.585226992</v>
      </c>
      <c r="Z123" s="287">
        <v>11301528.56753266</v>
      </c>
      <c r="AA123" s="286">
        <f t="shared" si="18"/>
        <v>-15939.017694331706</v>
      </c>
      <c r="AB123" s="286">
        <f t="shared" si="20"/>
        <v>4468.0093111831793</v>
      </c>
      <c r="AC123" s="286">
        <f t="shared" si="19"/>
        <v>4461.716765705748</v>
      </c>
      <c r="AD123" s="287">
        <f t="shared" si="21"/>
        <v>-6.2925454774313039</v>
      </c>
      <c r="AE123" s="288">
        <f t="shared" si="22"/>
        <v>-1.4083554977563301E-3</v>
      </c>
      <c r="AF123" s="250">
        <v>17</v>
      </c>
    </row>
    <row r="124" spans="1:32">
      <c r="A124" s="282">
        <v>320</v>
      </c>
      <c r="B124" s="282" t="s">
        <v>158</v>
      </c>
      <c r="C124" s="287">
        <v>7105</v>
      </c>
      <c r="D124" s="287">
        <v>33726933.050000004</v>
      </c>
      <c r="E124" s="287">
        <v>33726933.050000004</v>
      </c>
      <c r="F124" s="286">
        <f t="shared" si="13"/>
        <v>0</v>
      </c>
      <c r="G124" s="287">
        <v>39398000</v>
      </c>
      <c r="H124" s="287">
        <v>39398000</v>
      </c>
      <c r="I124" s="286">
        <f t="shared" si="14"/>
        <v>0</v>
      </c>
      <c r="J124" s="287">
        <v>36562466.525000006</v>
      </c>
      <c r="K124" s="287">
        <v>36562466.525000006</v>
      </c>
      <c r="L124" s="286">
        <f t="shared" si="15"/>
        <v>0</v>
      </c>
      <c r="M124" s="287">
        <v>37347421.597979158</v>
      </c>
      <c r="N124" s="287">
        <v>37315229.052567735</v>
      </c>
      <c r="O124" s="286">
        <f t="shared" si="16"/>
        <v>-32192.545411422849</v>
      </c>
      <c r="P124" s="287">
        <v>732877</v>
      </c>
      <c r="Q124" s="287">
        <v>732877</v>
      </c>
      <c r="R124" s="286">
        <f t="shared" si="17"/>
        <v>0</v>
      </c>
      <c r="S124" s="287">
        <v>795000</v>
      </c>
      <c r="T124" s="287">
        <v>795000</v>
      </c>
      <c r="U124" s="287">
        <v>763938.5</v>
      </c>
      <c r="V124" s="287">
        <v>763938.5</v>
      </c>
      <c r="W124" s="287">
        <v>787865.73113376659</v>
      </c>
      <c r="X124" s="287">
        <v>786786.57309526438</v>
      </c>
      <c r="Y124" s="287">
        <v>38135287.329112925</v>
      </c>
      <c r="Z124" s="287">
        <v>38102015.625662997</v>
      </c>
      <c r="AA124" s="286">
        <f t="shared" si="18"/>
        <v>-33271.70344992727</v>
      </c>
      <c r="AB124" s="286">
        <f t="shared" si="20"/>
        <v>5367.3873791854921</v>
      </c>
      <c r="AC124" s="286">
        <f t="shared" si="19"/>
        <v>5362.7045215570724</v>
      </c>
      <c r="AD124" s="287">
        <f t="shared" si="21"/>
        <v>-4.682857628419697</v>
      </c>
      <c r="AE124" s="288">
        <f t="shared" si="22"/>
        <v>-8.7246499974636196E-4</v>
      </c>
      <c r="AF124" s="250">
        <v>19</v>
      </c>
    </row>
    <row r="125" spans="1:32">
      <c r="A125" s="282">
        <v>322</v>
      </c>
      <c r="B125" s="282" t="s">
        <v>159</v>
      </c>
      <c r="C125" s="287">
        <v>6614</v>
      </c>
      <c r="D125" s="287">
        <v>26039096.390000001</v>
      </c>
      <c r="E125" s="287">
        <v>26039096.390000004</v>
      </c>
      <c r="F125" s="286">
        <f t="shared" si="13"/>
        <v>0</v>
      </c>
      <c r="G125" s="287">
        <v>28195000</v>
      </c>
      <c r="H125" s="287">
        <v>28195000</v>
      </c>
      <c r="I125" s="286">
        <f t="shared" si="14"/>
        <v>0</v>
      </c>
      <c r="J125" s="287">
        <v>27117048.195</v>
      </c>
      <c r="K125" s="287">
        <v>27117048.195</v>
      </c>
      <c r="L125" s="286">
        <f t="shared" si="15"/>
        <v>0</v>
      </c>
      <c r="M125" s="287">
        <v>27699220.749751773</v>
      </c>
      <c r="N125" s="287">
        <v>27675344.712700374</v>
      </c>
      <c r="O125" s="286">
        <f t="shared" si="16"/>
        <v>-23876.037051398307</v>
      </c>
      <c r="P125" s="287">
        <v>499483.69</v>
      </c>
      <c r="Q125" s="287">
        <v>499483.69</v>
      </c>
      <c r="R125" s="286">
        <f t="shared" si="17"/>
        <v>0</v>
      </c>
      <c r="S125" s="287">
        <v>526000</v>
      </c>
      <c r="T125" s="287">
        <v>526000</v>
      </c>
      <c r="U125" s="287">
        <v>512741.84499999997</v>
      </c>
      <c r="V125" s="287">
        <v>512741.84499999997</v>
      </c>
      <c r="W125" s="287">
        <v>528801.3741862746</v>
      </c>
      <c r="X125" s="287">
        <v>528077.06263016351</v>
      </c>
      <c r="Y125" s="287">
        <v>28228022.123938046</v>
      </c>
      <c r="Z125" s="287">
        <v>28203421.775330536</v>
      </c>
      <c r="AA125" s="286">
        <f t="shared" si="18"/>
        <v>-24600.348607510328</v>
      </c>
      <c r="AB125" s="286">
        <f t="shared" si="20"/>
        <v>4267.9198856876392</v>
      </c>
      <c r="AC125" s="286">
        <f t="shared" si="19"/>
        <v>4264.2004498534225</v>
      </c>
      <c r="AD125" s="287">
        <f t="shared" si="21"/>
        <v>-3.7194358342167106</v>
      </c>
      <c r="AE125" s="288">
        <f t="shared" si="22"/>
        <v>-8.7148679774654253E-4</v>
      </c>
      <c r="AF125" s="250">
        <v>2</v>
      </c>
    </row>
    <row r="126" spans="1:32">
      <c r="A126" s="282">
        <v>398</v>
      </c>
      <c r="B126" s="282" t="s">
        <v>160</v>
      </c>
      <c r="C126" s="287">
        <v>120027</v>
      </c>
      <c r="D126" s="287">
        <v>410464330.68000007</v>
      </c>
      <c r="E126" s="287">
        <v>410464330.68000007</v>
      </c>
      <c r="F126" s="286">
        <f t="shared" si="13"/>
        <v>0</v>
      </c>
      <c r="G126" s="287">
        <v>430331000</v>
      </c>
      <c r="H126" s="287">
        <v>430331000</v>
      </c>
      <c r="I126" s="286">
        <f t="shared" si="14"/>
        <v>0</v>
      </c>
      <c r="J126" s="287">
        <v>420397665.34000003</v>
      </c>
      <c r="K126" s="287">
        <v>420397665.34000003</v>
      </c>
      <c r="L126" s="286">
        <f t="shared" si="15"/>
        <v>0</v>
      </c>
      <c r="M126" s="287">
        <v>429423130.83619642</v>
      </c>
      <c r="N126" s="287">
        <v>429052978.81368285</v>
      </c>
      <c r="O126" s="286">
        <f t="shared" si="16"/>
        <v>-370152.0225135684</v>
      </c>
      <c r="P126" s="287">
        <v>11284373.85</v>
      </c>
      <c r="Q126" s="287">
        <v>11284373.85</v>
      </c>
      <c r="R126" s="286">
        <f t="shared" si="17"/>
        <v>0</v>
      </c>
      <c r="S126" s="287">
        <v>11520000</v>
      </c>
      <c r="T126" s="287">
        <v>11520000</v>
      </c>
      <c r="U126" s="287">
        <v>11402186.925000001</v>
      </c>
      <c r="V126" s="287">
        <v>11402186.925000001</v>
      </c>
      <c r="W126" s="287">
        <v>11759313.528757876</v>
      </c>
      <c r="X126" s="287">
        <v>11743206.523185283</v>
      </c>
      <c r="Y126" s="287">
        <v>441182444.36495429</v>
      </c>
      <c r="Z126" s="287">
        <v>440796185.33686817</v>
      </c>
      <c r="AA126" s="286">
        <f t="shared" si="18"/>
        <v>-386259.02808612585</v>
      </c>
      <c r="AB126" s="286">
        <f t="shared" si="20"/>
        <v>3675.6933387067434</v>
      </c>
      <c r="AC126" s="286">
        <f t="shared" si="19"/>
        <v>3672.4752375454536</v>
      </c>
      <c r="AD126" s="287">
        <f t="shared" si="21"/>
        <v>-3.2181011612897237</v>
      </c>
      <c r="AE126" s="288">
        <f t="shared" si="22"/>
        <v>-8.7550860878453504E-4</v>
      </c>
      <c r="AF126" s="250">
        <v>7</v>
      </c>
    </row>
    <row r="127" spans="1:32">
      <c r="A127" s="282">
        <v>399</v>
      </c>
      <c r="B127" s="282" t="s">
        <v>161</v>
      </c>
      <c r="C127" s="287">
        <v>7916</v>
      </c>
      <c r="D127" s="287">
        <v>29809070.79999999</v>
      </c>
      <c r="E127" s="287">
        <v>29809070.79999999</v>
      </c>
      <c r="F127" s="286">
        <f t="shared" si="13"/>
        <v>0</v>
      </c>
      <c r="G127" s="287">
        <v>31050000</v>
      </c>
      <c r="H127" s="287">
        <v>31050000</v>
      </c>
      <c r="I127" s="286">
        <f t="shared" si="14"/>
        <v>0</v>
      </c>
      <c r="J127" s="287">
        <v>30429535.399999995</v>
      </c>
      <c r="K127" s="287">
        <v>30429535.399999995</v>
      </c>
      <c r="L127" s="286">
        <f t="shared" si="15"/>
        <v>0</v>
      </c>
      <c r="M127" s="287">
        <v>31082823.332976189</v>
      </c>
      <c r="N127" s="287">
        <v>31056030.714935958</v>
      </c>
      <c r="O127" s="286">
        <f t="shared" si="16"/>
        <v>-26792.618040230125</v>
      </c>
      <c r="P127" s="287">
        <v>625735.32000000007</v>
      </c>
      <c r="Q127" s="287">
        <v>625735.32000000007</v>
      </c>
      <c r="R127" s="286">
        <f t="shared" si="17"/>
        <v>0</v>
      </c>
      <c r="S127" s="287">
        <v>619000</v>
      </c>
      <c r="T127" s="287">
        <v>619000</v>
      </c>
      <c r="U127" s="287">
        <v>622367.66</v>
      </c>
      <c r="V127" s="287">
        <v>622367.66</v>
      </c>
      <c r="W127" s="287">
        <v>641860.76690716797</v>
      </c>
      <c r="X127" s="287">
        <v>640981.59526809899</v>
      </c>
      <c r="Y127" s="287">
        <v>31724684.099883355</v>
      </c>
      <c r="Z127" s="287">
        <v>31697012.310204059</v>
      </c>
      <c r="AA127" s="286">
        <f t="shared" si="18"/>
        <v>-27671.789679296315</v>
      </c>
      <c r="AB127" s="286">
        <f t="shared" si="20"/>
        <v>4007.6660055436273</v>
      </c>
      <c r="AC127" s="286">
        <f t="shared" si="19"/>
        <v>4004.1703272112254</v>
      </c>
      <c r="AD127" s="287">
        <f t="shared" si="21"/>
        <v>-3.4956783324018943</v>
      </c>
      <c r="AE127" s="288">
        <f t="shared" si="22"/>
        <v>-8.7224791875532468E-4</v>
      </c>
      <c r="AF127" s="250">
        <v>15</v>
      </c>
    </row>
    <row r="128" spans="1:32">
      <c r="A128" s="282">
        <v>400</v>
      </c>
      <c r="B128" s="282" t="s">
        <v>162</v>
      </c>
      <c r="C128" s="287">
        <v>8456</v>
      </c>
      <c r="D128" s="287">
        <v>27144593.890000001</v>
      </c>
      <c r="E128" s="287">
        <v>27173457.190000001</v>
      </c>
      <c r="F128" s="286">
        <f t="shared" si="13"/>
        <v>28863.300000000745</v>
      </c>
      <c r="G128" s="287">
        <v>31605000</v>
      </c>
      <c r="H128" s="287">
        <v>31605000</v>
      </c>
      <c r="I128" s="286">
        <f t="shared" si="14"/>
        <v>0</v>
      </c>
      <c r="J128" s="287">
        <v>29374796.945</v>
      </c>
      <c r="K128" s="287">
        <v>29389228.594999999</v>
      </c>
      <c r="L128" s="286">
        <f t="shared" si="15"/>
        <v>14431.64999999851</v>
      </c>
      <c r="M128" s="287">
        <v>30005440.828501243</v>
      </c>
      <c r="N128" s="287">
        <v>29994305.661814157</v>
      </c>
      <c r="O128" s="286">
        <f t="shared" si="16"/>
        <v>-11135.166687086225</v>
      </c>
      <c r="P128" s="287">
        <v>633094.41</v>
      </c>
      <c r="Q128" s="287">
        <v>633094.41</v>
      </c>
      <c r="R128" s="286">
        <f t="shared" si="17"/>
        <v>0</v>
      </c>
      <c r="S128" s="287">
        <v>793000</v>
      </c>
      <c r="T128" s="287">
        <v>793000</v>
      </c>
      <c r="U128" s="287">
        <v>713047.20500000007</v>
      </c>
      <c r="V128" s="287">
        <v>713047.20500000007</v>
      </c>
      <c r="W128" s="287">
        <v>735380.47565375199</v>
      </c>
      <c r="X128" s="287">
        <v>734373.20789187413</v>
      </c>
      <c r="Y128" s="287">
        <v>30740821.304154996</v>
      </c>
      <c r="Z128" s="287">
        <v>30728678.869706031</v>
      </c>
      <c r="AA128" s="286">
        <f t="shared" si="18"/>
        <v>-12142.434448964894</v>
      </c>
      <c r="AB128" s="286">
        <f t="shared" si="20"/>
        <v>3635.3856792993138</v>
      </c>
      <c r="AC128" s="286">
        <f t="shared" si="19"/>
        <v>3633.949724421243</v>
      </c>
      <c r="AD128" s="287">
        <f t="shared" si="21"/>
        <v>-1.4359548780707883</v>
      </c>
      <c r="AE128" s="288">
        <f t="shared" si="22"/>
        <v>-3.9499382039364663E-4</v>
      </c>
      <c r="AF128" s="250">
        <v>2</v>
      </c>
    </row>
    <row r="129" spans="1:32">
      <c r="A129" s="282">
        <v>402</v>
      </c>
      <c r="B129" s="282" t="s">
        <v>163</v>
      </c>
      <c r="C129" s="287">
        <v>9247</v>
      </c>
      <c r="D129" s="287">
        <v>42895918.989999995</v>
      </c>
      <c r="E129" s="287">
        <v>42895918.989999995</v>
      </c>
      <c r="F129" s="286">
        <f t="shared" si="13"/>
        <v>0</v>
      </c>
      <c r="G129" s="287">
        <v>41140000</v>
      </c>
      <c r="H129" s="287">
        <v>41140000</v>
      </c>
      <c r="I129" s="286">
        <f t="shared" si="14"/>
        <v>0</v>
      </c>
      <c r="J129" s="287">
        <v>42017959.494999997</v>
      </c>
      <c r="K129" s="287">
        <v>42017959.494999997</v>
      </c>
      <c r="L129" s="286">
        <f t="shared" si="15"/>
        <v>0</v>
      </c>
      <c r="M129" s="287">
        <v>42920037.871995725</v>
      </c>
      <c r="N129" s="287">
        <v>42883041.87042091</v>
      </c>
      <c r="O129" s="286">
        <f t="shared" si="16"/>
        <v>-36996.00157481432</v>
      </c>
      <c r="P129" s="287">
        <v>711350.19</v>
      </c>
      <c r="Q129" s="287">
        <v>711350.19</v>
      </c>
      <c r="R129" s="286">
        <f t="shared" si="17"/>
        <v>0</v>
      </c>
      <c r="S129" s="287">
        <v>738000</v>
      </c>
      <c r="T129" s="287">
        <v>738000</v>
      </c>
      <c r="U129" s="287">
        <v>724675.09499999997</v>
      </c>
      <c r="V129" s="287">
        <v>724675.09499999997</v>
      </c>
      <c r="W129" s="287">
        <v>747372.56147792877</v>
      </c>
      <c r="X129" s="287">
        <v>746348.86787684495</v>
      </c>
      <c r="Y129" s="287">
        <v>43667410.433473654</v>
      </c>
      <c r="Z129" s="287">
        <v>43629390.738297753</v>
      </c>
      <c r="AA129" s="286">
        <f t="shared" si="18"/>
        <v>-38019.695175901055</v>
      </c>
      <c r="AB129" s="286">
        <f t="shared" si="20"/>
        <v>4722.3326953037367</v>
      </c>
      <c r="AC129" s="286">
        <f t="shared" si="19"/>
        <v>4718.2211245050021</v>
      </c>
      <c r="AD129" s="287">
        <f t="shared" si="21"/>
        <v>-4.1115707987346468</v>
      </c>
      <c r="AE129" s="288">
        <f t="shared" si="22"/>
        <v>-8.7066521230567257E-4</v>
      </c>
      <c r="AF129" s="250">
        <v>11</v>
      </c>
    </row>
    <row r="130" spans="1:32">
      <c r="A130" s="282">
        <v>403</v>
      </c>
      <c r="B130" s="282" t="s">
        <v>164</v>
      </c>
      <c r="C130" s="287">
        <v>2866</v>
      </c>
      <c r="D130" s="287">
        <v>13861806.789999999</v>
      </c>
      <c r="E130" s="287">
        <v>13847612.27</v>
      </c>
      <c r="F130" s="286">
        <f t="shared" si="13"/>
        <v>-14194.519999999553</v>
      </c>
      <c r="G130" s="287">
        <v>13656000</v>
      </c>
      <c r="H130" s="287">
        <v>13656000</v>
      </c>
      <c r="I130" s="286">
        <f t="shared" si="14"/>
        <v>0</v>
      </c>
      <c r="J130" s="287">
        <v>13758903.395</v>
      </c>
      <c r="K130" s="287">
        <v>13751806.135</v>
      </c>
      <c r="L130" s="286">
        <f t="shared" si="15"/>
        <v>-7097.2599999997765</v>
      </c>
      <c r="M130" s="287">
        <v>14054291.590737578</v>
      </c>
      <c r="N130" s="287">
        <v>14034933.760914564</v>
      </c>
      <c r="O130" s="286">
        <f t="shared" si="16"/>
        <v>-19357.829823013395</v>
      </c>
      <c r="P130" s="287">
        <v>287030.72000000003</v>
      </c>
      <c r="Q130" s="287">
        <v>289195</v>
      </c>
      <c r="R130" s="286">
        <f t="shared" si="17"/>
        <v>2164.2799999999697</v>
      </c>
      <c r="S130" s="287">
        <v>301000</v>
      </c>
      <c r="T130" s="287">
        <v>301000</v>
      </c>
      <c r="U130" s="287">
        <v>294015.35999999999</v>
      </c>
      <c r="V130" s="287">
        <v>295097.5</v>
      </c>
      <c r="W130" s="287">
        <v>303224.18175148597</v>
      </c>
      <c r="X130" s="287">
        <v>303923.35345578182</v>
      </c>
      <c r="Y130" s="287">
        <v>14357515.772489063</v>
      </c>
      <c r="Z130" s="287">
        <v>14338857.114370346</v>
      </c>
      <c r="AA130" s="286">
        <f t="shared" si="18"/>
        <v>-18658.658118717372</v>
      </c>
      <c r="AB130" s="286">
        <f t="shared" si="20"/>
        <v>5009.6007580213063</v>
      </c>
      <c r="AC130" s="286">
        <f t="shared" si="19"/>
        <v>5003.0904097593675</v>
      </c>
      <c r="AD130" s="287">
        <f t="shared" si="21"/>
        <v>-6.510348261938816</v>
      </c>
      <c r="AE130" s="288">
        <f t="shared" si="22"/>
        <v>-1.2995742727630606E-3</v>
      </c>
      <c r="AF130" s="250">
        <v>14</v>
      </c>
    </row>
    <row r="131" spans="1:32">
      <c r="A131" s="282">
        <v>405</v>
      </c>
      <c r="B131" s="282" t="s">
        <v>165</v>
      </c>
      <c r="C131" s="287">
        <v>72634</v>
      </c>
      <c r="D131" s="287">
        <v>257376785.22999996</v>
      </c>
      <c r="E131" s="287">
        <v>257376785.22999996</v>
      </c>
      <c r="F131" s="286">
        <f t="shared" si="13"/>
        <v>0</v>
      </c>
      <c r="G131" s="287">
        <v>268129000</v>
      </c>
      <c r="H131" s="287">
        <v>268129000</v>
      </c>
      <c r="I131" s="286">
        <f t="shared" si="14"/>
        <v>0</v>
      </c>
      <c r="J131" s="287">
        <v>262752892.61499998</v>
      </c>
      <c r="K131" s="287">
        <v>262752892.61499998</v>
      </c>
      <c r="L131" s="286">
        <f t="shared" si="15"/>
        <v>0</v>
      </c>
      <c r="M131" s="287">
        <v>268393901.9778958</v>
      </c>
      <c r="N131" s="287">
        <v>268162553.1321688</v>
      </c>
      <c r="O131" s="286">
        <f t="shared" si="16"/>
        <v>-231348.84572699666</v>
      </c>
      <c r="P131" s="287">
        <v>7318736.2199999997</v>
      </c>
      <c r="Q131" s="287">
        <v>7318736.2199999997</v>
      </c>
      <c r="R131" s="286">
        <f t="shared" si="17"/>
        <v>0</v>
      </c>
      <c r="S131" s="287">
        <v>7803000</v>
      </c>
      <c r="T131" s="287">
        <v>7803000</v>
      </c>
      <c r="U131" s="287">
        <v>7560868.1099999994</v>
      </c>
      <c r="V131" s="287">
        <v>7560868.1099999994</v>
      </c>
      <c r="W131" s="287">
        <v>7797681.2027291851</v>
      </c>
      <c r="X131" s="287">
        <v>7787000.5372057669</v>
      </c>
      <c r="Y131" s="287">
        <v>276191583.18062496</v>
      </c>
      <c r="Z131" s="287">
        <v>275949553.66937459</v>
      </c>
      <c r="AA131" s="286">
        <f t="shared" si="18"/>
        <v>-242029.5112503767</v>
      </c>
      <c r="AB131" s="286">
        <f t="shared" si="20"/>
        <v>3802.5109890770846</v>
      </c>
      <c r="AC131" s="286">
        <f t="shared" si="19"/>
        <v>3799.1788097774402</v>
      </c>
      <c r="AD131" s="287">
        <f t="shared" si="21"/>
        <v>-3.3321792996443946</v>
      </c>
      <c r="AE131" s="288">
        <f t="shared" si="22"/>
        <v>-8.7631023531983398E-4</v>
      </c>
      <c r="AF131" s="250">
        <v>9</v>
      </c>
    </row>
    <row r="132" spans="1:32">
      <c r="A132" s="282">
        <v>407</v>
      </c>
      <c r="B132" s="282" t="s">
        <v>166</v>
      </c>
      <c r="C132" s="287">
        <v>2580</v>
      </c>
      <c r="D132" s="287">
        <v>10336099.230000002</v>
      </c>
      <c r="E132" s="287">
        <v>10336099.23</v>
      </c>
      <c r="F132" s="286">
        <f t="shared" si="13"/>
        <v>0</v>
      </c>
      <c r="G132" s="287">
        <v>10645000</v>
      </c>
      <c r="H132" s="287">
        <v>10645000</v>
      </c>
      <c r="I132" s="286">
        <f t="shared" si="14"/>
        <v>0</v>
      </c>
      <c r="J132" s="287">
        <v>10490549.615000002</v>
      </c>
      <c r="K132" s="287">
        <v>10490549.615</v>
      </c>
      <c r="L132" s="286">
        <f t="shared" si="15"/>
        <v>0</v>
      </c>
      <c r="M132" s="287">
        <v>10715769.927557504</v>
      </c>
      <c r="N132" s="287">
        <v>10706533.201292312</v>
      </c>
      <c r="O132" s="286">
        <f t="shared" si="16"/>
        <v>-9236.7262651920319</v>
      </c>
      <c r="P132" s="287">
        <v>282183.06</v>
      </c>
      <c r="Q132" s="287">
        <v>282183.06</v>
      </c>
      <c r="R132" s="286">
        <f t="shared" si="17"/>
        <v>0</v>
      </c>
      <c r="S132" s="287">
        <v>318000</v>
      </c>
      <c r="T132" s="287">
        <v>318000</v>
      </c>
      <c r="U132" s="287">
        <v>300091.53000000003</v>
      </c>
      <c r="V132" s="287">
        <v>300091.53000000003</v>
      </c>
      <c r="W132" s="287">
        <v>309490.66278306523</v>
      </c>
      <c r="X132" s="287">
        <v>309066.74621532328</v>
      </c>
      <c r="Y132" s="287">
        <v>11025260.59034057</v>
      </c>
      <c r="Z132" s="287">
        <v>11015599.947507635</v>
      </c>
      <c r="AA132" s="286">
        <f t="shared" si="18"/>
        <v>-9660.6428329348564</v>
      </c>
      <c r="AB132" s="286">
        <f t="shared" si="20"/>
        <v>4273.3568179614613</v>
      </c>
      <c r="AC132" s="286">
        <f t="shared" si="19"/>
        <v>4269.6123827548972</v>
      </c>
      <c r="AD132" s="287">
        <f t="shared" si="21"/>
        <v>-3.7444352065640487</v>
      </c>
      <c r="AE132" s="288">
        <f t="shared" si="22"/>
        <v>-8.762280722325157E-4</v>
      </c>
      <c r="AF132" s="250">
        <v>1</v>
      </c>
    </row>
    <row r="133" spans="1:32">
      <c r="A133" s="282">
        <v>408</v>
      </c>
      <c r="B133" s="282" t="s">
        <v>167</v>
      </c>
      <c r="C133" s="287">
        <v>14203</v>
      </c>
      <c r="D133" s="287">
        <v>48208620.929999985</v>
      </c>
      <c r="E133" s="287">
        <v>53196960.129999988</v>
      </c>
      <c r="F133" s="286">
        <f t="shared" si="13"/>
        <v>4988339.200000003</v>
      </c>
      <c r="G133" s="287">
        <v>54310000</v>
      </c>
      <c r="H133" s="287">
        <v>54310000</v>
      </c>
      <c r="I133" s="286">
        <f t="shared" si="14"/>
        <v>0</v>
      </c>
      <c r="J133" s="287">
        <v>51259310.464999989</v>
      </c>
      <c r="K133" s="287">
        <v>53753480.064999998</v>
      </c>
      <c r="L133" s="286">
        <f t="shared" si="15"/>
        <v>2494169.6000000089</v>
      </c>
      <c r="M133" s="287">
        <v>52359790.263303608</v>
      </c>
      <c r="N133" s="287">
        <v>54860177.981335133</v>
      </c>
      <c r="O133" s="286">
        <f t="shared" si="16"/>
        <v>2500387.7180315256</v>
      </c>
      <c r="P133" s="287">
        <v>1378582.6099999999</v>
      </c>
      <c r="Q133" s="287">
        <v>1378582.6099999999</v>
      </c>
      <c r="R133" s="286">
        <f t="shared" si="17"/>
        <v>0</v>
      </c>
      <c r="S133" s="287">
        <v>1426000</v>
      </c>
      <c r="T133" s="287">
        <v>1426000</v>
      </c>
      <c r="U133" s="287">
        <v>1402291.3049999999</v>
      </c>
      <c r="V133" s="287">
        <v>1402291.3049999999</v>
      </c>
      <c r="W133" s="287">
        <v>1446212.3119548871</v>
      </c>
      <c r="X133" s="287">
        <v>1444231.4012741025</v>
      </c>
      <c r="Y133" s="287">
        <v>53806002.575258493</v>
      </c>
      <c r="Z133" s="287">
        <v>56304409.382609233</v>
      </c>
      <c r="AA133" s="286">
        <f t="shared" si="18"/>
        <v>2498406.8073507398</v>
      </c>
      <c r="AB133" s="286">
        <f t="shared" si="20"/>
        <v>3788.3547542954652</v>
      </c>
      <c r="AC133" s="286">
        <f t="shared" si="19"/>
        <v>3964.2617322121546</v>
      </c>
      <c r="AD133" s="287">
        <f t="shared" si="21"/>
        <v>175.90697791668936</v>
      </c>
      <c r="AE133" s="288">
        <f t="shared" si="22"/>
        <v>4.6433607548827208E-2</v>
      </c>
      <c r="AF133" s="250">
        <v>14</v>
      </c>
    </row>
    <row r="134" spans="1:32">
      <c r="A134" s="282">
        <v>410</v>
      </c>
      <c r="B134" s="282" t="s">
        <v>168</v>
      </c>
      <c r="C134" s="287">
        <v>18788</v>
      </c>
      <c r="D134" s="287">
        <v>63602871.340000004</v>
      </c>
      <c r="E134" s="287">
        <v>63602871.339999989</v>
      </c>
      <c r="F134" s="286">
        <f t="shared" si="13"/>
        <v>0</v>
      </c>
      <c r="G134" s="287">
        <v>63530000</v>
      </c>
      <c r="H134" s="287">
        <v>63530000</v>
      </c>
      <c r="I134" s="286">
        <f t="shared" si="14"/>
        <v>0</v>
      </c>
      <c r="J134" s="287">
        <v>63566435.670000002</v>
      </c>
      <c r="K134" s="287">
        <v>63566435.669999994</v>
      </c>
      <c r="L134" s="286">
        <f t="shared" si="15"/>
        <v>0</v>
      </c>
      <c r="M134" s="287">
        <v>64931135.617588378</v>
      </c>
      <c r="N134" s="287">
        <v>64875166.599044457</v>
      </c>
      <c r="O134" s="286">
        <f t="shared" si="16"/>
        <v>-55969.018543921411</v>
      </c>
      <c r="P134" s="287">
        <v>1799044.2399999998</v>
      </c>
      <c r="Q134" s="287">
        <v>1799044.2399999998</v>
      </c>
      <c r="R134" s="286">
        <f t="shared" si="17"/>
        <v>0</v>
      </c>
      <c r="S134" s="287">
        <v>1799000</v>
      </c>
      <c r="T134" s="287">
        <v>1799000</v>
      </c>
      <c r="U134" s="287">
        <v>1799022.1199999999</v>
      </c>
      <c r="V134" s="287">
        <v>1799022.1199999999</v>
      </c>
      <c r="W134" s="287">
        <v>1855369.0878252878</v>
      </c>
      <c r="X134" s="287">
        <v>1852827.7455807989</v>
      </c>
      <c r="Y134" s="287">
        <v>66786504.705413669</v>
      </c>
      <c r="Z134" s="287">
        <v>66727994.344625257</v>
      </c>
      <c r="AA134" s="286">
        <f t="shared" si="18"/>
        <v>-58510.360788412392</v>
      </c>
      <c r="AB134" s="286">
        <f t="shared" si="20"/>
        <v>3554.7426392066036</v>
      </c>
      <c r="AC134" s="286">
        <f t="shared" si="19"/>
        <v>3551.6283981597435</v>
      </c>
      <c r="AD134" s="287">
        <f t="shared" si="21"/>
        <v>-3.1142410468601156</v>
      </c>
      <c r="AE134" s="288">
        <f t="shared" si="22"/>
        <v>-8.7608059512156271E-4</v>
      </c>
      <c r="AF134" s="250">
        <v>13</v>
      </c>
    </row>
    <row r="135" spans="1:32">
      <c r="A135" s="282">
        <v>416</v>
      </c>
      <c r="B135" s="282" t="s">
        <v>169</v>
      </c>
      <c r="C135" s="287">
        <v>2917</v>
      </c>
      <c r="D135" s="287">
        <v>10934508.879999997</v>
      </c>
      <c r="E135" s="287">
        <v>10934508.879999997</v>
      </c>
      <c r="F135" s="286">
        <f t="shared" si="13"/>
        <v>0</v>
      </c>
      <c r="G135" s="287">
        <v>11512000</v>
      </c>
      <c r="H135" s="287">
        <v>11512000</v>
      </c>
      <c r="I135" s="286">
        <f t="shared" si="14"/>
        <v>0</v>
      </c>
      <c r="J135" s="287">
        <v>11223254.439999998</v>
      </c>
      <c r="K135" s="287">
        <v>11223254.439999998</v>
      </c>
      <c r="L135" s="286">
        <f t="shared" si="15"/>
        <v>0</v>
      </c>
      <c r="M135" s="287">
        <v>11464205.101848537</v>
      </c>
      <c r="N135" s="287">
        <v>11454323.243140327</v>
      </c>
      <c r="O135" s="286">
        <f t="shared" si="16"/>
        <v>-9881.8587082102895</v>
      </c>
      <c r="P135" s="287">
        <v>320267.49</v>
      </c>
      <c r="Q135" s="287">
        <v>320267.49</v>
      </c>
      <c r="R135" s="286">
        <f t="shared" si="17"/>
        <v>0</v>
      </c>
      <c r="S135" s="287">
        <v>317000</v>
      </c>
      <c r="T135" s="287">
        <v>317000</v>
      </c>
      <c r="U135" s="287">
        <v>318633.745</v>
      </c>
      <c r="V135" s="287">
        <v>318633.745</v>
      </c>
      <c r="W135" s="287">
        <v>328613.63639653602</v>
      </c>
      <c r="X135" s="287">
        <v>328163.5266465302</v>
      </c>
      <c r="Y135" s="287">
        <v>11792818.738245074</v>
      </c>
      <c r="Z135" s="287">
        <v>11782486.769786857</v>
      </c>
      <c r="AA135" s="286">
        <f t="shared" si="18"/>
        <v>-10331.968458216637</v>
      </c>
      <c r="AB135" s="286">
        <f t="shared" si="20"/>
        <v>4042.7901056719484</v>
      </c>
      <c r="AC135" s="286">
        <f t="shared" si="19"/>
        <v>4039.24812128449</v>
      </c>
      <c r="AD135" s="287">
        <f t="shared" si="21"/>
        <v>-3.5419843874583421</v>
      </c>
      <c r="AE135" s="288">
        <f t="shared" si="22"/>
        <v>-8.7612374001039858E-4</v>
      </c>
      <c r="AF135" s="250">
        <v>9</v>
      </c>
    </row>
    <row r="136" spans="1:32">
      <c r="A136" s="282">
        <v>418</v>
      </c>
      <c r="B136" s="282" t="s">
        <v>170</v>
      </c>
      <c r="C136" s="287">
        <v>24164</v>
      </c>
      <c r="D136" s="287">
        <v>68733657.350000009</v>
      </c>
      <c r="E136" s="287">
        <v>68733657.349999994</v>
      </c>
      <c r="F136" s="286">
        <f t="shared" si="13"/>
        <v>0</v>
      </c>
      <c r="G136" s="287">
        <v>67275000</v>
      </c>
      <c r="H136" s="287">
        <v>67275000</v>
      </c>
      <c r="I136" s="286">
        <f t="shared" si="14"/>
        <v>0</v>
      </c>
      <c r="J136" s="287">
        <v>68004328.675000012</v>
      </c>
      <c r="K136" s="287">
        <v>68004328.674999997</v>
      </c>
      <c r="L136" s="286">
        <f t="shared" si="15"/>
        <v>0</v>
      </c>
      <c r="M136" s="287">
        <v>69464305.198779762</v>
      </c>
      <c r="N136" s="287">
        <v>69404428.701182231</v>
      </c>
      <c r="O136" s="286">
        <f t="shared" si="16"/>
        <v>-59876.497597530484</v>
      </c>
      <c r="P136" s="287">
        <v>1941409</v>
      </c>
      <c r="Q136" s="287">
        <v>1941409</v>
      </c>
      <c r="R136" s="286">
        <f t="shared" si="17"/>
        <v>0</v>
      </c>
      <c r="S136" s="287">
        <v>1961000</v>
      </c>
      <c r="T136" s="287">
        <v>1961000</v>
      </c>
      <c r="U136" s="287">
        <v>1951204.5</v>
      </c>
      <c r="V136" s="287">
        <v>1951204.5</v>
      </c>
      <c r="W136" s="287">
        <v>2012317.9548929599</v>
      </c>
      <c r="X136" s="287">
        <v>2009561.6361304719</v>
      </c>
      <c r="Y136" s="287">
        <v>71476623.153672725</v>
      </c>
      <c r="Z136" s="287">
        <v>71413990.337312698</v>
      </c>
      <c r="AA136" s="286">
        <f t="shared" si="18"/>
        <v>-62632.816360026598</v>
      </c>
      <c r="AB136" s="286">
        <f t="shared" si="20"/>
        <v>2957.9797696437977</v>
      </c>
      <c r="AC136" s="286">
        <f t="shared" si="19"/>
        <v>2955.3877808853126</v>
      </c>
      <c r="AD136" s="287">
        <f t="shared" si="21"/>
        <v>-2.5919887584850585</v>
      </c>
      <c r="AE136" s="288">
        <f t="shared" si="22"/>
        <v>-8.7626994108792975E-4</v>
      </c>
      <c r="AF136" s="250">
        <v>6</v>
      </c>
    </row>
    <row r="137" spans="1:32">
      <c r="A137" s="282">
        <v>420</v>
      </c>
      <c r="B137" s="282" t="s">
        <v>171</v>
      </c>
      <c r="C137" s="287">
        <v>9280</v>
      </c>
      <c r="D137" s="287">
        <v>41050243.210000001</v>
      </c>
      <c r="E137" s="287">
        <v>48541780.510000013</v>
      </c>
      <c r="F137" s="286">
        <f t="shared" si="13"/>
        <v>7491537.3000000119</v>
      </c>
      <c r="G137" s="287">
        <v>42026000</v>
      </c>
      <c r="H137" s="287">
        <v>42026000</v>
      </c>
      <c r="I137" s="286">
        <f t="shared" si="14"/>
        <v>0</v>
      </c>
      <c r="J137" s="287">
        <v>41538121.605000004</v>
      </c>
      <c r="K137" s="287">
        <v>45283890.25500001</v>
      </c>
      <c r="L137" s="286">
        <f t="shared" si="15"/>
        <v>3745768.650000006</v>
      </c>
      <c r="M137" s="287">
        <v>42429898.401665933</v>
      </c>
      <c r="N137" s="287">
        <v>46216212.905145757</v>
      </c>
      <c r="O137" s="286">
        <f t="shared" si="16"/>
        <v>3786314.5034798235</v>
      </c>
      <c r="P137" s="287">
        <v>594485.29999999993</v>
      </c>
      <c r="Q137" s="287">
        <v>596636.08000000007</v>
      </c>
      <c r="R137" s="286">
        <f t="shared" si="17"/>
        <v>2150.7800000001444</v>
      </c>
      <c r="S137" s="287">
        <v>705000</v>
      </c>
      <c r="T137" s="287">
        <v>705000</v>
      </c>
      <c r="U137" s="287">
        <v>649742.64999999991</v>
      </c>
      <c r="V137" s="287">
        <v>650818.04</v>
      </c>
      <c r="W137" s="287">
        <v>670093.16586484504</v>
      </c>
      <c r="X137" s="287">
        <v>670282.87669776648</v>
      </c>
      <c r="Y137" s="287">
        <v>43099991.567530781</v>
      </c>
      <c r="Z137" s="287">
        <v>46886495.781843521</v>
      </c>
      <c r="AA137" s="286">
        <f t="shared" si="18"/>
        <v>3786504.2143127397</v>
      </c>
      <c r="AB137" s="286">
        <f t="shared" si="20"/>
        <v>4644.395643052886</v>
      </c>
      <c r="AC137" s="286">
        <f t="shared" si="19"/>
        <v>5052.4241144227935</v>
      </c>
      <c r="AD137" s="287">
        <f t="shared" si="21"/>
        <v>408.02847136990749</v>
      </c>
      <c r="AE137" s="288">
        <f t="shared" si="22"/>
        <v>8.7853943274673177E-2</v>
      </c>
      <c r="AF137" s="250">
        <v>11</v>
      </c>
    </row>
    <row r="138" spans="1:32">
      <c r="A138" s="282">
        <v>421</v>
      </c>
      <c r="B138" s="282" t="s">
        <v>172</v>
      </c>
      <c r="C138" s="287">
        <v>719</v>
      </c>
      <c r="D138" s="287">
        <v>3274471.3700000006</v>
      </c>
      <c r="E138" s="287">
        <v>3274471.3700000006</v>
      </c>
      <c r="F138" s="286">
        <f t="shared" ref="F138:F201" si="23">E138-D138</f>
        <v>0</v>
      </c>
      <c r="G138" s="287">
        <v>2905000</v>
      </c>
      <c r="H138" s="287">
        <v>2905000</v>
      </c>
      <c r="I138" s="286">
        <f t="shared" ref="I138:I201" si="24">H138-G138</f>
        <v>0</v>
      </c>
      <c r="J138" s="287">
        <v>3089735.6850000005</v>
      </c>
      <c r="K138" s="287">
        <v>3089735.6850000005</v>
      </c>
      <c r="L138" s="286">
        <f t="shared" ref="L138:L201" si="25">K138-J138</f>
        <v>0</v>
      </c>
      <c r="M138" s="287">
        <v>3156068.8383841449</v>
      </c>
      <c r="N138" s="287">
        <v>3153348.3858052506</v>
      </c>
      <c r="O138" s="286">
        <f t="shared" ref="O138:O201" si="26">N138-M138</f>
        <v>-2720.4525788943283</v>
      </c>
      <c r="P138" s="287">
        <v>159380.51</v>
      </c>
      <c r="Q138" s="287">
        <v>159380.51</v>
      </c>
      <c r="R138" s="286">
        <f t="shared" ref="R138:R201" si="27">Q138-P138</f>
        <v>0</v>
      </c>
      <c r="S138" s="287">
        <v>219000</v>
      </c>
      <c r="T138" s="287">
        <v>219000</v>
      </c>
      <c r="U138" s="287">
        <v>189190.255</v>
      </c>
      <c r="V138" s="287">
        <v>189190.255</v>
      </c>
      <c r="W138" s="287">
        <v>195115.86152413939</v>
      </c>
      <c r="X138" s="287">
        <v>194848.60678506084</v>
      </c>
      <c r="Y138" s="287">
        <v>3351184.6999082845</v>
      </c>
      <c r="Z138" s="287">
        <v>3348196.9925903114</v>
      </c>
      <c r="AA138" s="286">
        <f t="shared" ref="AA138:AA201" si="28">Z138-Y138</f>
        <v>-2987.7073179730214</v>
      </c>
      <c r="AB138" s="286">
        <f t="shared" si="20"/>
        <v>4660.896661903038</v>
      </c>
      <c r="AC138" s="286">
        <f t="shared" ref="AC138:AC201" si="29">Z138/C138</f>
        <v>4656.7412970658015</v>
      </c>
      <c r="AD138" s="287">
        <f t="shared" si="21"/>
        <v>-4.1553648372364478</v>
      </c>
      <c r="AE138" s="288">
        <f t="shared" si="22"/>
        <v>-8.9153764579277708E-4</v>
      </c>
      <c r="AF138" s="250">
        <v>16</v>
      </c>
    </row>
    <row r="139" spans="1:32">
      <c r="A139" s="282">
        <v>422</v>
      </c>
      <c r="B139" s="282" t="s">
        <v>173</v>
      </c>
      <c r="C139" s="287">
        <v>10543</v>
      </c>
      <c r="D139" s="287">
        <v>52626929.759999998</v>
      </c>
      <c r="E139" s="287">
        <v>52626929.759999998</v>
      </c>
      <c r="F139" s="286">
        <f t="shared" si="23"/>
        <v>0</v>
      </c>
      <c r="G139" s="287">
        <v>52592000</v>
      </c>
      <c r="H139" s="287">
        <v>52592000</v>
      </c>
      <c r="I139" s="286">
        <f t="shared" si="24"/>
        <v>0</v>
      </c>
      <c r="J139" s="287">
        <v>52609464.879999995</v>
      </c>
      <c r="K139" s="287">
        <v>52609464.879999995</v>
      </c>
      <c r="L139" s="286">
        <f t="shared" si="25"/>
        <v>0</v>
      </c>
      <c r="M139" s="287">
        <v>53738930.976496458</v>
      </c>
      <c r="N139" s="287">
        <v>53692609.359051362</v>
      </c>
      <c r="O139" s="286">
        <f t="shared" si="26"/>
        <v>-46321.617445096374</v>
      </c>
      <c r="P139" s="287">
        <v>1081647.08</v>
      </c>
      <c r="Q139" s="287">
        <v>1081647.08</v>
      </c>
      <c r="R139" s="286">
        <f t="shared" si="27"/>
        <v>0</v>
      </c>
      <c r="S139" s="287">
        <v>1142000</v>
      </c>
      <c r="T139" s="287">
        <v>1142000</v>
      </c>
      <c r="U139" s="287">
        <v>1111823.54</v>
      </c>
      <c r="V139" s="287">
        <v>1111823.54</v>
      </c>
      <c r="W139" s="287">
        <v>1146646.8390241263</v>
      </c>
      <c r="X139" s="287">
        <v>1145076.2501474209</v>
      </c>
      <c r="Y139" s="287">
        <v>54885577.815520585</v>
      </c>
      <c r="Z139" s="287">
        <v>54837685.609198779</v>
      </c>
      <c r="AA139" s="286">
        <f t="shared" si="28"/>
        <v>-47892.206321805716</v>
      </c>
      <c r="AB139" s="286">
        <f t="shared" ref="AB139:AB202" si="30">Y139/C139</f>
        <v>5205.8785749331864</v>
      </c>
      <c r="AC139" s="286">
        <f t="shared" si="29"/>
        <v>5201.3360152896503</v>
      </c>
      <c r="AD139" s="287">
        <f t="shared" ref="AD139:AD202" si="31">AC139-AB139</f>
        <v>-4.5425596435361513</v>
      </c>
      <c r="AE139" s="288">
        <f t="shared" ref="AE139:AE202" si="32">AD139/AB139</f>
        <v>-8.7258271166926931E-4</v>
      </c>
      <c r="AF139" s="250">
        <v>12</v>
      </c>
    </row>
    <row r="140" spans="1:32">
      <c r="A140" s="282">
        <v>423</v>
      </c>
      <c r="B140" s="282" t="s">
        <v>174</v>
      </c>
      <c r="C140" s="287">
        <v>20291</v>
      </c>
      <c r="D140" s="287">
        <v>54877659.219999999</v>
      </c>
      <c r="E140" s="287">
        <v>58039767.820000015</v>
      </c>
      <c r="F140" s="286">
        <f t="shared" si="23"/>
        <v>3162108.6000000164</v>
      </c>
      <c r="G140" s="287">
        <v>63150000</v>
      </c>
      <c r="H140" s="287">
        <v>63150000</v>
      </c>
      <c r="I140" s="286">
        <f t="shared" si="24"/>
        <v>0</v>
      </c>
      <c r="J140" s="287">
        <v>59013829.609999999</v>
      </c>
      <c r="K140" s="287">
        <v>60594883.910000011</v>
      </c>
      <c r="L140" s="286">
        <f t="shared" si="25"/>
        <v>1581054.3000000119</v>
      </c>
      <c r="M140" s="287">
        <v>60280790.221003167</v>
      </c>
      <c r="N140" s="287">
        <v>61842435.355649218</v>
      </c>
      <c r="O140" s="286">
        <f t="shared" si="26"/>
        <v>1561645.1346460506</v>
      </c>
      <c r="P140" s="287">
        <v>1499908.9700000002</v>
      </c>
      <c r="Q140" s="287">
        <v>1499908.97</v>
      </c>
      <c r="R140" s="286">
        <f t="shared" si="27"/>
        <v>0</v>
      </c>
      <c r="S140" s="287">
        <v>1528000</v>
      </c>
      <c r="T140" s="287">
        <v>1528000</v>
      </c>
      <c r="U140" s="287">
        <v>1513954.4850000001</v>
      </c>
      <c r="V140" s="287">
        <v>1513954.4849999999</v>
      </c>
      <c r="W140" s="287">
        <v>1561372.8817539241</v>
      </c>
      <c r="X140" s="287">
        <v>1559234.2329590085</v>
      </c>
      <c r="Y140" s="287">
        <v>61842163.102757089</v>
      </c>
      <c r="Z140" s="287">
        <v>63401669.588608228</v>
      </c>
      <c r="AA140" s="286">
        <f t="shared" si="28"/>
        <v>1559506.4858511388</v>
      </c>
      <c r="AB140" s="286">
        <f t="shared" si="30"/>
        <v>3047.7632005695673</v>
      </c>
      <c r="AC140" s="286">
        <f t="shared" si="29"/>
        <v>3124.6202547241746</v>
      </c>
      <c r="AD140" s="287">
        <f t="shared" si="31"/>
        <v>76.85705415460734</v>
      </c>
      <c r="AE140" s="288">
        <f t="shared" si="32"/>
        <v>2.5217528100688485E-2</v>
      </c>
      <c r="AF140" s="250">
        <v>2</v>
      </c>
    </row>
    <row r="141" spans="1:32">
      <c r="A141" s="282">
        <v>425</v>
      </c>
      <c r="B141" s="282" t="s">
        <v>175</v>
      </c>
      <c r="C141" s="287">
        <v>10218</v>
      </c>
      <c r="D141" s="287">
        <v>27224070.440000005</v>
      </c>
      <c r="E141" s="287">
        <v>27224070.440000005</v>
      </c>
      <c r="F141" s="286">
        <f t="shared" si="23"/>
        <v>0</v>
      </c>
      <c r="G141" s="287">
        <v>29619000</v>
      </c>
      <c r="H141" s="287">
        <v>29619000</v>
      </c>
      <c r="I141" s="286">
        <f t="shared" si="24"/>
        <v>0</v>
      </c>
      <c r="J141" s="287">
        <v>28421535.220000003</v>
      </c>
      <c r="K141" s="287">
        <v>28421535.220000003</v>
      </c>
      <c r="L141" s="286">
        <f t="shared" si="25"/>
        <v>0</v>
      </c>
      <c r="M141" s="287">
        <v>29031713.64539535</v>
      </c>
      <c r="N141" s="287">
        <v>29006689.032720309</v>
      </c>
      <c r="O141" s="286">
        <f t="shared" si="26"/>
        <v>-25024.61267504096</v>
      </c>
      <c r="P141" s="287">
        <v>772566.7</v>
      </c>
      <c r="Q141" s="287">
        <v>772566.7</v>
      </c>
      <c r="R141" s="286">
        <f t="shared" si="27"/>
        <v>0</v>
      </c>
      <c r="S141" s="287">
        <v>721000</v>
      </c>
      <c r="T141" s="287">
        <v>721000</v>
      </c>
      <c r="U141" s="287">
        <v>746783.35</v>
      </c>
      <c r="V141" s="287">
        <v>746783.35</v>
      </c>
      <c r="W141" s="287">
        <v>770173.26662587817</v>
      </c>
      <c r="X141" s="287">
        <v>769118.34236800647</v>
      </c>
      <c r="Y141" s="287">
        <v>29801886.912021227</v>
      </c>
      <c r="Z141" s="287">
        <v>29775807.375088315</v>
      </c>
      <c r="AA141" s="286">
        <f t="shared" si="28"/>
        <v>-26079.536932911724</v>
      </c>
      <c r="AB141" s="286">
        <f t="shared" si="30"/>
        <v>2916.6066658858122</v>
      </c>
      <c r="AC141" s="286">
        <f t="shared" si="29"/>
        <v>2914.0543526216788</v>
      </c>
      <c r="AD141" s="287">
        <f t="shared" si="31"/>
        <v>-2.5523132641333177</v>
      </c>
      <c r="AE141" s="288">
        <f t="shared" si="32"/>
        <v>-8.750968356434673E-4</v>
      </c>
      <c r="AF141" s="250">
        <v>17</v>
      </c>
    </row>
    <row r="142" spans="1:32">
      <c r="A142" s="282">
        <v>426</v>
      </c>
      <c r="B142" s="282" t="s">
        <v>176</v>
      </c>
      <c r="C142" s="287">
        <v>11979</v>
      </c>
      <c r="D142" s="287">
        <v>42935200.019999996</v>
      </c>
      <c r="E142" s="287">
        <v>42935200.019999996</v>
      </c>
      <c r="F142" s="286">
        <f t="shared" si="23"/>
        <v>0</v>
      </c>
      <c r="G142" s="287">
        <v>43455000</v>
      </c>
      <c r="H142" s="287">
        <v>43455000</v>
      </c>
      <c r="I142" s="286">
        <f t="shared" si="24"/>
        <v>0</v>
      </c>
      <c r="J142" s="287">
        <v>43195100.009999998</v>
      </c>
      <c r="K142" s="287">
        <v>43195100.009999998</v>
      </c>
      <c r="L142" s="286">
        <f t="shared" si="25"/>
        <v>0</v>
      </c>
      <c r="M142" s="287">
        <v>44122450.271162152</v>
      </c>
      <c r="N142" s="287">
        <v>44084417.820105486</v>
      </c>
      <c r="O142" s="286">
        <f t="shared" si="26"/>
        <v>-38032.451056666672</v>
      </c>
      <c r="P142" s="287">
        <v>1030425.2</v>
      </c>
      <c r="Q142" s="287">
        <v>1030425.2</v>
      </c>
      <c r="R142" s="286">
        <f t="shared" si="27"/>
        <v>0</v>
      </c>
      <c r="S142" s="287">
        <v>1130000</v>
      </c>
      <c r="T142" s="287">
        <v>1130000</v>
      </c>
      <c r="U142" s="287">
        <v>1080212.6000000001</v>
      </c>
      <c r="V142" s="287">
        <v>1080212.6000000001</v>
      </c>
      <c r="W142" s="287">
        <v>1114045.8163568233</v>
      </c>
      <c r="X142" s="287">
        <v>1112519.8818600262</v>
      </c>
      <c r="Y142" s="287">
        <v>45236496.087518975</v>
      </c>
      <c r="Z142" s="287">
        <v>45196937.701965511</v>
      </c>
      <c r="AA142" s="286">
        <f t="shared" si="28"/>
        <v>-39558.385553464293</v>
      </c>
      <c r="AB142" s="286">
        <f t="shared" si="30"/>
        <v>3776.3165612754801</v>
      </c>
      <c r="AC142" s="286">
        <f t="shared" si="29"/>
        <v>3773.0142501014702</v>
      </c>
      <c r="AD142" s="287">
        <f t="shared" si="31"/>
        <v>-3.3023111740099012</v>
      </c>
      <c r="AE142" s="288">
        <f t="shared" si="32"/>
        <v>-8.7447943529779721E-4</v>
      </c>
      <c r="AF142" s="250">
        <v>12</v>
      </c>
    </row>
    <row r="143" spans="1:32">
      <c r="A143" s="282">
        <v>430</v>
      </c>
      <c r="B143" s="282" t="s">
        <v>177</v>
      </c>
      <c r="C143" s="287">
        <v>15628</v>
      </c>
      <c r="D143" s="287">
        <v>65635287.29999999</v>
      </c>
      <c r="E143" s="287">
        <v>65635287.299999997</v>
      </c>
      <c r="F143" s="286">
        <f t="shared" si="23"/>
        <v>0</v>
      </c>
      <c r="G143" s="287">
        <v>70260000</v>
      </c>
      <c r="H143" s="287">
        <v>70260000</v>
      </c>
      <c r="I143" s="286">
        <f t="shared" si="24"/>
        <v>0</v>
      </c>
      <c r="J143" s="287">
        <v>67947643.649999991</v>
      </c>
      <c r="K143" s="287">
        <v>67947643.650000006</v>
      </c>
      <c r="L143" s="286">
        <f t="shared" si="25"/>
        <v>0</v>
      </c>
      <c r="M143" s="287">
        <v>69406403.209986955</v>
      </c>
      <c r="N143" s="287">
        <v>69346576.622458845</v>
      </c>
      <c r="O143" s="286">
        <f t="shared" si="26"/>
        <v>-59826.58752810955</v>
      </c>
      <c r="P143" s="287">
        <v>1200326.47</v>
      </c>
      <c r="Q143" s="287">
        <v>1200326.47</v>
      </c>
      <c r="R143" s="286">
        <f t="shared" si="27"/>
        <v>0</v>
      </c>
      <c r="S143" s="287">
        <v>1222000</v>
      </c>
      <c r="T143" s="287">
        <v>1222000</v>
      </c>
      <c r="U143" s="287">
        <v>1211163.2349999999</v>
      </c>
      <c r="V143" s="287">
        <v>1211163.2349999999</v>
      </c>
      <c r="W143" s="287">
        <v>1249097.9413468661</v>
      </c>
      <c r="X143" s="287">
        <v>1247387.0228095902</v>
      </c>
      <c r="Y143" s="287">
        <v>70655501.151333824</v>
      </c>
      <c r="Z143" s="287">
        <v>70593963.64526844</v>
      </c>
      <c r="AA143" s="286">
        <f t="shared" si="28"/>
        <v>-61537.506065383554</v>
      </c>
      <c r="AB143" s="286">
        <f t="shared" si="30"/>
        <v>4521.084025552459</v>
      </c>
      <c r="AC143" s="286">
        <f t="shared" si="29"/>
        <v>4517.1463811919912</v>
      </c>
      <c r="AD143" s="287">
        <f t="shared" si="31"/>
        <v>-3.937644360467857</v>
      </c>
      <c r="AE143" s="288">
        <f t="shared" si="32"/>
        <v>-8.7095137763706833E-4</v>
      </c>
      <c r="AF143" s="250">
        <v>2</v>
      </c>
    </row>
    <row r="144" spans="1:32">
      <c r="A144" s="282">
        <v>433</v>
      </c>
      <c r="B144" s="282" t="s">
        <v>178</v>
      </c>
      <c r="C144" s="287">
        <v>7799</v>
      </c>
      <c r="D144" s="287">
        <v>26352788.93</v>
      </c>
      <c r="E144" s="287">
        <v>27268583.149999999</v>
      </c>
      <c r="F144" s="286">
        <f t="shared" si="23"/>
        <v>915794.21999999881</v>
      </c>
      <c r="G144" s="287">
        <v>27943000</v>
      </c>
      <c r="H144" s="287">
        <v>27943000</v>
      </c>
      <c r="I144" s="286">
        <f t="shared" si="24"/>
        <v>0</v>
      </c>
      <c r="J144" s="287">
        <v>27147894.465</v>
      </c>
      <c r="K144" s="287">
        <v>27605791.574999999</v>
      </c>
      <c r="L144" s="286">
        <f t="shared" si="25"/>
        <v>457897.1099999994</v>
      </c>
      <c r="M144" s="287">
        <v>27730729.254508346</v>
      </c>
      <c r="N144" s="287">
        <v>28174150.534789976</v>
      </c>
      <c r="O144" s="286">
        <f t="shared" si="26"/>
        <v>443421.28028162941</v>
      </c>
      <c r="P144" s="287">
        <v>470812.62</v>
      </c>
      <c r="Q144" s="287">
        <v>472769.06</v>
      </c>
      <c r="R144" s="286">
        <f t="shared" si="27"/>
        <v>1956.4400000000023</v>
      </c>
      <c r="S144" s="287">
        <v>516000</v>
      </c>
      <c r="T144" s="287">
        <v>516000</v>
      </c>
      <c r="U144" s="287">
        <v>493406.31</v>
      </c>
      <c r="V144" s="287">
        <v>494384.53</v>
      </c>
      <c r="W144" s="287">
        <v>508860.23308704025</v>
      </c>
      <c r="X144" s="287">
        <v>509170.71223666944</v>
      </c>
      <c r="Y144" s="287">
        <v>28239589.487595387</v>
      </c>
      <c r="Z144" s="287">
        <v>28683321.247026645</v>
      </c>
      <c r="AA144" s="286">
        <f t="shared" si="28"/>
        <v>443731.75943125784</v>
      </c>
      <c r="AB144" s="286">
        <f t="shared" si="30"/>
        <v>3620.9244117957928</v>
      </c>
      <c r="AC144" s="286">
        <f t="shared" si="29"/>
        <v>3677.8203932589622</v>
      </c>
      <c r="AD144" s="287">
        <f t="shared" si="31"/>
        <v>56.895981463169392</v>
      </c>
      <c r="AE144" s="288">
        <f t="shared" si="32"/>
        <v>1.5713109414220525E-2</v>
      </c>
      <c r="AF144" s="250">
        <v>5</v>
      </c>
    </row>
    <row r="145" spans="1:32">
      <c r="A145" s="282">
        <v>434</v>
      </c>
      <c r="B145" s="282" t="s">
        <v>179</v>
      </c>
      <c r="C145" s="287">
        <v>14643</v>
      </c>
      <c r="D145" s="287">
        <v>53249940.019999996</v>
      </c>
      <c r="E145" s="287">
        <v>53249940.019999996</v>
      </c>
      <c r="F145" s="286">
        <f t="shared" si="23"/>
        <v>0</v>
      </c>
      <c r="G145" s="287">
        <v>56041000</v>
      </c>
      <c r="H145" s="287">
        <v>56041000</v>
      </c>
      <c r="I145" s="286">
        <f t="shared" si="24"/>
        <v>0</v>
      </c>
      <c r="J145" s="287">
        <v>54645470.009999998</v>
      </c>
      <c r="K145" s="287">
        <v>54645470.009999998</v>
      </c>
      <c r="L145" s="286">
        <f t="shared" si="25"/>
        <v>0</v>
      </c>
      <c r="M145" s="287">
        <v>55818646.848886125</v>
      </c>
      <c r="N145" s="287">
        <v>55770532.568258412</v>
      </c>
      <c r="O145" s="286">
        <f t="shared" si="26"/>
        <v>-48114.280627712607</v>
      </c>
      <c r="P145" s="287">
        <v>2279000</v>
      </c>
      <c r="Q145" s="287">
        <v>1994615.73</v>
      </c>
      <c r="R145" s="286">
        <f t="shared" si="27"/>
        <v>-284384.27</v>
      </c>
      <c r="S145" s="287">
        <v>2425000</v>
      </c>
      <c r="T145" s="287">
        <v>2425000</v>
      </c>
      <c r="U145" s="287">
        <v>2352000</v>
      </c>
      <c r="V145" s="287">
        <v>2209807.8650000002</v>
      </c>
      <c r="W145" s="287">
        <v>2425666.7253013416</v>
      </c>
      <c r="X145" s="287">
        <v>2275899.3784215781</v>
      </c>
      <c r="Y145" s="287">
        <v>58244313.574187465</v>
      </c>
      <c r="Z145" s="287">
        <v>58046431.946679987</v>
      </c>
      <c r="AA145" s="286">
        <f t="shared" si="28"/>
        <v>-197881.627507478</v>
      </c>
      <c r="AB145" s="286">
        <f t="shared" si="30"/>
        <v>3977.6216331480887</v>
      </c>
      <c r="AC145" s="286">
        <f t="shared" si="29"/>
        <v>3964.1078977449965</v>
      </c>
      <c r="AD145" s="287">
        <f t="shared" si="31"/>
        <v>-13.513735403092141</v>
      </c>
      <c r="AE145" s="288">
        <f t="shared" si="32"/>
        <v>-3.3974411468585802E-3</v>
      </c>
      <c r="AF145" s="250">
        <v>1</v>
      </c>
    </row>
    <row r="146" spans="1:32">
      <c r="A146" s="282">
        <v>435</v>
      </c>
      <c r="B146" s="282" t="s">
        <v>180</v>
      </c>
      <c r="C146" s="287">
        <v>703</v>
      </c>
      <c r="D146" s="287">
        <v>2973703.69</v>
      </c>
      <c r="E146" s="287">
        <v>2929825.7</v>
      </c>
      <c r="F146" s="286">
        <f t="shared" si="23"/>
        <v>-43877.989999999758</v>
      </c>
      <c r="G146" s="287">
        <v>3187000</v>
      </c>
      <c r="H146" s="287">
        <v>3187000</v>
      </c>
      <c r="I146" s="286">
        <f t="shared" si="24"/>
        <v>0</v>
      </c>
      <c r="J146" s="287">
        <v>3080351.8449999997</v>
      </c>
      <c r="K146" s="287">
        <v>3058412.85</v>
      </c>
      <c r="L146" s="286">
        <f t="shared" si="25"/>
        <v>-21938.994999999646</v>
      </c>
      <c r="M146" s="287">
        <v>3146483.5378834694</v>
      </c>
      <c r="N146" s="287">
        <v>3121380.6638846952</v>
      </c>
      <c r="O146" s="286">
        <f t="shared" si="26"/>
        <v>-25102.873998774216</v>
      </c>
      <c r="P146" s="287">
        <v>63004.38</v>
      </c>
      <c r="Q146" s="287">
        <v>63004.38</v>
      </c>
      <c r="R146" s="286">
        <f t="shared" si="27"/>
        <v>0</v>
      </c>
      <c r="S146" s="287">
        <v>67000</v>
      </c>
      <c r="T146" s="287">
        <v>67000</v>
      </c>
      <c r="U146" s="287">
        <v>65002.19</v>
      </c>
      <c r="V146" s="287">
        <v>65002.19</v>
      </c>
      <c r="W146" s="287">
        <v>67038.116222243043</v>
      </c>
      <c r="X146" s="287">
        <v>66946.292553376028</v>
      </c>
      <c r="Y146" s="287">
        <v>3213521.6541057122</v>
      </c>
      <c r="Z146" s="287">
        <v>3188326.9564380711</v>
      </c>
      <c r="AA146" s="286">
        <f t="shared" si="28"/>
        <v>-25194.6976676411</v>
      </c>
      <c r="AB146" s="286">
        <f t="shared" si="30"/>
        <v>4571.1545577606148</v>
      </c>
      <c r="AC146" s="286">
        <f t="shared" si="29"/>
        <v>4535.3157275079247</v>
      </c>
      <c r="AD146" s="287">
        <f t="shared" si="31"/>
        <v>-35.838830252690059</v>
      </c>
      <c r="AE146" s="288">
        <f t="shared" si="32"/>
        <v>-7.8402140640476004E-3</v>
      </c>
      <c r="AF146" s="250">
        <v>13</v>
      </c>
    </row>
    <row r="147" spans="1:32">
      <c r="A147" s="282">
        <v>436</v>
      </c>
      <c r="B147" s="282" t="s">
        <v>181</v>
      </c>
      <c r="C147" s="287">
        <v>2018</v>
      </c>
      <c r="D147" s="287">
        <v>5526733.950000002</v>
      </c>
      <c r="E147" s="287">
        <v>5886749.2199999988</v>
      </c>
      <c r="F147" s="286">
        <f t="shared" si="23"/>
        <v>360015.26999999676</v>
      </c>
      <c r="G147" s="287">
        <v>6090000</v>
      </c>
      <c r="H147" s="287">
        <v>6090000</v>
      </c>
      <c r="I147" s="286">
        <f t="shared" si="24"/>
        <v>0</v>
      </c>
      <c r="J147" s="287">
        <v>5808366.9750000015</v>
      </c>
      <c r="K147" s="287">
        <v>5988374.6099999994</v>
      </c>
      <c r="L147" s="286">
        <f t="shared" si="25"/>
        <v>180007.63499999791</v>
      </c>
      <c r="M147" s="287">
        <v>5933066.0873980476</v>
      </c>
      <c r="N147" s="287">
        <v>6111665.6359039471</v>
      </c>
      <c r="O147" s="286">
        <f t="shared" si="26"/>
        <v>178599.5485058995</v>
      </c>
      <c r="P147" s="287">
        <v>140577.12</v>
      </c>
      <c r="Q147" s="287">
        <v>140577.12</v>
      </c>
      <c r="R147" s="286">
        <f t="shared" si="27"/>
        <v>0</v>
      </c>
      <c r="S147" s="287">
        <v>141000</v>
      </c>
      <c r="T147" s="287">
        <v>141000</v>
      </c>
      <c r="U147" s="287">
        <v>140788.56</v>
      </c>
      <c r="V147" s="287">
        <v>140788.56</v>
      </c>
      <c r="W147" s="287">
        <v>145198.18252342325</v>
      </c>
      <c r="X147" s="287">
        <v>144999.30119167577</v>
      </c>
      <c r="Y147" s="287">
        <v>6078264.2699214704</v>
      </c>
      <c r="Z147" s="287">
        <v>6256664.9370956225</v>
      </c>
      <c r="AA147" s="286">
        <f t="shared" si="28"/>
        <v>178400.6671741521</v>
      </c>
      <c r="AB147" s="286">
        <f t="shared" si="30"/>
        <v>3012.0239196835828</v>
      </c>
      <c r="AC147" s="286">
        <f t="shared" si="29"/>
        <v>3100.4286110483758</v>
      </c>
      <c r="AD147" s="287">
        <f t="shared" si="31"/>
        <v>88.404691364793052</v>
      </c>
      <c r="AE147" s="288">
        <f t="shared" si="32"/>
        <v>2.9350594059717853E-2</v>
      </c>
      <c r="AF147" s="250">
        <v>17</v>
      </c>
    </row>
    <row r="148" spans="1:32">
      <c r="A148" s="282">
        <v>440</v>
      </c>
      <c r="B148" s="282" t="s">
        <v>182</v>
      </c>
      <c r="C148" s="287">
        <v>5622</v>
      </c>
      <c r="D148" s="287">
        <v>17583627.780000001</v>
      </c>
      <c r="E148" s="287">
        <v>16950266.989999998</v>
      </c>
      <c r="F148" s="286">
        <f t="shared" si="23"/>
        <v>-633360.79000000283</v>
      </c>
      <c r="G148" s="287">
        <v>17738000</v>
      </c>
      <c r="H148" s="287">
        <v>17738000</v>
      </c>
      <c r="I148" s="286">
        <f t="shared" si="24"/>
        <v>0</v>
      </c>
      <c r="J148" s="287">
        <v>17660813.890000001</v>
      </c>
      <c r="K148" s="287">
        <v>17344133.494999997</v>
      </c>
      <c r="L148" s="286">
        <f t="shared" si="25"/>
        <v>-316680.39500000328</v>
      </c>
      <c r="M148" s="287">
        <v>18039971.71969448</v>
      </c>
      <c r="N148" s="287">
        <v>17701221.37798626</v>
      </c>
      <c r="O148" s="286">
        <f t="shared" si="26"/>
        <v>-338750.34170822054</v>
      </c>
      <c r="P148" s="287">
        <v>368495.46</v>
      </c>
      <c r="Q148" s="287">
        <v>368495.46</v>
      </c>
      <c r="R148" s="286">
        <f t="shared" si="27"/>
        <v>0</v>
      </c>
      <c r="S148" s="287">
        <v>405000</v>
      </c>
      <c r="T148" s="287">
        <v>405000</v>
      </c>
      <c r="U148" s="287">
        <v>386747.73</v>
      </c>
      <c r="V148" s="287">
        <v>386747.73</v>
      </c>
      <c r="W148" s="287">
        <v>398861.0117971205</v>
      </c>
      <c r="X148" s="287">
        <v>398314.68258121895</v>
      </c>
      <c r="Y148" s="287">
        <v>18438832.731491599</v>
      </c>
      <c r="Z148" s="287">
        <v>18099536.06056748</v>
      </c>
      <c r="AA148" s="286">
        <f t="shared" si="28"/>
        <v>-339296.67092411965</v>
      </c>
      <c r="AB148" s="286">
        <f t="shared" si="30"/>
        <v>3279.7639152421912</v>
      </c>
      <c r="AC148" s="286">
        <f t="shared" si="29"/>
        <v>3219.4123195602065</v>
      </c>
      <c r="AD148" s="287">
        <f t="shared" si="31"/>
        <v>-60.351595681984691</v>
      </c>
      <c r="AE148" s="288">
        <f t="shared" si="32"/>
        <v>-1.8401201196680671E-2</v>
      </c>
      <c r="AF148" s="250">
        <v>15</v>
      </c>
    </row>
    <row r="149" spans="1:32">
      <c r="A149" s="282">
        <v>441</v>
      </c>
      <c r="B149" s="282" t="s">
        <v>183</v>
      </c>
      <c r="C149" s="287">
        <v>4473</v>
      </c>
      <c r="D149" s="287">
        <v>20720122.270000003</v>
      </c>
      <c r="E149" s="287">
        <v>20720122.270000003</v>
      </c>
      <c r="F149" s="286">
        <f t="shared" si="23"/>
        <v>0</v>
      </c>
      <c r="G149" s="287">
        <v>22468000</v>
      </c>
      <c r="H149" s="287">
        <v>22468000</v>
      </c>
      <c r="I149" s="286">
        <f t="shared" si="24"/>
        <v>0</v>
      </c>
      <c r="J149" s="287">
        <v>21594061.135000002</v>
      </c>
      <c r="K149" s="287">
        <v>21594061.135000002</v>
      </c>
      <c r="L149" s="286">
        <f t="shared" si="25"/>
        <v>0</v>
      </c>
      <c r="M149" s="287">
        <v>22057661.363462437</v>
      </c>
      <c r="N149" s="287">
        <v>22038648.209816735</v>
      </c>
      <c r="O149" s="286">
        <f t="shared" si="26"/>
        <v>-19013.153645701706</v>
      </c>
      <c r="P149" s="287">
        <v>524495.97</v>
      </c>
      <c r="Q149" s="287">
        <v>524495.97</v>
      </c>
      <c r="R149" s="286">
        <f t="shared" si="27"/>
        <v>0</v>
      </c>
      <c r="S149" s="287">
        <v>549000</v>
      </c>
      <c r="T149" s="287">
        <v>549000</v>
      </c>
      <c r="U149" s="287">
        <v>536747.98499999999</v>
      </c>
      <c r="V149" s="287">
        <v>536747.98499999999</v>
      </c>
      <c r="W149" s="287">
        <v>553559.40777510358</v>
      </c>
      <c r="X149" s="287">
        <v>552801.18456385995</v>
      </c>
      <c r="Y149" s="287">
        <v>22611220.771237541</v>
      </c>
      <c r="Z149" s="287">
        <v>22591449.394380596</v>
      </c>
      <c r="AA149" s="286">
        <f t="shared" si="28"/>
        <v>-19771.376856945455</v>
      </c>
      <c r="AB149" s="286">
        <f t="shared" si="30"/>
        <v>5055.0460029594324</v>
      </c>
      <c r="AC149" s="286">
        <f t="shared" si="29"/>
        <v>5050.6258426963104</v>
      </c>
      <c r="AD149" s="287">
        <f t="shared" si="31"/>
        <v>-4.420160263121943</v>
      </c>
      <c r="AE149" s="288">
        <f t="shared" si="32"/>
        <v>-8.7440554656361162E-4</v>
      </c>
      <c r="AF149" s="250">
        <v>9</v>
      </c>
    </row>
    <row r="150" spans="1:32">
      <c r="A150" s="282">
        <v>444</v>
      </c>
      <c r="B150" s="282" t="s">
        <v>184</v>
      </c>
      <c r="C150" s="287">
        <v>45988</v>
      </c>
      <c r="D150" s="287">
        <v>161120640.93999997</v>
      </c>
      <c r="E150" s="287">
        <v>161120640.93999997</v>
      </c>
      <c r="F150" s="286">
        <f t="shared" si="23"/>
        <v>0</v>
      </c>
      <c r="G150" s="287">
        <v>172322000</v>
      </c>
      <c r="H150" s="287">
        <v>172322000</v>
      </c>
      <c r="I150" s="286">
        <f t="shared" si="24"/>
        <v>0</v>
      </c>
      <c r="J150" s="287">
        <v>166721320.46999997</v>
      </c>
      <c r="K150" s="287">
        <v>166721320.46999997</v>
      </c>
      <c r="L150" s="286">
        <f t="shared" si="25"/>
        <v>0</v>
      </c>
      <c r="M150" s="287">
        <v>170300639.88454837</v>
      </c>
      <c r="N150" s="287">
        <v>170153844.98282549</v>
      </c>
      <c r="O150" s="286">
        <f t="shared" si="26"/>
        <v>-146794.90172287822</v>
      </c>
      <c r="P150" s="287">
        <v>3059303.92</v>
      </c>
      <c r="Q150" s="287">
        <v>3059303.92</v>
      </c>
      <c r="R150" s="286">
        <f t="shared" si="27"/>
        <v>0</v>
      </c>
      <c r="S150" s="287">
        <v>3213000</v>
      </c>
      <c r="T150" s="287">
        <v>3213000</v>
      </c>
      <c r="U150" s="287">
        <v>3136151.96</v>
      </c>
      <c r="V150" s="287">
        <v>3136151.96</v>
      </c>
      <c r="W150" s="287">
        <v>3234379.0199237177</v>
      </c>
      <c r="X150" s="287">
        <v>3229948.8156630364</v>
      </c>
      <c r="Y150" s="287">
        <v>173535018.90447208</v>
      </c>
      <c r="Z150" s="287">
        <v>173383793.79848853</v>
      </c>
      <c r="AA150" s="286">
        <f t="shared" si="28"/>
        <v>-151225.10598355532</v>
      </c>
      <c r="AB150" s="286">
        <f t="shared" si="30"/>
        <v>3773.4847983054729</v>
      </c>
      <c r="AC150" s="286">
        <f t="shared" si="29"/>
        <v>3770.1964381684033</v>
      </c>
      <c r="AD150" s="287">
        <f t="shared" si="31"/>
        <v>-3.2883601370695033</v>
      </c>
      <c r="AE150" s="288">
        <f t="shared" si="32"/>
        <v>-8.7143855423670437E-4</v>
      </c>
      <c r="AF150" s="250">
        <v>1</v>
      </c>
    </row>
    <row r="151" spans="1:32">
      <c r="A151" s="282">
        <v>445</v>
      </c>
      <c r="B151" s="282" t="s">
        <v>185</v>
      </c>
      <c r="C151" s="287">
        <v>15086</v>
      </c>
      <c r="D151" s="287">
        <v>59738078.740000002</v>
      </c>
      <c r="E151" s="287">
        <v>59738078.740000002</v>
      </c>
      <c r="F151" s="286">
        <f t="shared" si="23"/>
        <v>0</v>
      </c>
      <c r="G151" s="287">
        <v>62959000</v>
      </c>
      <c r="H151" s="287">
        <v>62959000</v>
      </c>
      <c r="I151" s="286">
        <f t="shared" si="24"/>
        <v>0</v>
      </c>
      <c r="J151" s="287">
        <v>61348539.370000005</v>
      </c>
      <c r="K151" s="287">
        <v>61348539.370000005</v>
      </c>
      <c r="L151" s="286">
        <f t="shared" si="25"/>
        <v>0</v>
      </c>
      <c r="M151" s="287">
        <v>62665623.576160312</v>
      </c>
      <c r="N151" s="287">
        <v>62611607.372460194</v>
      </c>
      <c r="O151" s="286">
        <f t="shared" si="26"/>
        <v>-54016.203700117767</v>
      </c>
      <c r="P151" s="287">
        <v>1350056.4100000001</v>
      </c>
      <c r="Q151" s="287">
        <v>1350056.4100000001</v>
      </c>
      <c r="R151" s="286">
        <f t="shared" si="27"/>
        <v>0</v>
      </c>
      <c r="S151" s="287">
        <v>1391000</v>
      </c>
      <c r="T151" s="287">
        <v>1391000</v>
      </c>
      <c r="U151" s="287">
        <v>1370528.2050000001</v>
      </c>
      <c r="V151" s="287">
        <v>1370528.2050000001</v>
      </c>
      <c r="W151" s="287">
        <v>1413454.363501478</v>
      </c>
      <c r="X151" s="287">
        <v>1411518.3221455051</v>
      </c>
      <c r="Y151" s="287">
        <v>64079077.939661786</v>
      </c>
      <c r="Z151" s="287">
        <v>64023125.694605701</v>
      </c>
      <c r="AA151" s="286">
        <f t="shared" si="28"/>
        <v>-55952.245056085289</v>
      </c>
      <c r="AB151" s="286">
        <f t="shared" si="30"/>
        <v>4247.5857046043875</v>
      </c>
      <c r="AC151" s="286">
        <f t="shared" si="29"/>
        <v>4243.8768192102416</v>
      </c>
      <c r="AD151" s="287">
        <f t="shared" si="31"/>
        <v>-3.7088853941459092</v>
      </c>
      <c r="AE151" s="288">
        <f t="shared" si="32"/>
        <v>-8.731749403256239E-4</v>
      </c>
      <c r="AF151" s="250">
        <v>2</v>
      </c>
    </row>
    <row r="152" spans="1:32">
      <c r="A152" s="282">
        <v>475</v>
      </c>
      <c r="B152" s="282" t="s">
        <v>186</v>
      </c>
      <c r="C152" s="287">
        <v>5487</v>
      </c>
      <c r="D152" s="287">
        <v>24089508.52</v>
      </c>
      <c r="E152" s="287">
        <v>23697425.999999996</v>
      </c>
      <c r="F152" s="286">
        <f t="shared" si="23"/>
        <v>-392082.52000000328</v>
      </c>
      <c r="G152" s="287">
        <v>24698000</v>
      </c>
      <c r="H152" s="287">
        <v>24698000</v>
      </c>
      <c r="I152" s="286">
        <f t="shared" si="24"/>
        <v>0</v>
      </c>
      <c r="J152" s="287">
        <v>24393754.259999998</v>
      </c>
      <c r="K152" s="287">
        <v>24197713</v>
      </c>
      <c r="L152" s="286">
        <f t="shared" si="25"/>
        <v>-196041.25999999791</v>
      </c>
      <c r="M152" s="287">
        <v>24917460.753988884</v>
      </c>
      <c r="N152" s="287">
        <v>24695905.08960598</v>
      </c>
      <c r="O152" s="286">
        <f t="shared" si="26"/>
        <v>-221555.66438290477</v>
      </c>
      <c r="P152" s="287">
        <v>446053.97</v>
      </c>
      <c r="Q152" s="287">
        <v>446053.97</v>
      </c>
      <c r="R152" s="286">
        <f t="shared" si="27"/>
        <v>0</v>
      </c>
      <c r="S152" s="287">
        <v>429000</v>
      </c>
      <c r="T152" s="287">
        <v>429000</v>
      </c>
      <c r="U152" s="287">
        <v>437526.98499999999</v>
      </c>
      <c r="V152" s="287">
        <v>437526.98499999999</v>
      </c>
      <c r="W152" s="287">
        <v>451230.71808499965</v>
      </c>
      <c r="X152" s="287">
        <v>450612.65686289291</v>
      </c>
      <c r="Y152" s="287">
        <v>25368691.472073883</v>
      </c>
      <c r="Z152" s="287">
        <v>25146517.746468872</v>
      </c>
      <c r="AA152" s="286">
        <f t="shared" si="28"/>
        <v>-222173.72560501099</v>
      </c>
      <c r="AB152" s="286">
        <f t="shared" si="30"/>
        <v>4623.417436135207</v>
      </c>
      <c r="AC152" s="286">
        <f t="shared" si="29"/>
        <v>4582.9265074665336</v>
      </c>
      <c r="AD152" s="287">
        <f t="shared" si="31"/>
        <v>-40.490928668673405</v>
      </c>
      <c r="AE152" s="288">
        <f t="shared" si="32"/>
        <v>-8.757792093832751E-3</v>
      </c>
      <c r="AF152" s="250">
        <v>15</v>
      </c>
    </row>
    <row r="153" spans="1:32">
      <c r="A153" s="282">
        <v>480</v>
      </c>
      <c r="B153" s="282" t="s">
        <v>187</v>
      </c>
      <c r="C153" s="287">
        <v>1990</v>
      </c>
      <c r="D153" s="287">
        <v>7074087.7300000004</v>
      </c>
      <c r="E153" s="287">
        <v>7074087.7300000004</v>
      </c>
      <c r="F153" s="286">
        <f t="shared" si="23"/>
        <v>0</v>
      </c>
      <c r="G153" s="287">
        <v>7472000</v>
      </c>
      <c r="H153" s="287">
        <v>7472000</v>
      </c>
      <c r="I153" s="286">
        <f t="shared" si="24"/>
        <v>0</v>
      </c>
      <c r="J153" s="287">
        <v>7273043.8650000002</v>
      </c>
      <c r="K153" s="287">
        <v>7273043.8650000002</v>
      </c>
      <c r="L153" s="286">
        <f t="shared" si="25"/>
        <v>0</v>
      </c>
      <c r="M153" s="287">
        <v>7429187.9444462825</v>
      </c>
      <c r="N153" s="287">
        <v>7422784.1698337793</v>
      </c>
      <c r="O153" s="286">
        <f t="shared" si="26"/>
        <v>-6403.7746125031263</v>
      </c>
      <c r="P153" s="287">
        <v>149930.16999999998</v>
      </c>
      <c r="Q153" s="287">
        <v>149930.16999999998</v>
      </c>
      <c r="R153" s="286">
        <f t="shared" si="27"/>
        <v>0</v>
      </c>
      <c r="S153" s="287">
        <v>156000</v>
      </c>
      <c r="T153" s="287">
        <v>156000</v>
      </c>
      <c r="U153" s="287">
        <v>152965.08499999999</v>
      </c>
      <c r="V153" s="287">
        <v>152965.08499999999</v>
      </c>
      <c r="W153" s="287">
        <v>157756.08708222423</v>
      </c>
      <c r="X153" s="287">
        <v>157540.00489617398</v>
      </c>
      <c r="Y153" s="287">
        <v>7586944.0315285064</v>
      </c>
      <c r="Z153" s="287">
        <v>7580324.1747299535</v>
      </c>
      <c r="AA153" s="286">
        <f t="shared" si="28"/>
        <v>-6619.856798552908</v>
      </c>
      <c r="AB153" s="286">
        <f t="shared" si="30"/>
        <v>3812.5346892103048</v>
      </c>
      <c r="AC153" s="286">
        <f t="shared" si="29"/>
        <v>3809.208128005002</v>
      </c>
      <c r="AD153" s="287">
        <f t="shared" si="31"/>
        <v>-3.3265612053028235</v>
      </c>
      <c r="AE153" s="288">
        <f t="shared" si="32"/>
        <v>-8.7253270500519916E-4</v>
      </c>
      <c r="AF153" s="250">
        <v>2</v>
      </c>
    </row>
    <row r="154" spans="1:32">
      <c r="A154" s="282">
        <v>481</v>
      </c>
      <c r="B154" s="282" t="s">
        <v>188</v>
      </c>
      <c r="C154" s="287">
        <v>9612</v>
      </c>
      <c r="D154" s="287">
        <v>28116310.180000003</v>
      </c>
      <c r="E154" s="287">
        <v>27993367.719999995</v>
      </c>
      <c r="F154" s="286">
        <f t="shared" si="23"/>
        <v>-122942.46000000834</v>
      </c>
      <c r="G154" s="287">
        <v>28431000</v>
      </c>
      <c r="H154" s="287">
        <v>28431000</v>
      </c>
      <c r="I154" s="286">
        <f t="shared" si="24"/>
        <v>0</v>
      </c>
      <c r="J154" s="287">
        <v>28273655.090000004</v>
      </c>
      <c r="K154" s="287">
        <v>28212183.859999999</v>
      </c>
      <c r="L154" s="286">
        <f t="shared" si="25"/>
        <v>-61471.230000004172</v>
      </c>
      <c r="M154" s="287">
        <v>28880658.695169341</v>
      </c>
      <c r="N154" s="287">
        <v>28793027.464086115</v>
      </c>
      <c r="O154" s="286">
        <f t="shared" si="26"/>
        <v>-87631.231083225459</v>
      </c>
      <c r="P154" s="287">
        <v>707832.52</v>
      </c>
      <c r="Q154" s="287">
        <v>707867.58</v>
      </c>
      <c r="R154" s="286">
        <f t="shared" si="27"/>
        <v>35.059999999939464</v>
      </c>
      <c r="S154" s="287">
        <v>735000</v>
      </c>
      <c r="T154" s="287">
        <v>735000</v>
      </c>
      <c r="U154" s="287">
        <v>721416.26</v>
      </c>
      <c r="V154" s="287">
        <v>721433.79</v>
      </c>
      <c r="W154" s="287">
        <v>744011.6568764206</v>
      </c>
      <c r="X154" s="287">
        <v>743010.62107647222</v>
      </c>
      <c r="Y154" s="287">
        <v>29624670.35204576</v>
      </c>
      <c r="Z154" s="287">
        <v>29536038.085162587</v>
      </c>
      <c r="AA154" s="286">
        <f t="shared" si="28"/>
        <v>-88632.266883172095</v>
      </c>
      <c r="AB154" s="286">
        <f t="shared" si="30"/>
        <v>3082.0505984234042</v>
      </c>
      <c r="AC154" s="286">
        <f t="shared" si="29"/>
        <v>3072.829596875009</v>
      </c>
      <c r="AD154" s="287">
        <f t="shared" si="31"/>
        <v>-9.2210015483951793</v>
      </c>
      <c r="AE154" s="288">
        <f t="shared" si="32"/>
        <v>-2.991839768338684E-3</v>
      </c>
      <c r="AF154" s="250">
        <v>2</v>
      </c>
    </row>
    <row r="155" spans="1:32">
      <c r="A155" s="282">
        <v>483</v>
      </c>
      <c r="B155" s="282" t="s">
        <v>189</v>
      </c>
      <c r="C155" s="287">
        <v>1076</v>
      </c>
      <c r="D155" s="287">
        <v>3948000</v>
      </c>
      <c r="E155" s="287">
        <v>4056514.65</v>
      </c>
      <c r="F155" s="286">
        <f t="shared" si="23"/>
        <v>108514.64999999991</v>
      </c>
      <c r="G155" s="287">
        <v>4134000</v>
      </c>
      <c r="H155" s="287">
        <v>4134000</v>
      </c>
      <c r="I155" s="286">
        <f t="shared" si="24"/>
        <v>0</v>
      </c>
      <c r="J155" s="287">
        <v>4041000</v>
      </c>
      <c r="K155" s="287">
        <v>4095257.3250000002</v>
      </c>
      <c r="L155" s="286">
        <f t="shared" si="25"/>
        <v>54257.325000000186</v>
      </c>
      <c r="M155" s="287">
        <v>4127755.7293417244</v>
      </c>
      <c r="N155" s="287">
        <v>4179572.1031865147</v>
      </c>
      <c r="O155" s="286">
        <f t="shared" si="26"/>
        <v>51816.373844790272</v>
      </c>
      <c r="P155" s="287">
        <v>85000</v>
      </c>
      <c r="Q155" s="287">
        <v>93826</v>
      </c>
      <c r="R155" s="286">
        <f t="shared" si="27"/>
        <v>8826</v>
      </c>
      <c r="S155" s="287">
        <v>108000</v>
      </c>
      <c r="T155" s="287">
        <v>108000</v>
      </c>
      <c r="U155" s="287">
        <v>96500</v>
      </c>
      <c r="V155" s="287">
        <v>100913</v>
      </c>
      <c r="W155" s="287">
        <v>99522.465557644333</v>
      </c>
      <c r="X155" s="287">
        <v>103931.13248090312</v>
      </c>
      <c r="Y155" s="287">
        <v>4227278.194899369</v>
      </c>
      <c r="Z155" s="287">
        <v>4283503.2356674178</v>
      </c>
      <c r="AA155" s="286">
        <f t="shared" si="28"/>
        <v>56225.040768048726</v>
      </c>
      <c r="AB155" s="286">
        <f t="shared" si="30"/>
        <v>3928.6972071555474</v>
      </c>
      <c r="AC155" s="286">
        <f t="shared" si="29"/>
        <v>3980.9509625161877</v>
      </c>
      <c r="AD155" s="287">
        <f t="shared" si="31"/>
        <v>52.253755360640298</v>
      </c>
      <c r="AE155" s="288">
        <f t="shared" si="32"/>
        <v>1.3300530075330755E-2</v>
      </c>
      <c r="AF155" s="250">
        <v>17</v>
      </c>
    </row>
    <row r="156" spans="1:32">
      <c r="A156" s="282">
        <v>484</v>
      </c>
      <c r="B156" s="282" t="s">
        <v>190</v>
      </c>
      <c r="C156" s="287">
        <v>3055</v>
      </c>
      <c r="D156" s="287">
        <v>14539588.550000001</v>
      </c>
      <c r="E156" s="287">
        <v>14539588.550000001</v>
      </c>
      <c r="F156" s="286">
        <f t="shared" si="23"/>
        <v>0</v>
      </c>
      <c r="G156" s="287">
        <v>15012000</v>
      </c>
      <c r="H156" s="287">
        <v>15012000</v>
      </c>
      <c r="I156" s="286">
        <f t="shared" si="24"/>
        <v>0</v>
      </c>
      <c r="J156" s="287">
        <v>14775794.275</v>
      </c>
      <c r="K156" s="287">
        <v>14775794.275</v>
      </c>
      <c r="L156" s="286">
        <f t="shared" si="25"/>
        <v>0</v>
      </c>
      <c r="M156" s="287">
        <v>15093013.975304602</v>
      </c>
      <c r="N156" s="287">
        <v>15080004.17390451</v>
      </c>
      <c r="O156" s="286">
        <f t="shared" si="26"/>
        <v>-13009.801400091499</v>
      </c>
      <c r="P156" s="287">
        <v>349566.1</v>
      </c>
      <c r="Q156" s="287">
        <v>349566.1</v>
      </c>
      <c r="R156" s="286">
        <f t="shared" si="27"/>
        <v>0</v>
      </c>
      <c r="S156" s="287">
        <v>368000</v>
      </c>
      <c r="T156" s="287">
        <v>368000</v>
      </c>
      <c r="U156" s="287">
        <v>358783.05</v>
      </c>
      <c r="V156" s="287">
        <v>358783.05</v>
      </c>
      <c r="W156" s="287">
        <v>370020.45322581951</v>
      </c>
      <c r="X156" s="287">
        <v>369513.62759458635</v>
      </c>
      <c r="Y156" s="287">
        <v>15463034.428530421</v>
      </c>
      <c r="Z156" s="287">
        <v>15449517.801499097</v>
      </c>
      <c r="AA156" s="286">
        <f t="shared" si="28"/>
        <v>-13516.627031324431</v>
      </c>
      <c r="AB156" s="286">
        <f t="shared" si="30"/>
        <v>5061.549731106521</v>
      </c>
      <c r="AC156" s="286">
        <f t="shared" si="29"/>
        <v>5057.1253032730265</v>
      </c>
      <c r="AD156" s="287">
        <f t="shared" si="31"/>
        <v>-4.4244278334945193</v>
      </c>
      <c r="AE156" s="288">
        <f t="shared" si="32"/>
        <v>-8.7412513331708026E-4</v>
      </c>
      <c r="AF156" s="250">
        <v>4</v>
      </c>
    </row>
    <row r="157" spans="1:32">
      <c r="A157" s="282">
        <v>489</v>
      </c>
      <c r="B157" s="282" t="s">
        <v>191</v>
      </c>
      <c r="C157" s="287">
        <v>1835</v>
      </c>
      <c r="D157" s="287">
        <v>8484335.2899999972</v>
      </c>
      <c r="E157" s="287">
        <v>8484335.2899999972</v>
      </c>
      <c r="F157" s="286">
        <f t="shared" si="23"/>
        <v>0</v>
      </c>
      <c r="G157" s="287">
        <v>8730000</v>
      </c>
      <c r="H157" s="287">
        <v>8730000</v>
      </c>
      <c r="I157" s="286">
        <f t="shared" si="24"/>
        <v>0</v>
      </c>
      <c r="J157" s="287">
        <v>8607167.6449999996</v>
      </c>
      <c r="K157" s="287">
        <v>8607167.6449999996</v>
      </c>
      <c r="L157" s="286">
        <f t="shared" si="25"/>
        <v>0</v>
      </c>
      <c r="M157" s="287">
        <v>8791953.8629184514</v>
      </c>
      <c r="N157" s="287">
        <v>8784375.4180920906</v>
      </c>
      <c r="O157" s="286">
        <f t="shared" si="26"/>
        <v>-7578.4448263607919</v>
      </c>
      <c r="P157" s="287">
        <v>303365.7</v>
      </c>
      <c r="Q157" s="287">
        <v>303365.7</v>
      </c>
      <c r="R157" s="286">
        <f t="shared" si="27"/>
        <v>0</v>
      </c>
      <c r="S157" s="287">
        <v>329000</v>
      </c>
      <c r="T157" s="287">
        <v>329000</v>
      </c>
      <c r="U157" s="287">
        <v>316182.84999999998</v>
      </c>
      <c r="V157" s="287">
        <v>316182.84999999998</v>
      </c>
      <c r="W157" s="287">
        <v>326085.97719215357</v>
      </c>
      <c r="X157" s="287">
        <v>325639.32963582012</v>
      </c>
      <c r="Y157" s="287">
        <v>9118039.8401106056</v>
      </c>
      <c r="Z157" s="287">
        <v>9110014.7477279101</v>
      </c>
      <c r="AA157" s="286">
        <f t="shared" si="28"/>
        <v>-8025.0923826955259</v>
      </c>
      <c r="AB157" s="286">
        <f t="shared" si="30"/>
        <v>4968.95904093221</v>
      </c>
      <c r="AC157" s="286">
        <f t="shared" si="29"/>
        <v>4964.5856935846923</v>
      </c>
      <c r="AD157" s="287">
        <f t="shared" si="31"/>
        <v>-4.3733473475176652</v>
      </c>
      <c r="AE157" s="288">
        <f t="shared" si="32"/>
        <v>-8.8013350713738142E-4</v>
      </c>
      <c r="AF157" s="250">
        <v>8</v>
      </c>
    </row>
    <row r="158" spans="1:32">
      <c r="A158" s="282">
        <v>491</v>
      </c>
      <c r="B158" s="282" t="s">
        <v>192</v>
      </c>
      <c r="C158" s="287">
        <v>52122</v>
      </c>
      <c r="D158" s="287">
        <v>231040780.40000001</v>
      </c>
      <c r="E158" s="287">
        <v>232053839.09999999</v>
      </c>
      <c r="F158" s="286">
        <f t="shared" si="23"/>
        <v>1013058.6999999881</v>
      </c>
      <c r="G158" s="287">
        <v>226662000</v>
      </c>
      <c r="H158" s="287">
        <v>226662000</v>
      </c>
      <c r="I158" s="286">
        <f t="shared" si="24"/>
        <v>0</v>
      </c>
      <c r="J158" s="287">
        <v>228851390.19999999</v>
      </c>
      <c r="K158" s="287">
        <v>229357919.55000001</v>
      </c>
      <c r="L158" s="286">
        <f t="shared" si="25"/>
        <v>506529.35000002384</v>
      </c>
      <c r="M158" s="287">
        <v>233764572.39937353</v>
      </c>
      <c r="N158" s="287">
        <v>234080031.14824462</v>
      </c>
      <c r="O158" s="286">
        <f t="shared" si="26"/>
        <v>315458.74887108803</v>
      </c>
      <c r="P158" s="287">
        <v>5429783.129999999</v>
      </c>
      <c r="Q158" s="287">
        <v>5407718.049999997</v>
      </c>
      <c r="R158" s="286">
        <f t="shared" si="27"/>
        <v>-22065.080000001937</v>
      </c>
      <c r="S158" s="287">
        <v>5527000</v>
      </c>
      <c r="T158" s="287">
        <v>5527000</v>
      </c>
      <c r="U158" s="287">
        <v>5478391.5649999995</v>
      </c>
      <c r="V158" s="287">
        <v>5467359.0249999985</v>
      </c>
      <c r="W158" s="287">
        <v>5649979.6460000174</v>
      </c>
      <c r="X158" s="287">
        <v>5630878.2332101529</v>
      </c>
      <c r="Y158" s="287">
        <v>239414552.04537356</v>
      </c>
      <c r="Z158" s="287">
        <v>239710909.38145477</v>
      </c>
      <c r="AA158" s="286">
        <f t="shared" si="28"/>
        <v>296357.3360812068</v>
      </c>
      <c r="AB158" s="286">
        <f t="shared" si="30"/>
        <v>4593.3492967532629</v>
      </c>
      <c r="AC158" s="286">
        <f t="shared" si="29"/>
        <v>4599.0351364386397</v>
      </c>
      <c r="AD158" s="287">
        <f t="shared" si="31"/>
        <v>5.6858396853767772</v>
      </c>
      <c r="AE158" s="288">
        <f t="shared" si="32"/>
        <v>1.2378417834227682E-3</v>
      </c>
      <c r="AF158" s="250">
        <v>10</v>
      </c>
    </row>
    <row r="159" spans="1:32">
      <c r="A159" s="282">
        <v>494</v>
      </c>
      <c r="B159" s="282" t="s">
        <v>193</v>
      </c>
      <c r="C159" s="287">
        <v>8909</v>
      </c>
      <c r="D159" s="287">
        <v>32608017.799999997</v>
      </c>
      <c r="E159" s="287">
        <v>34292120.670000002</v>
      </c>
      <c r="F159" s="286">
        <f t="shared" si="23"/>
        <v>1684102.8700000048</v>
      </c>
      <c r="G159" s="287">
        <v>33392000</v>
      </c>
      <c r="H159" s="287">
        <v>33392000</v>
      </c>
      <c r="I159" s="286">
        <f t="shared" si="24"/>
        <v>0</v>
      </c>
      <c r="J159" s="287">
        <v>33000008.899999999</v>
      </c>
      <c r="K159" s="287">
        <v>33842060.335000001</v>
      </c>
      <c r="L159" s="286">
        <f t="shared" si="25"/>
        <v>842051.43500000238</v>
      </c>
      <c r="M159" s="287">
        <v>33708482.010715879</v>
      </c>
      <c r="N159" s="287">
        <v>34538814.063538946</v>
      </c>
      <c r="O159" s="286">
        <f t="shared" si="26"/>
        <v>830332.05282306671</v>
      </c>
      <c r="P159" s="287">
        <v>628493.27</v>
      </c>
      <c r="Q159" s="287">
        <v>628493.27</v>
      </c>
      <c r="R159" s="286">
        <f t="shared" si="27"/>
        <v>0</v>
      </c>
      <c r="S159" s="287">
        <v>646000</v>
      </c>
      <c r="T159" s="287">
        <v>646000</v>
      </c>
      <c r="U159" s="287">
        <v>637246.63500000001</v>
      </c>
      <c r="V159" s="287">
        <v>637246.63500000001</v>
      </c>
      <c r="W159" s="287">
        <v>657205.7645959818</v>
      </c>
      <c r="X159" s="287">
        <v>656305.57455624861</v>
      </c>
      <c r="Y159" s="287">
        <v>34365687.775311865</v>
      </c>
      <c r="Z159" s="287">
        <v>35195119.638095193</v>
      </c>
      <c r="AA159" s="286">
        <f t="shared" si="28"/>
        <v>829431.8627833277</v>
      </c>
      <c r="AB159" s="286">
        <f t="shared" si="30"/>
        <v>3857.4124789888724</v>
      </c>
      <c r="AC159" s="286">
        <f t="shared" si="29"/>
        <v>3950.5129237956216</v>
      </c>
      <c r="AD159" s="287">
        <f t="shared" si="31"/>
        <v>93.100444806749238</v>
      </c>
      <c r="AE159" s="288">
        <f t="shared" si="32"/>
        <v>2.4135465240977618E-2</v>
      </c>
      <c r="AF159" s="250">
        <v>17</v>
      </c>
    </row>
    <row r="160" spans="1:32">
      <c r="A160" s="282">
        <v>495</v>
      </c>
      <c r="B160" s="282" t="s">
        <v>194</v>
      </c>
      <c r="C160" s="287">
        <v>1488</v>
      </c>
      <c r="D160" s="287">
        <v>7230506.7899999991</v>
      </c>
      <c r="E160" s="287">
        <v>7230506.7899999991</v>
      </c>
      <c r="F160" s="286">
        <f t="shared" si="23"/>
        <v>0</v>
      </c>
      <c r="G160" s="287">
        <v>7305000</v>
      </c>
      <c r="H160" s="287">
        <v>7305000</v>
      </c>
      <c r="I160" s="286">
        <f t="shared" si="24"/>
        <v>0</v>
      </c>
      <c r="J160" s="287">
        <v>7267753.3949999996</v>
      </c>
      <c r="K160" s="287">
        <v>7267753.3949999996</v>
      </c>
      <c r="L160" s="286">
        <f t="shared" si="25"/>
        <v>0</v>
      </c>
      <c r="M160" s="287">
        <v>7423783.894000004</v>
      </c>
      <c r="N160" s="287">
        <v>7417384.7775441268</v>
      </c>
      <c r="O160" s="286">
        <f t="shared" si="26"/>
        <v>-6399.1164558771998</v>
      </c>
      <c r="P160" s="287">
        <v>141390.96</v>
      </c>
      <c r="Q160" s="287">
        <v>141390.96</v>
      </c>
      <c r="R160" s="286">
        <f t="shared" si="27"/>
        <v>0</v>
      </c>
      <c r="S160" s="287">
        <v>145000</v>
      </c>
      <c r="T160" s="287">
        <v>145000</v>
      </c>
      <c r="U160" s="287">
        <v>143195.47999999998</v>
      </c>
      <c r="V160" s="287">
        <v>143195.47999999998</v>
      </c>
      <c r="W160" s="287">
        <v>147680.48939181707</v>
      </c>
      <c r="X160" s="287">
        <v>147478.20798654793</v>
      </c>
      <c r="Y160" s="287">
        <v>7571464.3833918208</v>
      </c>
      <c r="Z160" s="287">
        <v>7564862.9855306745</v>
      </c>
      <c r="AA160" s="286">
        <f t="shared" si="28"/>
        <v>-6601.3978611463681</v>
      </c>
      <c r="AB160" s="286">
        <f t="shared" si="30"/>
        <v>5088.3497200213851</v>
      </c>
      <c r="AC160" s="286">
        <f t="shared" si="29"/>
        <v>5083.9132967276037</v>
      </c>
      <c r="AD160" s="287">
        <f t="shared" si="31"/>
        <v>-4.436423293781445</v>
      </c>
      <c r="AE160" s="288">
        <f t="shared" si="32"/>
        <v>-8.7187861249497605E-4</v>
      </c>
      <c r="AF160" s="250">
        <v>13</v>
      </c>
    </row>
    <row r="161" spans="1:32">
      <c r="A161" s="282">
        <v>498</v>
      </c>
      <c r="B161" s="282" t="s">
        <v>195</v>
      </c>
      <c r="C161" s="287">
        <v>2321</v>
      </c>
      <c r="D161" s="287">
        <v>10472295.809999999</v>
      </c>
      <c r="E161" s="287">
        <v>10605731.249999998</v>
      </c>
      <c r="F161" s="286">
        <f t="shared" si="23"/>
        <v>133435.43999999948</v>
      </c>
      <c r="G161" s="287">
        <v>11443000</v>
      </c>
      <c r="H161" s="287">
        <v>11443000</v>
      </c>
      <c r="I161" s="286">
        <f t="shared" si="24"/>
        <v>0</v>
      </c>
      <c r="J161" s="287">
        <v>10957647.904999999</v>
      </c>
      <c r="K161" s="287">
        <v>11024365.625</v>
      </c>
      <c r="L161" s="286">
        <f t="shared" si="25"/>
        <v>66717.720000000671</v>
      </c>
      <c r="M161" s="287">
        <v>11192896.292990122</v>
      </c>
      <c r="N161" s="287">
        <v>11251339.626522338</v>
      </c>
      <c r="O161" s="286">
        <f t="shared" si="26"/>
        <v>58443.333532216027</v>
      </c>
      <c r="P161" s="287">
        <v>312843</v>
      </c>
      <c r="Q161" s="287">
        <v>312843</v>
      </c>
      <c r="R161" s="286">
        <f t="shared" si="27"/>
        <v>0</v>
      </c>
      <c r="S161" s="287">
        <v>339000</v>
      </c>
      <c r="T161" s="287">
        <v>339000</v>
      </c>
      <c r="U161" s="287">
        <v>325921.5</v>
      </c>
      <c r="V161" s="287">
        <v>325921.5</v>
      </c>
      <c r="W161" s="287">
        <v>336129.65034451586</v>
      </c>
      <c r="X161" s="287">
        <v>335669.24573518441</v>
      </c>
      <c r="Y161" s="287">
        <v>11529025.943334637</v>
      </c>
      <c r="Z161" s="287">
        <v>11587008.872257523</v>
      </c>
      <c r="AA161" s="286">
        <f t="shared" si="28"/>
        <v>57982.928922886029</v>
      </c>
      <c r="AB161" s="286">
        <f t="shared" si="30"/>
        <v>4967.2666709757159</v>
      </c>
      <c r="AC161" s="286">
        <f t="shared" si="29"/>
        <v>4992.2485447038016</v>
      </c>
      <c r="AD161" s="287">
        <f t="shared" si="31"/>
        <v>24.981873728085702</v>
      </c>
      <c r="AE161" s="288">
        <f t="shared" si="32"/>
        <v>5.0292998912374745E-3</v>
      </c>
      <c r="AF161" s="250">
        <v>19</v>
      </c>
    </row>
    <row r="162" spans="1:32">
      <c r="A162" s="282">
        <v>499</v>
      </c>
      <c r="B162" s="282" t="s">
        <v>196</v>
      </c>
      <c r="C162" s="287">
        <v>19536</v>
      </c>
      <c r="D162" s="287">
        <v>62659359.340000018</v>
      </c>
      <c r="E162" s="287">
        <v>62659359.340000018</v>
      </c>
      <c r="F162" s="286">
        <f t="shared" si="23"/>
        <v>0</v>
      </c>
      <c r="G162" s="287">
        <v>64375000</v>
      </c>
      <c r="H162" s="287">
        <v>64375000</v>
      </c>
      <c r="I162" s="286">
        <f t="shared" si="24"/>
        <v>0</v>
      </c>
      <c r="J162" s="287">
        <v>63517179.670000009</v>
      </c>
      <c r="K162" s="287">
        <v>63517179.670000009</v>
      </c>
      <c r="L162" s="286">
        <f t="shared" si="25"/>
        <v>0</v>
      </c>
      <c r="M162" s="287">
        <v>64880822.146614745</v>
      </c>
      <c r="N162" s="287">
        <v>64824896.497027248</v>
      </c>
      <c r="O162" s="286">
        <f t="shared" si="26"/>
        <v>-55925.649587497115</v>
      </c>
      <c r="P162" s="287">
        <v>1489496.4</v>
      </c>
      <c r="Q162" s="287">
        <v>1489496.4</v>
      </c>
      <c r="R162" s="286">
        <f t="shared" si="27"/>
        <v>0</v>
      </c>
      <c r="S162" s="287">
        <v>1491000</v>
      </c>
      <c r="T162" s="287">
        <v>1491000</v>
      </c>
      <c r="U162" s="287">
        <v>1490248.2</v>
      </c>
      <c r="V162" s="287">
        <v>1490248.2</v>
      </c>
      <c r="W162" s="287">
        <v>1536924.0948895488</v>
      </c>
      <c r="X162" s="287">
        <v>1534818.9341673262</v>
      </c>
      <c r="Y162" s="287">
        <v>66417746.241504297</v>
      </c>
      <c r="Z162" s="287">
        <v>66359715.431194574</v>
      </c>
      <c r="AA162" s="286">
        <f t="shared" si="28"/>
        <v>-58030.81030972302</v>
      </c>
      <c r="AB162" s="286">
        <f t="shared" si="30"/>
        <v>3399.7617854987866</v>
      </c>
      <c r="AC162" s="286">
        <f t="shared" si="29"/>
        <v>3396.7913304256026</v>
      </c>
      <c r="AD162" s="287">
        <f t="shared" si="31"/>
        <v>-2.9704550731839845</v>
      </c>
      <c r="AE162" s="288">
        <f t="shared" si="32"/>
        <v>-8.7372447265395166E-4</v>
      </c>
      <c r="AF162" s="250">
        <v>15</v>
      </c>
    </row>
    <row r="163" spans="1:32">
      <c r="A163" s="282">
        <v>500</v>
      </c>
      <c r="B163" s="282" t="s">
        <v>197</v>
      </c>
      <c r="C163" s="287">
        <v>10426</v>
      </c>
      <c r="D163" s="287">
        <v>25595939.870000005</v>
      </c>
      <c r="E163" s="287">
        <v>25595939.870000005</v>
      </c>
      <c r="F163" s="286">
        <f t="shared" si="23"/>
        <v>0</v>
      </c>
      <c r="G163" s="287">
        <v>28622000</v>
      </c>
      <c r="H163" s="287">
        <v>28622000</v>
      </c>
      <c r="I163" s="286">
        <f t="shared" si="24"/>
        <v>0</v>
      </c>
      <c r="J163" s="287">
        <v>27108969.935000002</v>
      </c>
      <c r="K163" s="287">
        <v>27108969.935000002</v>
      </c>
      <c r="L163" s="286">
        <f t="shared" si="25"/>
        <v>0</v>
      </c>
      <c r="M163" s="287">
        <v>27690969.058586691</v>
      </c>
      <c r="N163" s="287">
        <v>27667100.134287152</v>
      </c>
      <c r="O163" s="286">
        <f t="shared" si="26"/>
        <v>-23868.924299538136</v>
      </c>
      <c r="P163" s="287">
        <v>999808.83</v>
      </c>
      <c r="Q163" s="287">
        <v>999808.83</v>
      </c>
      <c r="R163" s="286">
        <f t="shared" si="27"/>
        <v>0</v>
      </c>
      <c r="S163" s="287">
        <v>953000</v>
      </c>
      <c r="T163" s="287">
        <v>953000</v>
      </c>
      <c r="U163" s="287">
        <v>976404.41500000004</v>
      </c>
      <c r="V163" s="287">
        <v>976404.41500000004</v>
      </c>
      <c r="W163" s="287">
        <v>1006986.2669654855</v>
      </c>
      <c r="X163" s="287">
        <v>1005606.974426523</v>
      </c>
      <c r="Y163" s="287">
        <v>28697955.325552177</v>
      </c>
      <c r="Z163" s="287">
        <v>28672707.108713675</v>
      </c>
      <c r="AA163" s="286">
        <f t="shared" si="28"/>
        <v>-25248.216838501394</v>
      </c>
      <c r="AB163" s="286">
        <f t="shared" si="30"/>
        <v>2752.5374377088219</v>
      </c>
      <c r="AC163" s="286">
        <f t="shared" si="29"/>
        <v>2750.1157786987987</v>
      </c>
      <c r="AD163" s="287">
        <f t="shared" si="31"/>
        <v>-2.421659010023177</v>
      </c>
      <c r="AE163" s="288">
        <f t="shared" si="32"/>
        <v>-8.7979148869958188E-4</v>
      </c>
      <c r="AF163" s="250">
        <v>13</v>
      </c>
    </row>
    <row r="164" spans="1:32">
      <c r="A164" s="282">
        <v>503</v>
      </c>
      <c r="B164" s="282" t="s">
        <v>198</v>
      </c>
      <c r="C164" s="287">
        <v>7594</v>
      </c>
      <c r="D164" s="287">
        <v>30992566.890000001</v>
      </c>
      <c r="E164" s="287">
        <v>30992566.890000001</v>
      </c>
      <c r="F164" s="286">
        <f t="shared" si="23"/>
        <v>0</v>
      </c>
      <c r="G164" s="287">
        <v>31012000</v>
      </c>
      <c r="H164" s="287">
        <v>31012000</v>
      </c>
      <c r="I164" s="286">
        <f t="shared" si="24"/>
        <v>0</v>
      </c>
      <c r="J164" s="287">
        <v>31002283.445</v>
      </c>
      <c r="K164" s="287">
        <v>31002283.445</v>
      </c>
      <c r="L164" s="286">
        <f t="shared" si="25"/>
        <v>0</v>
      </c>
      <c r="M164" s="287">
        <v>31667867.634935621</v>
      </c>
      <c r="N164" s="287">
        <v>31640570.723306894</v>
      </c>
      <c r="O164" s="286">
        <f t="shared" si="26"/>
        <v>-27296.91162872687</v>
      </c>
      <c r="P164" s="287">
        <v>555911.76</v>
      </c>
      <c r="Q164" s="287">
        <v>555911.76</v>
      </c>
      <c r="R164" s="286">
        <f t="shared" si="27"/>
        <v>0</v>
      </c>
      <c r="S164" s="287">
        <v>582000</v>
      </c>
      <c r="T164" s="287">
        <v>582000</v>
      </c>
      <c r="U164" s="287">
        <v>568955.88</v>
      </c>
      <c r="V164" s="287">
        <v>568955.88</v>
      </c>
      <c r="W164" s="287">
        <v>586776.08260227181</v>
      </c>
      <c r="X164" s="287">
        <v>585972.36173801997</v>
      </c>
      <c r="Y164" s="287">
        <v>32254643.717537895</v>
      </c>
      <c r="Z164" s="287">
        <v>32226543.085044913</v>
      </c>
      <c r="AA164" s="286">
        <f t="shared" si="28"/>
        <v>-28100.632492981851</v>
      </c>
      <c r="AB164" s="286">
        <f t="shared" si="30"/>
        <v>4247.3852669920852</v>
      </c>
      <c r="AC164" s="286">
        <f t="shared" si="29"/>
        <v>4243.6848940011741</v>
      </c>
      <c r="AD164" s="287">
        <f t="shared" si="31"/>
        <v>-3.7003729909110916</v>
      </c>
      <c r="AE164" s="288">
        <f t="shared" si="32"/>
        <v>-8.7121199474603423E-4</v>
      </c>
      <c r="AF164" s="250">
        <v>2</v>
      </c>
    </row>
    <row r="165" spans="1:32">
      <c r="A165" s="282">
        <v>504</v>
      </c>
      <c r="B165" s="282" t="s">
        <v>199</v>
      </c>
      <c r="C165" s="287">
        <v>1816</v>
      </c>
      <c r="D165" s="287">
        <v>7849158.540000001</v>
      </c>
      <c r="E165" s="287">
        <v>7815337.540000001</v>
      </c>
      <c r="F165" s="286">
        <f t="shared" si="23"/>
        <v>-33821</v>
      </c>
      <c r="G165" s="287">
        <v>7268000</v>
      </c>
      <c r="H165" s="287">
        <v>7268000</v>
      </c>
      <c r="I165" s="286">
        <f t="shared" si="24"/>
        <v>0</v>
      </c>
      <c r="J165" s="287">
        <v>7558579.2700000005</v>
      </c>
      <c r="K165" s="287">
        <v>7541668.7700000005</v>
      </c>
      <c r="L165" s="286">
        <f t="shared" si="25"/>
        <v>-16910.5</v>
      </c>
      <c r="M165" s="287">
        <v>7720853.4737505792</v>
      </c>
      <c r="N165" s="287">
        <v>7696939.6306653228</v>
      </c>
      <c r="O165" s="286">
        <f t="shared" si="26"/>
        <v>-23913.843085256405</v>
      </c>
      <c r="P165" s="287">
        <v>188117.99999999994</v>
      </c>
      <c r="Q165" s="287">
        <v>187042</v>
      </c>
      <c r="R165" s="286">
        <f t="shared" si="27"/>
        <v>-1075.9999999999418</v>
      </c>
      <c r="S165" s="287">
        <v>249000</v>
      </c>
      <c r="T165" s="287">
        <v>249000</v>
      </c>
      <c r="U165" s="287">
        <v>218558.99999999997</v>
      </c>
      <c r="V165" s="287">
        <v>218021</v>
      </c>
      <c r="W165" s="287">
        <v>225404.4616560952</v>
      </c>
      <c r="X165" s="287">
        <v>224541.62927094605</v>
      </c>
      <c r="Y165" s="287">
        <v>7946257.9354066746</v>
      </c>
      <c r="Z165" s="287">
        <v>7921481.2599362684</v>
      </c>
      <c r="AA165" s="286">
        <f t="shared" si="28"/>
        <v>-24776.67547040619</v>
      </c>
      <c r="AB165" s="286">
        <f t="shared" si="30"/>
        <v>4375.6926957085216</v>
      </c>
      <c r="AC165" s="286">
        <f t="shared" si="29"/>
        <v>4362.0491519472844</v>
      </c>
      <c r="AD165" s="287">
        <f t="shared" si="31"/>
        <v>-13.643543761237197</v>
      </c>
      <c r="AE165" s="288">
        <f t="shared" si="32"/>
        <v>-3.1180306091006249E-3</v>
      </c>
      <c r="AF165" s="250">
        <v>1</v>
      </c>
    </row>
    <row r="166" spans="1:32">
      <c r="A166" s="282">
        <v>505</v>
      </c>
      <c r="B166" s="282" t="s">
        <v>200</v>
      </c>
      <c r="C166" s="287">
        <v>20837</v>
      </c>
      <c r="D166" s="287">
        <v>65197115.970000006</v>
      </c>
      <c r="E166" s="287">
        <v>65197115.970000006</v>
      </c>
      <c r="F166" s="286">
        <f t="shared" si="23"/>
        <v>0</v>
      </c>
      <c r="G166" s="287">
        <v>71494000</v>
      </c>
      <c r="H166" s="287">
        <v>71494000</v>
      </c>
      <c r="I166" s="286">
        <f t="shared" si="24"/>
        <v>0</v>
      </c>
      <c r="J166" s="287">
        <v>68345557.984999999</v>
      </c>
      <c r="K166" s="287">
        <v>68345557.984999999</v>
      </c>
      <c r="L166" s="286">
        <f t="shared" si="25"/>
        <v>0</v>
      </c>
      <c r="M166" s="287">
        <v>69812860.318644091</v>
      </c>
      <c r="N166" s="287">
        <v>69752683.37523146</v>
      </c>
      <c r="O166" s="286">
        <f t="shared" si="26"/>
        <v>-60176.94341263175</v>
      </c>
      <c r="P166" s="287">
        <v>1890260.6</v>
      </c>
      <c r="Q166" s="287">
        <v>1890260.6</v>
      </c>
      <c r="R166" s="286">
        <f t="shared" si="27"/>
        <v>0</v>
      </c>
      <c r="S166" s="287">
        <v>1878000</v>
      </c>
      <c r="T166" s="287">
        <v>1878000</v>
      </c>
      <c r="U166" s="287">
        <v>1884130.3</v>
      </c>
      <c r="V166" s="287">
        <v>1884130.3</v>
      </c>
      <c r="W166" s="287">
        <v>1943142.9314804571</v>
      </c>
      <c r="X166" s="287">
        <v>1940481.3633583754</v>
      </c>
      <c r="Y166" s="287">
        <v>71756003.250124544</v>
      </c>
      <c r="Z166" s="287">
        <v>71693164.738589838</v>
      </c>
      <c r="AA166" s="286">
        <f t="shared" si="28"/>
        <v>-62838.511534705758</v>
      </c>
      <c r="AB166" s="286">
        <f t="shared" si="30"/>
        <v>3443.6820679620168</v>
      </c>
      <c r="AC166" s="286">
        <f t="shared" si="29"/>
        <v>3440.6663501746816</v>
      </c>
      <c r="AD166" s="287">
        <f t="shared" si="31"/>
        <v>-3.0157177873352339</v>
      </c>
      <c r="AE166" s="288">
        <f t="shared" si="32"/>
        <v>-8.7572479915950727E-4</v>
      </c>
      <c r="AF166" s="250">
        <v>1</v>
      </c>
    </row>
    <row r="167" spans="1:32">
      <c r="A167" s="282">
        <v>507</v>
      </c>
      <c r="B167" s="282" t="s">
        <v>201</v>
      </c>
      <c r="C167" s="287">
        <v>5635</v>
      </c>
      <c r="D167" s="287">
        <v>29374864.810000006</v>
      </c>
      <c r="E167" s="287">
        <v>29374864.810000006</v>
      </c>
      <c r="F167" s="286">
        <f t="shared" si="23"/>
        <v>0</v>
      </c>
      <c r="G167" s="287">
        <v>26879000</v>
      </c>
      <c r="H167" s="287">
        <v>26879000</v>
      </c>
      <c r="I167" s="286">
        <f t="shared" si="24"/>
        <v>0</v>
      </c>
      <c r="J167" s="287">
        <v>28126932.405000001</v>
      </c>
      <c r="K167" s="287">
        <v>28126932.405000001</v>
      </c>
      <c r="L167" s="286">
        <f t="shared" si="25"/>
        <v>0</v>
      </c>
      <c r="M167" s="287">
        <v>28730786.038986925</v>
      </c>
      <c r="N167" s="287">
        <v>28706020.818398949</v>
      </c>
      <c r="O167" s="286">
        <f t="shared" si="26"/>
        <v>-24765.220587976277</v>
      </c>
      <c r="P167" s="287">
        <v>626145.61</v>
      </c>
      <c r="Q167" s="287">
        <v>626145.61</v>
      </c>
      <c r="R167" s="286">
        <f t="shared" si="27"/>
        <v>0</v>
      </c>
      <c r="S167" s="287">
        <v>532000</v>
      </c>
      <c r="T167" s="287">
        <v>532000</v>
      </c>
      <c r="U167" s="287">
        <v>579072.80499999993</v>
      </c>
      <c r="V167" s="287">
        <v>579072.80499999993</v>
      </c>
      <c r="W167" s="287">
        <v>597209.87866301544</v>
      </c>
      <c r="X167" s="287">
        <v>596391.86638533359</v>
      </c>
      <c r="Y167" s="287">
        <v>29327995.91764994</v>
      </c>
      <c r="Z167" s="287">
        <v>29302412.684784282</v>
      </c>
      <c r="AA167" s="286">
        <f t="shared" si="28"/>
        <v>-25583.232865657657</v>
      </c>
      <c r="AB167" s="286">
        <f t="shared" si="30"/>
        <v>5204.6132950576648</v>
      </c>
      <c r="AC167" s="286">
        <f t="shared" si="29"/>
        <v>5200.0732359865633</v>
      </c>
      <c r="AD167" s="287">
        <f t="shared" si="31"/>
        <v>-4.5400590711014956</v>
      </c>
      <c r="AE167" s="288">
        <f t="shared" si="32"/>
        <v>-8.7231438989189948E-4</v>
      </c>
      <c r="AF167" s="250">
        <v>10</v>
      </c>
    </row>
    <row r="168" spans="1:32">
      <c r="A168" s="282">
        <v>508</v>
      </c>
      <c r="B168" s="282" t="s">
        <v>202</v>
      </c>
      <c r="C168" s="287">
        <v>9563</v>
      </c>
      <c r="D168" s="287">
        <v>44616959.809999995</v>
      </c>
      <c r="E168" s="287">
        <v>44758129.619999997</v>
      </c>
      <c r="F168" s="286">
        <f t="shared" si="23"/>
        <v>141169.81000000238</v>
      </c>
      <c r="G168" s="287">
        <v>47109000</v>
      </c>
      <c r="H168" s="287">
        <v>47109000</v>
      </c>
      <c r="I168" s="286">
        <f t="shared" si="24"/>
        <v>0</v>
      </c>
      <c r="J168" s="287">
        <v>45862979.905000001</v>
      </c>
      <c r="K168" s="287">
        <v>45933564.810000002</v>
      </c>
      <c r="L168" s="286">
        <f t="shared" si="25"/>
        <v>70584.905000001192</v>
      </c>
      <c r="M168" s="287">
        <v>46847606.549752064</v>
      </c>
      <c r="N168" s="287">
        <v>46879263.216942243</v>
      </c>
      <c r="O168" s="286">
        <f t="shared" si="26"/>
        <v>31656.667190179229</v>
      </c>
      <c r="P168" s="287">
        <v>768211.7</v>
      </c>
      <c r="Q168" s="287">
        <v>768211.7</v>
      </c>
      <c r="R168" s="286">
        <f t="shared" si="27"/>
        <v>0</v>
      </c>
      <c r="S168" s="287">
        <v>795000</v>
      </c>
      <c r="T168" s="287">
        <v>795000</v>
      </c>
      <c r="U168" s="287">
        <v>781605.85</v>
      </c>
      <c r="V168" s="287">
        <v>781605.85</v>
      </c>
      <c r="W168" s="287">
        <v>806086.43819977529</v>
      </c>
      <c r="X168" s="287">
        <v>804982.32283450977</v>
      </c>
      <c r="Y168" s="287">
        <v>47653692.987951837</v>
      </c>
      <c r="Z168" s="287">
        <v>47684245.53977675</v>
      </c>
      <c r="AA168" s="286">
        <f t="shared" si="28"/>
        <v>30552.551824912429</v>
      </c>
      <c r="AB168" s="286">
        <f t="shared" si="30"/>
        <v>4983.1321748354949</v>
      </c>
      <c r="AC168" s="286">
        <f t="shared" si="29"/>
        <v>4986.327045882751</v>
      </c>
      <c r="AD168" s="287">
        <f t="shared" si="31"/>
        <v>3.1948710472561288</v>
      </c>
      <c r="AE168" s="288">
        <f t="shared" si="32"/>
        <v>6.4113712724499412E-4</v>
      </c>
      <c r="AF168" s="250">
        <v>6</v>
      </c>
    </row>
    <row r="169" spans="1:32">
      <c r="A169" s="282">
        <v>529</v>
      </c>
      <c r="B169" s="282" t="s">
        <v>203</v>
      </c>
      <c r="C169" s="287">
        <v>19579</v>
      </c>
      <c r="D169" s="287">
        <v>64561811.609999999</v>
      </c>
      <c r="E169" s="287">
        <v>64561811.609999999</v>
      </c>
      <c r="F169" s="286">
        <f t="shared" si="23"/>
        <v>0</v>
      </c>
      <c r="G169" s="287">
        <v>68515000</v>
      </c>
      <c r="H169" s="287">
        <v>68515000</v>
      </c>
      <c r="I169" s="286">
        <f t="shared" si="24"/>
        <v>0</v>
      </c>
      <c r="J169" s="287">
        <v>66538405.805</v>
      </c>
      <c r="K169" s="287">
        <v>66538405.805</v>
      </c>
      <c r="L169" s="286">
        <f t="shared" si="25"/>
        <v>0</v>
      </c>
      <c r="M169" s="287">
        <v>67966910.61194095</v>
      </c>
      <c r="N169" s="287">
        <v>67908324.831109762</v>
      </c>
      <c r="O169" s="286">
        <f t="shared" si="26"/>
        <v>-58585.780831187963</v>
      </c>
      <c r="P169" s="287">
        <v>1428389.98</v>
      </c>
      <c r="Q169" s="287">
        <v>1428389.98</v>
      </c>
      <c r="R169" s="286">
        <f t="shared" si="27"/>
        <v>0</v>
      </c>
      <c r="S169" s="287">
        <v>1544000</v>
      </c>
      <c r="T169" s="287">
        <v>1544000</v>
      </c>
      <c r="U169" s="287">
        <v>1486194.99</v>
      </c>
      <c r="V169" s="287">
        <v>1486194.99</v>
      </c>
      <c r="W169" s="287">
        <v>1532743.9347587414</v>
      </c>
      <c r="X169" s="287">
        <v>1530644.4996991914</v>
      </c>
      <c r="Y169" s="287">
        <v>69499654.546699688</v>
      </c>
      <c r="Z169" s="287">
        <v>69438969.330808952</v>
      </c>
      <c r="AA169" s="286">
        <f t="shared" si="28"/>
        <v>-60685.215890735388</v>
      </c>
      <c r="AB169" s="286">
        <f t="shared" si="30"/>
        <v>3549.7039964604774</v>
      </c>
      <c r="AC169" s="286">
        <f t="shared" si="29"/>
        <v>3546.6044910776318</v>
      </c>
      <c r="AD169" s="287">
        <f t="shared" si="31"/>
        <v>-3.0995053828455639</v>
      </c>
      <c r="AE169" s="288">
        <f t="shared" si="32"/>
        <v>-8.7317291411796001E-4</v>
      </c>
      <c r="AF169" s="250">
        <v>2</v>
      </c>
    </row>
    <row r="170" spans="1:32">
      <c r="A170" s="282">
        <v>531</v>
      </c>
      <c r="B170" s="282" t="s">
        <v>204</v>
      </c>
      <c r="C170" s="287">
        <v>5169</v>
      </c>
      <c r="D170" s="287">
        <v>21234175.390000001</v>
      </c>
      <c r="E170" s="287">
        <v>21234175.390000001</v>
      </c>
      <c r="F170" s="286">
        <f t="shared" si="23"/>
        <v>0</v>
      </c>
      <c r="G170" s="287">
        <v>21985000</v>
      </c>
      <c r="H170" s="287">
        <v>21985000</v>
      </c>
      <c r="I170" s="286">
        <f t="shared" si="24"/>
        <v>0</v>
      </c>
      <c r="J170" s="287">
        <v>21609587.695</v>
      </c>
      <c r="K170" s="287">
        <v>21609587.695</v>
      </c>
      <c r="L170" s="286">
        <f t="shared" si="25"/>
        <v>0</v>
      </c>
      <c r="M170" s="287">
        <v>22073521.261259258</v>
      </c>
      <c r="N170" s="287">
        <v>22054494.436777446</v>
      </c>
      <c r="O170" s="286">
        <f t="shared" si="26"/>
        <v>-19026.824481811374</v>
      </c>
      <c r="P170" s="287">
        <v>564204.93000000005</v>
      </c>
      <c r="Q170" s="287">
        <v>564204.93000000005</v>
      </c>
      <c r="R170" s="286">
        <f t="shared" si="27"/>
        <v>0</v>
      </c>
      <c r="S170" s="287">
        <v>588000</v>
      </c>
      <c r="T170" s="287">
        <v>588000</v>
      </c>
      <c r="U170" s="287">
        <v>576102.46500000008</v>
      </c>
      <c r="V170" s="287">
        <v>576102.46500000008</v>
      </c>
      <c r="W170" s="287">
        <v>594146.50498068915</v>
      </c>
      <c r="X170" s="287">
        <v>593332.68867727509</v>
      </c>
      <c r="Y170" s="287">
        <v>22667667.766239949</v>
      </c>
      <c r="Z170" s="287">
        <v>22647827.12545472</v>
      </c>
      <c r="AA170" s="286">
        <f t="shared" si="28"/>
        <v>-19840.640785228461</v>
      </c>
      <c r="AB170" s="286">
        <f t="shared" si="30"/>
        <v>4385.3100727877636</v>
      </c>
      <c r="AC170" s="286">
        <f t="shared" si="29"/>
        <v>4381.4716822315186</v>
      </c>
      <c r="AD170" s="287">
        <f t="shared" si="31"/>
        <v>-3.8383905562450309</v>
      </c>
      <c r="AE170" s="288">
        <f t="shared" si="32"/>
        <v>-8.7528372966451308E-4</v>
      </c>
      <c r="AF170" s="250">
        <v>4</v>
      </c>
    </row>
    <row r="171" spans="1:32">
      <c r="A171" s="282">
        <v>535</v>
      </c>
      <c r="B171" s="282" t="s">
        <v>205</v>
      </c>
      <c r="C171" s="287">
        <v>10396</v>
      </c>
      <c r="D171" s="287">
        <v>42724692.069999993</v>
      </c>
      <c r="E171" s="287">
        <v>42724692.069999993</v>
      </c>
      <c r="F171" s="286">
        <f t="shared" si="23"/>
        <v>0</v>
      </c>
      <c r="G171" s="287">
        <v>44673000</v>
      </c>
      <c r="H171" s="287">
        <v>44673000</v>
      </c>
      <c r="I171" s="286">
        <f t="shared" si="24"/>
        <v>0</v>
      </c>
      <c r="J171" s="287">
        <v>43698846.034999996</v>
      </c>
      <c r="K171" s="287">
        <v>43698846.034999996</v>
      </c>
      <c r="L171" s="286">
        <f t="shared" si="25"/>
        <v>0</v>
      </c>
      <c r="M171" s="287">
        <v>44637011.157286093</v>
      </c>
      <c r="N171" s="287">
        <v>44598535.167586476</v>
      </c>
      <c r="O171" s="286">
        <f t="shared" si="26"/>
        <v>-38475.989699617028</v>
      </c>
      <c r="P171" s="287">
        <v>1063616.8400000001</v>
      </c>
      <c r="Q171" s="287">
        <v>1063616.8400000001</v>
      </c>
      <c r="R171" s="286">
        <f t="shared" si="27"/>
        <v>0</v>
      </c>
      <c r="S171" s="287">
        <v>1261000</v>
      </c>
      <c r="T171" s="287">
        <v>1261000</v>
      </c>
      <c r="U171" s="287">
        <v>1162308.42</v>
      </c>
      <c r="V171" s="287">
        <v>1162308.42</v>
      </c>
      <c r="W171" s="287">
        <v>1198712.9502260103</v>
      </c>
      <c r="X171" s="287">
        <v>1197071.0451843585</v>
      </c>
      <c r="Y171" s="287">
        <v>45835724.107512102</v>
      </c>
      <c r="Z171" s="287">
        <v>45795606.212770835</v>
      </c>
      <c r="AA171" s="286">
        <f t="shared" si="28"/>
        <v>-40117.894741266966</v>
      </c>
      <c r="AB171" s="286">
        <f t="shared" si="30"/>
        <v>4408.9769245394482</v>
      </c>
      <c r="AC171" s="286">
        <f t="shared" si="29"/>
        <v>4405.1179504396723</v>
      </c>
      <c r="AD171" s="287">
        <f t="shared" si="31"/>
        <v>-3.8589740997758781</v>
      </c>
      <c r="AE171" s="288">
        <f t="shared" si="32"/>
        <v>-8.7525386633294255E-4</v>
      </c>
      <c r="AF171" s="250">
        <v>17</v>
      </c>
    </row>
    <row r="172" spans="1:32">
      <c r="A172" s="282">
        <v>536</v>
      </c>
      <c r="B172" s="282" t="s">
        <v>206</v>
      </c>
      <c r="C172" s="287">
        <v>34884</v>
      </c>
      <c r="D172" s="287">
        <v>111869562.01999998</v>
      </c>
      <c r="E172" s="287">
        <v>111869562.01999998</v>
      </c>
      <c r="F172" s="286">
        <f t="shared" si="23"/>
        <v>0</v>
      </c>
      <c r="G172" s="287">
        <v>113699000</v>
      </c>
      <c r="H172" s="287">
        <v>113699000</v>
      </c>
      <c r="I172" s="286">
        <f t="shared" si="24"/>
        <v>0</v>
      </c>
      <c r="J172" s="287">
        <v>112784281.00999999</v>
      </c>
      <c r="K172" s="287">
        <v>112784281.00999999</v>
      </c>
      <c r="L172" s="286">
        <f t="shared" si="25"/>
        <v>0</v>
      </c>
      <c r="M172" s="287">
        <v>115205632.79354478</v>
      </c>
      <c r="N172" s="287">
        <v>115106328.41303678</v>
      </c>
      <c r="O172" s="286">
        <f t="shared" si="26"/>
        <v>-99304.380508005619</v>
      </c>
      <c r="P172" s="287">
        <v>2647979</v>
      </c>
      <c r="Q172" s="287">
        <v>2647979</v>
      </c>
      <c r="R172" s="286">
        <f t="shared" si="27"/>
        <v>0</v>
      </c>
      <c r="S172" s="287">
        <v>2802000</v>
      </c>
      <c r="T172" s="287">
        <v>2802000</v>
      </c>
      <c r="U172" s="287">
        <v>2724989.5</v>
      </c>
      <c r="V172" s="287">
        <v>2724989.5</v>
      </c>
      <c r="W172" s="287">
        <v>2810338.5871367096</v>
      </c>
      <c r="X172" s="287">
        <v>2806489.200931198</v>
      </c>
      <c r="Y172" s="287">
        <v>118015971.3806815</v>
      </c>
      <c r="Z172" s="287">
        <v>117912817.61396797</v>
      </c>
      <c r="AA172" s="286">
        <f t="shared" si="28"/>
        <v>-103153.76671352983</v>
      </c>
      <c r="AB172" s="286">
        <f t="shared" si="30"/>
        <v>3383.0974481332846</v>
      </c>
      <c r="AC172" s="286">
        <f t="shared" si="29"/>
        <v>3380.1403971439045</v>
      </c>
      <c r="AD172" s="287">
        <f t="shared" si="31"/>
        <v>-2.95705098938015</v>
      </c>
      <c r="AE172" s="288">
        <f t="shared" si="32"/>
        <v>-8.74066158221893E-4</v>
      </c>
      <c r="AF172" s="250">
        <v>6</v>
      </c>
    </row>
    <row r="173" spans="1:32">
      <c r="A173" s="282">
        <v>538</v>
      </c>
      <c r="B173" s="282" t="s">
        <v>207</v>
      </c>
      <c r="C173" s="287">
        <v>4689</v>
      </c>
      <c r="D173" s="287">
        <v>15549436.510000002</v>
      </c>
      <c r="E173" s="287">
        <v>15549436.510000002</v>
      </c>
      <c r="F173" s="286">
        <f t="shared" si="23"/>
        <v>0</v>
      </c>
      <c r="G173" s="287">
        <v>15922000</v>
      </c>
      <c r="H173" s="287">
        <v>15922000</v>
      </c>
      <c r="I173" s="286">
        <f t="shared" si="24"/>
        <v>0</v>
      </c>
      <c r="J173" s="287">
        <v>15735718.255000001</v>
      </c>
      <c r="K173" s="287">
        <v>15735718.255000001</v>
      </c>
      <c r="L173" s="286">
        <f t="shared" si="25"/>
        <v>0</v>
      </c>
      <c r="M173" s="287">
        <v>16073546.444539325</v>
      </c>
      <c r="N173" s="287">
        <v>16059691.448619969</v>
      </c>
      <c r="O173" s="286">
        <f t="shared" si="26"/>
        <v>-13854.995919356123</v>
      </c>
      <c r="P173" s="287">
        <v>350691.44</v>
      </c>
      <c r="Q173" s="287">
        <v>350691.44</v>
      </c>
      <c r="R173" s="286">
        <f t="shared" si="27"/>
        <v>0</v>
      </c>
      <c r="S173" s="287">
        <v>361000</v>
      </c>
      <c r="T173" s="287">
        <v>361000</v>
      </c>
      <c r="U173" s="287">
        <v>355845.72</v>
      </c>
      <c r="V173" s="287">
        <v>355845.72</v>
      </c>
      <c r="W173" s="287">
        <v>366991.12344596011</v>
      </c>
      <c r="X173" s="287">
        <v>366488.44715826854</v>
      </c>
      <c r="Y173" s="287">
        <v>16440537.567985285</v>
      </c>
      <c r="Z173" s="287">
        <v>16426179.895778237</v>
      </c>
      <c r="AA173" s="286">
        <f t="shared" si="28"/>
        <v>-14357.672207048163</v>
      </c>
      <c r="AB173" s="286">
        <f t="shared" si="30"/>
        <v>3506.1926995063523</v>
      </c>
      <c r="AC173" s="286">
        <f t="shared" si="29"/>
        <v>3503.13070927239</v>
      </c>
      <c r="AD173" s="287">
        <f t="shared" si="31"/>
        <v>-3.0619902339622058</v>
      </c>
      <c r="AE173" s="288">
        <f t="shared" si="32"/>
        <v>-8.7330916934294934E-4</v>
      </c>
      <c r="AF173" s="250">
        <v>2</v>
      </c>
    </row>
    <row r="174" spans="1:32">
      <c r="A174" s="282">
        <v>541</v>
      </c>
      <c r="B174" s="282" t="s">
        <v>208</v>
      </c>
      <c r="C174" s="287">
        <v>9423</v>
      </c>
      <c r="D174" s="287">
        <v>45684758.609999977</v>
      </c>
      <c r="E174" s="287">
        <v>45684758.609999977</v>
      </c>
      <c r="F174" s="286">
        <f t="shared" si="23"/>
        <v>0</v>
      </c>
      <c r="G174" s="287">
        <v>44526000</v>
      </c>
      <c r="H174" s="287">
        <v>44526000</v>
      </c>
      <c r="I174" s="286">
        <f t="shared" si="24"/>
        <v>0</v>
      </c>
      <c r="J174" s="287">
        <v>45105379.304999992</v>
      </c>
      <c r="K174" s="287">
        <v>45105379.304999992</v>
      </c>
      <c r="L174" s="286">
        <f t="shared" si="25"/>
        <v>0</v>
      </c>
      <c r="M174" s="287">
        <v>46073741.116145842</v>
      </c>
      <c r="N174" s="287">
        <v>46034026.701075323</v>
      </c>
      <c r="O174" s="286">
        <f t="shared" si="26"/>
        <v>-39714.415070518851</v>
      </c>
      <c r="P174" s="287">
        <v>906919.95000000007</v>
      </c>
      <c r="Q174" s="287">
        <v>906919.95000000007</v>
      </c>
      <c r="R174" s="286">
        <f t="shared" si="27"/>
        <v>0</v>
      </c>
      <c r="S174" s="287">
        <v>1042000</v>
      </c>
      <c r="T174" s="287">
        <v>1042000</v>
      </c>
      <c r="U174" s="287">
        <v>974459.97500000009</v>
      </c>
      <c r="V174" s="287">
        <v>974459.97500000009</v>
      </c>
      <c r="W174" s="287">
        <v>1004980.9253807302</v>
      </c>
      <c r="X174" s="287">
        <v>1003604.3796048333</v>
      </c>
      <c r="Y174" s="287">
        <v>47078722.041526571</v>
      </c>
      <c r="Z174" s="287">
        <v>47037631.080680154</v>
      </c>
      <c r="AA174" s="286">
        <f t="shared" si="28"/>
        <v>-41090.960846416652</v>
      </c>
      <c r="AB174" s="286">
        <f t="shared" si="30"/>
        <v>4996.150062774761</v>
      </c>
      <c r="AC174" s="286">
        <f t="shared" si="29"/>
        <v>4991.7893537811897</v>
      </c>
      <c r="AD174" s="287">
        <f t="shared" si="31"/>
        <v>-4.3607089935712793</v>
      </c>
      <c r="AE174" s="288">
        <f t="shared" si="32"/>
        <v>-8.7281385442402617E-4</v>
      </c>
      <c r="AF174" s="250">
        <v>12</v>
      </c>
    </row>
    <row r="175" spans="1:32">
      <c r="A175" s="282">
        <v>543</v>
      </c>
      <c r="B175" s="282" t="s">
        <v>209</v>
      </c>
      <c r="C175" s="287">
        <v>44127</v>
      </c>
      <c r="D175" s="287">
        <v>125944979.75</v>
      </c>
      <c r="E175" s="287">
        <v>125944979.75</v>
      </c>
      <c r="F175" s="286">
        <f t="shared" si="23"/>
        <v>0</v>
      </c>
      <c r="G175" s="287">
        <v>137775000</v>
      </c>
      <c r="H175" s="287">
        <v>137775000</v>
      </c>
      <c r="I175" s="286">
        <f t="shared" si="24"/>
        <v>0</v>
      </c>
      <c r="J175" s="287">
        <v>131859989.875</v>
      </c>
      <c r="K175" s="287">
        <v>131859989.875</v>
      </c>
      <c r="L175" s="286">
        <f t="shared" si="25"/>
        <v>0</v>
      </c>
      <c r="M175" s="287">
        <v>134690875.69350979</v>
      </c>
      <c r="N175" s="287">
        <v>134574775.51987684</v>
      </c>
      <c r="O175" s="286">
        <f t="shared" si="26"/>
        <v>-116100.17363294959</v>
      </c>
      <c r="P175" s="287">
        <v>3513944.77</v>
      </c>
      <c r="Q175" s="287">
        <v>3513944.77</v>
      </c>
      <c r="R175" s="286">
        <f t="shared" si="27"/>
        <v>0</v>
      </c>
      <c r="S175" s="287">
        <v>3514000</v>
      </c>
      <c r="T175" s="287">
        <v>3514000</v>
      </c>
      <c r="U175" s="287">
        <v>3513972.3849999998</v>
      </c>
      <c r="V175" s="287">
        <v>3513972.3849999998</v>
      </c>
      <c r="W175" s="287">
        <v>3624033.1156132207</v>
      </c>
      <c r="X175" s="287">
        <v>3619069.1930640261</v>
      </c>
      <c r="Y175" s="287">
        <v>138314908.80912301</v>
      </c>
      <c r="Z175" s="287">
        <v>138193844.71294087</v>
      </c>
      <c r="AA175" s="286">
        <f t="shared" si="28"/>
        <v>-121064.09618213773</v>
      </c>
      <c r="AB175" s="286">
        <f t="shared" si="30"/>
        <v>3134.4734246407643</v>
      </c>
      <c r="AC175" s="286">
        <f t="shared" si="29"/>
        <v>3131.729886757334</v>
      </c>
      <c r="AD175" s="287">
        <f t="shared" si="31"/>
        <v>-2.7435378834302355</v>
      </c>
      <c r="AE175" s="288">
        <f t="shared" si="32"/>
        <v>-8.7527871886317456E-4</v>
      </c>
      <c r="AF175" s="250">
        <v>1</v>
      </c>
    </row>
    <row r="176" spans="1:32">
      <c r="A176" s="282">
        <v>545</v>
      </c>
      <c r="B176" s="282" t="s">
        <v>210</v>
      </c>
      <c r="C176" s="287">
        <v>9562</v>
      </c>
      <c r="D176" s="287">
        <v>36791059.900000006</v>
      </c>
      <c r="E176" s="287">
        <v>35433628.560000002</v>
      </c>
      <c r="F176" s="286">
        <f t="shared" si="23"/>
        <v>-1357431.3400000036</v>
      </c>
      <c r="G176" s="287">
        <v>42200000</v>
      </c>
      <c r="H176" s="287">
        <v>42200000</v>
      </c>
      <c r="I176" s="286">
        <f t="shared" si="24"/>
        <v>0</v>
      </c>
      <c r="J176" s="287">
        <v>39495529.950000003</v>
      </c>
      <c r="K176" s="287">
        <v>38816814.280000001</v>
      </c>
      <c r="L176" s="286">
        <f t="shared" si="25"/>
        <v>-678715.67000000179</v>
      </c>
      <c r="M176" s="287">
        <v>40343454.598985441</v>
      </c>
      <c r="N176" s="287">
        <v>39615990.211130366</v>
      </c>
      <c r="O176" s="286">
        <f t="shared" si="26"/>
        <v>-727464.3878550753</v>
      </c>
      <c r="P176" s="287">
        <v>735338.7</v>
      </c>
      <c r="Q176" s="287">
        <v>727098.62</v>
      </c>
      <c r="R176" s="286">
        <f t="shared" si="27"/>
        <v>-8240.0799999999581</v>
      </c>
      <c r="S176" s="287">
        <v>704000</v>
      </c>
      <c r="T176" s="287">
        <v>704000</v>
      </c>
      <c r="U176" s="287">
        <v>719669.35</v>
      </c>
      <c r="V176" s="287">
        <v>715549.31</v>
      </c>
      <c r="W176" s="287">
        <v>742210.03210639663</v>
      </c>
      <c r="X176" s="287">
        <v>736950.1465047003</v>
      </c>
      <c r="Y176" s="287">
        <v>41085664.631091841</v>
      </c>
      <c r="Z176" s="287">
        <v>40352940.357635066</v>
      </c>
      <c r="AA176" s="286">
        <f t="shared" si="28"/>
        <v>-732724.27345677465</v>
      </c>
      <c r="AB176" s="286">
        <f t="shared" si="30"/>
        <v>4296.764759578733</v>
      </c>
      <c r="AC176" s="286">
        <f t="shared" si="29"/>
        <v>4220.1359922228685</v>
      </c>
      <c r="AD176" s="287">
        <f t="shared" si="31"/>
        <v>-76.628767355864511</v>
      </c>
      <c r="AE176" s="288">
        <f t="shared" si="32"/>
        <v>-1.7834061589021552E-2</v>
      </c>
      <c r="AF176" s="250">
        <v>15</v>
      </c>
    </row>
    <row r="177" spans="1:32">
      <c r="A177" s="282">
        <v>560</v>
      </c>
      <c r="B177" s="282" t="s">
        <v>211</v>
      </c>
      <c r="C177" s="287">
        <v>15808</v>
      </c>
      <c r="D177" s="287">
        <v>53785811.720000006</v>
      </c>
      <c r="E177" s="287">
        <v>53785811.720000006</v>
      </c>
      <c r="F177" s="286">
        <f t="shared" si="23"/>
        <v>0</v>
      </c>
      <c r="G177" s="287">
        <v>57827000</v>
      </c>
      <c r="H177" s="287">
        <v>57827000</v>
      </c>
      <c r="I177" s="286">
        <f t="shared" si="24"/>
        <v>0</v>
      </c>
      <c r="J177" s="287">
        <v>55806405.859999999</v>
      </c>
      <c r="K177" s="287">
        <v>55806405.859999999</v>
      </c>
      <c r="L177" s="286">
        <f t="shared" si="25"/>
        <v>0</v>
      </c>
      <c r="M177" s="287">
        <v>57004506.687103331</v>
      </c>
      <c r="N177" s="287">
        <v>56955370.224888235</v>
      </c>
      <c r="O177" s="286">
        <f t="shared" si="26"/>
        <v>-49136.462215095758</v>
      </c>
      <c r="P177" s="287">
        <v>1952940.6700000002</v>
      </c>
      <c r="Q177" s="287">
        <v>1952940.6700000002</v>
      </c>
      <c r="R177" s="286">
        <f t="shared" si="27"/>
        <v>0</v>
      </c>
      <c r="S177" s="287">
        <v>1773000</v>
      </c>
      <c r="T177" s="287">
        <v>1773000</v>
      </c>
      <c r="U177" s="287">
        <v>1862970.335</v>
      </c>
      <c r="V177" s="287">
        <v>1862970.335</v>
      </c>
      <c r="W177" s="287">
        <v>1921320.2176160684</v>
      </c>
      <c r="X177" s="287">
        <v>1918688.5405733401</v>
      </c>
      <c r="Y177" s="287">
        <v>58925826.904719397</v>
      </c>
      <c r="Z177" s="287">
        <v>58874058.765461579</v>
      </c>
      <c r="AA177" s="286">
        <f t="shared" si="28"/>
        <v>-51768.13925781846</v>
      </c>
      <c r="AB177" s="286">
        <f t="shared" si="30"/>
        <v>3727.5953254503665</v>
      </c>
      <c r="AC177" s="286">
        <f t="shared" si="29"/>
        <v>3724.320519070191</v>
      </c>
      <c r="AD177" s="287">
        <f t="shared" si="31"/>
        <v>-3.2748063801755052</v>
      </c>
      <c r="AE177" s="288">
        <f t="shared" si="32"/>
        <v>-8.7853055234203689E-4</v>
      </c>
      <c r="AF177" s="250">
        <v>7</v>
      </c>
    </row>
    <row r="178" spans="1:32">
      <c r="A178" s="282">
        <v>561</v>
      </c>
      <c r="B178" s="282" t="s">
        <v>212</v>
      </c>
      <c r="C178" s="287">
        <v>1337</v>
      </c>
      <c r="D178" s="287">
        <v>4736326.8599999994</v>
      </c>
      <c r="E178" s="287">
        <v>4736326.8599999994</v>
      </c>
      <c r="F178" s="286">
        <f t="shared" si="23"/>
        <v>0</v>
      </c>
      <c r="G178" s="287">
        <v>5061000</v>
      </c>
      <c r="H178" s="287">
        <v>5061000</v>
      </c>
      <c r="I178" s="286">
        <f t="shared" si="24"/>
        <v>0</v>
      </c>
      <c r="J178" s="287">
        <v>4898663.43</v>
      </c>
      <c r="K178" s="287">
        <v>4898663.43</v>
      </c>
      <c r="L178" s="286">
        <f t="shared" si="25"/>
        <v>0</v>
      </c>
      <c r="M178" s="287">
        <v>5003832.2294727247</v>
      </c>
      <c r="N178" s="287">
        <v>4999519.0509617031</v>
      </c>
      <c r="O178" s="286">
        <f t="shared" si="26"/>
        <v>-4313.1785110216588</v>
      </c>
      <c r="P178" s="287">
        <v>94238.66</v>
      </c>
      <c r="Q178" s="287">
        <v>94238.66</v>
      </c>
      <c r="R178" s="286">
        <f t="shared" si="27"/>
        <v>0</v>
      </c>
      <c r="S178" s="287">
        <v>102000</v>
      </c>
      <c r="T178" s="287">
        <v>102000</v>
      </c>
      <c r="U178" s="287">
        <v>98119.33</v>
      </c>
      <c r="V178" s="287">
        <v>98119.33</v>
      </c>
      <c r="W178" s="287">
        <v>101192.5144089548</v>
      </c>
      <c r="X178" s="287">
        <v>101053.90866555797</v>
      </c>
      <c r="Y178" s="287">
        <v>5105024.7438816791</v>
      </c>
      <c r="Z178" s="287">
        <v>5100572.9596272614</v>
      </c>
      <c r="AA178" s="286">
        <f t="shared" si="28"/>
        <v>-4451.7842544177547</v>
      </c>
      <c r="AB178" s="286">
        <f t="shared" si="30"/>
        <v>3818.2683200311735</v>
      </c>
      <c r="AC178" s="286">
        <f t="shared" si="29"/>
        <v>3814.9386384646682</v>
      </c>
      <c r="AD178" s="287">
        <f t="shared" si="31"/>
        <v>-3.3296815665053145</v>
      </c>
      <c r="AE178" s="288">
        <f t="shared" si="32"/>
        <v>-8.7203970162006057E-4</v>
      </c>
      <c r="AF178" s="250">
        <v>2</v>
      </c>
    </row>
    <row r="179" spans="1:32">
      <c r="A179" s="282">
        <v>562</v>
      </c>
      <c r="B179" s="282" t="s">
        <v>213</v>
      </c>
      <c r="C179" s="287">
        <v>8978</v>
      </c>
      <c r="D179" s="287">
        <v>37832026.650000006</v>
      </c>
      <c r="E179" s="287">
        <v>37832026.57</v>
      </c>
      <c r="F179" s="286">
        <f t="shared" si="23"/>
        <v>-8.0000005662441254E-2</v>
      </c>
      <c r="G179" s="287">
        <v>38889000</v>
      </c>
      <c r="H179" s="287">
        <v>38889000</v>
      </c>
      <c r="I179" s="286">
        <f t="shared" si="24"/>
        <v>0</v>
      </c>
      <c r="J179" s="287">
        <v>38360513.325000003</v>
      </c>
      <c r="K179" s="287">
        <v>38360513.284999996</v>
      </c>
      <c r="L179" s="286">
        <f t="shared" si="25"/>
        <v>-4.0000006556510925E-2</v>
      </c>
      <c r="M179" s="287">
        <v>39184070.442404926</v>
      </c>
      <c r="N179" s="287">
        <v>39150294.710699692</v>
      </c>
      <c r="O179" s="286">
        <f t="shared" si="26"/>
        <v>-33775.731705233455</v>
      </c>
      <c r="P179" s="287">
        <v>706539.4</v>
      </c>
      <c r="Q179" s="287">
        <v>706539.4</v>
      </c>
      <c r="R179" s="286">
        <f t="shared" si="27"/>
        <v>0</v>
      </c>
      <c r="S179" s="287">
        <v>732000</v>
      </c>
      <c r="T179" s="287">
        <v>732000</v>
      </c>
      <c r="U179" s="287">
        <v>719269.7</v>
      </c>
      <c r="V179" s="287">
        <v>719269.7</v>
      </c>
      <c r="W179" s="287">
        <v>741797.86471406394</v>
      </c>
      <c r="X179" s="287">
        <v>740781.80690495216</v>
      </c>
      <c r="Y179" s="287">
        <v>39925868.30711899</v>
      </c>
      <c r="Z179" s="287">
        <v>39891076.517604642</v>
      </c>
      <c r="AA179" s="286">
        <f t="shared" si="28"/>
        <v>-34791.789514347911</v>
      </c>
      <c r="AB179" s="286">
        <f t="shared" si="30"/>
        <v>4447.0782253418347</v>
      </c>
      <c r="AC179" s="286">
        <f t="shared" si="29"/>
        <v>4443.2029981738297</v>
      </c>
      <c r="AD179" s="287">
        <f t="shared" si="31"/>
        <v>-3.8752271680050399</v>
      </c>
      <c r="AE179" s="288">
        <f t="shared" si="32"/>
        <v>-8.7140971479249426E-4</v>
      </c>
      <c r="AF179" s="250">
        <v>6</v>
      </c>
    </row>
    <row r="180" spans="1:32">
      <c r="A180" s="282">
        <v>563</v>
      </c>
      <c r="B180" s="282" t="s">
        <v>214</v>
      </c>
      <c r="C180" s="287">
        <v>7102</v>
      </c>
      <c r="D180" s="287">
        <v>33839844.240000002</v>
      </c>
      <c r="E180" s="287">
        <v>33839844.240000002</v>
      </c>
      <c r="F180" s="286">
        <f t="shared" si="23"/>
        <v>0</v>
      </c>
      <c r="G180" s="287">
        <v>33877000</v>
      </c>
      <c r="H180" s="287">
        <v>33877000</v>
      </c>
      <c r="I180" s="286">
        <f t="shared" si="24"/>
        <v>0</v>
      </c>
      <c r="J180" s="287">
        <v>33858422.120000005</v>
      </c>
      <c r="K180" s="287">
        <v>33858422.120000005</v>
      </c>
      <c r="L180" s="286">
        <f t="shared" si="25"/>
        <v>0</v>
      </c>
      <c r="M180" s="287">
        <v>34585324.397995688</v>
      </c>
      <c r="N180" s="287">
        <v>34555512.711442433</v>
      </c>
      <c r="O180" s="286">
        <f t="shared" si="26"/>
        <v>-29811.686553254724</v>
      </c>
      <c r="P180" s="287">
        <v>975166.02</v>
      </c>
      <c r="Q180" s="287">
        <v>975166.02</v>
      </c>
      <c r="R180" s="286">
        <f t="shared" si="27"/>
        <v>0</v>
      </c>
      <c r="S180" s="287">
        <v>997000</v>
      </c>
      <c r="T180" s="287">
        <v>997000</v>
      </c>
      <c r="U180" s="287">
        <v>986083.01</v>
      </c>
      <c r="V180" s="287">
        <v>986083.01</v>
      </c>
      <c r="W180" s="287">
        <v>1016968.0041420026</v>
      </c>
      <c r="X180" s="287">
        <v>1015575.0393851902</v>
      </c>
      <c r="Y180" s="287">
        <v>35602292.402137689</v>
      </c>
      <c r="Z180" s="287">
        <v>35571087.750827625</v>
      </c>
      <c r="AA180" s="286">
        <f t="shared" si="28"/>
        <v>-31204.651310063899</v>
      </c>
      <c r="AB180" s="286">
        <f t="shared" si="30"/>
        <v>5012.9952692393254</v>
      </c>
      <c r="AC180" s="286">
        <f t="shared" si="29"/>
        <v>5008.6014856135771</v>
      </c>
      <c r="AD180" s="287">
        <f t="shared" si="31"/>
        <v>-4.3937836257482559</v>
      </c>
      <c r="AE180" s="288">
        <f t="shared" si="32"/>
        <v>-8.7647870978640899E-4</v>
      </c>
      <c r="AF180" s="250">
        <v>17</v>
      </c>
    </row>
    <row r="181" spans="1:32">
      <c r="A181" s="282">
        <v>564</v>
      </c>
      <c r="B181" s="282" t="s">
        <v>215</v>
      </c>
      <c r="C181" s="287">
        <v>209551</v>
      </c>
      <c r="D181" s="287">
        <v>681105197.30999982</v>
      </c>
      <c r="E181" s="287">
        <v>683329529.27999973</v>
      </c>
      <c r="F181" s="286">
        <f t="shared" si="23"/>
        <v>2224331.9699999094</v>
      </c>
      <c r="G181" s="287">
        <v>720714000</v>
      </c>
      <c r="H181" s="287">
        <v>720714000</v>
      </c>
      <c r="I181" s="286">
        <f t="shared" si="24"/>
        <v>0</v>
      </c>
      <c r="J181" s="287">
        <v>700909598.65499997</v>
      </c>
      <c r="K181" s="287">
        <v>702021764.63999987</v>
      </c>
      <c r="L181" s="286">
        <f t="shared" si="25"/>
        <v>1112165.9849998951</v>
      </c>
      <c r="M181" s="287">
        <v>715957340.16302514</v>
      </c>
      <c r="N181" s="287">
        <v>716475266.50089383</v>
      </c>
      <c r="O181" s="286">
        <f t="shared" si="26"/>
        <v>517926.33786869049</v>
      </c>
      <c r="P181" s="287">
        <v>13676401.079999996</v>
      </c>
      <c r="Q181" s="287">
        <v>13676401.08</v>
      </c>
      <c r="R181" s="286">
        <f t="shared" si="27"/>
        <v>0</v>
      </c>
      <c r="S181" s="287">
        <v>15452000</v>
      </c>
      <c r="T181" s="287">
        <v>15452000</v>
      </c>
      <c r="U181" s="287">
        <v>14564200.539999999</v>
      </c>
      <c r="V181" s="287">
        <v>14564200.539999999</v>
      </c>
      <c r="W181" s="287">
        <v>15020364.213645337</v>
      </c>
      <c r="X181" s="287">
        <v>14999790.471011471</v>
      </c>
      <c r="Y181" s="287">
        <v>730977704.37667048</v>
      </c>
      <c r="Z181" s="287">
        <v>731475056.97190535</v>
      </c>
      <c r="AA181" s="286">
        <f t="shared" si="28"/>
        <v>497352.59523487091</v>
      </c>
      <c r="AB181" s="286">
        <f t="shared" si="30"/>
        <v>3488.304538640572</v>
      </c>
      <c r="AC181" s="286">
        <f t="shared" si="29"/>
        <v>3490.6779589307871</v>
      </c>
      <c r="AD181" s="287">
        <f t="shared" si="31"/>
        <v>2.3734202902151083</v>
      </c>
      <c r="AE181" s="288">
        <f t="shared" si="32"/>
        <v>6.8039365941944228E-4</v>
      </c>
      <c r="AF181" s="250">
        <v>17</v>
      </c>
    </row>
    <row r="182" spans="1:32">
      <c r="A182" s="282">
        <v>576</v>
      </c>
      <c r="B182" s="282" t="s">
        <v>216</v>
      </c>
      <c r="C182" s="287">
        <v>2813</v>
      </c>
      <c r="D182" s="287">
        <v>13852080.75</v>
      </c>
      <c r="E182" s="287">
        <v>13852080.759999998</v>
      </c>
      <c r="F182" s="286">
        <f t="shared" si="23"/>
        <v>9.9999979138374329E-3</v>
      </c>
      <c r="G182" s="287">
        <v>13853000</v>
      </c>
      <c r="H182" s="287">
        <v>13853000</v>
      </c>
      <c r="I182" s="286">
        <f t="shared" si="24"/>
        <v>0</v>
      </c>
      <c r="J182" s="287">
        <v>13852540.375</v>
      </c>
      <c r="K182" s="287">
        <v>13852540.379999999</v>
      </c>
      <c r="L182" s="286">
        <f t="shared" si="25"/>
        <v>4.9999989569187164E-3</v>
      </c>
      <c r="M182" s="287">
        <v>14149938.851483248</v>
      </c>
      <c r="N182" s="287">
        <v>14137741.96240836</v>
      </c>
      <c r="O182" s="286">
        <f t="shared" si="26"/>
        <v>-12196.88907488808</v>
      </c>
      <c r="P182" s="287">
        <v>286943</v>
      </c>
      <c r="Q182" s="287">
        <v>286943</v>
      </c>
      <c r="R182" s="286">
        <f t="shared" si="27"/>
        <v>0</v>
      </c>
      <c r="S182" s="287">
        <v>300000</v>
      </c>
      <c r="T182" s="287">
        <v>300000</v>
      </c>
      <c r="U182" s="287">
        <v>293471.5</v>
      </c>
      <c r="V182" s="287">
        <v>293471.5</v>
      </c>
      <c r="W182" s="287">
        <v>302663.28757409554</v>
      </c>
      <c r="X182" s="287">
        <v>302248.72262116242</v>
      </c>
      <c r="Y182" s="287">
        <v>14452602.139057344</v>
      </c>
      <c r="Z182" s="287">
        <v>14439990.685029522</v>
      </c>
      <c r="AA182" s="286">
        <f t="shared" si="28"/>
        <v>-12611.454027822241</v>
      </c>
      <c r="AB182" s="286">
        <f t="shared" si="30"/>
        <v>5137.7895979585301</v>
      </c>
      <c r="AC182" s="286">
        <f t="shared" si="29"/>
        <v>5133.3063224420621</v>
      </c>
      <c r="AD182" s="287">
        <f t="shared" si="31"/>
        <v>-4.4832755164679838</v>
      </c>
      <c r="AE182" s="288">
        <f t="shared" si="32"/>
        <v>-8.726078464266786E-4</v>
      </c>
      <c r="AF182" s="250">
        <v>7</v>
      </c>
    </row>
    <row r="183" spans="1:32">
      <c r="A183" s="282">
        <v>577</v>
      </c>
      <c r="B183" s="282" t="s">
        <v>217</v>
      </c>
      <c r="C183" s="287">
        <v>11041</v>
      </c>
      <c r="D183" s="287">
        <v>35473709.5</v>
      </c>
      <c r="E183" s="287">
        <v>34202810.450000003</v>
      </c>
      <c r="F183" s="286">
        <f t="shared" si="23"/>
        <v>-1270899.049999997</v>
      </c>
      <c r="G183" s="287">
        <v>37379000</v>
      </c>
      <c r="H183" s="287">
        <v>37379000</v>
      </c>
      <c r="I183" s="286">
        <f t="shared" si="24"/>
        <v>0</v>
      </c>
      <c r="J183" s="287">
        <v>36426354.75</v>
      </c>
      <c r="K183" s="287">
        <v>35790905.225000001</v>
      </c>
      <c r="L183" s="286">
        <f t="shared" si="25"/>
        <v>-635449.52499999851</v>
      </c>
      <c r="M183" s="287">
        <v>37208387.656111509</v>
      </c>
      <c r="N183" s="287">
        <v>36527782.543237977</v>
      </c>
      <c r="O183" s="286">
        <f t="shared" si="26"/>
        <v>-680605.11287353188</v>
      </c>
      <c r="P183" s="287">
        <v>810087.14999999991</v>
      </c>
      <c r="Q183" s="287">
        <v>810087.14999999991</v>
      </c>
      <c r="R183" s="286">
        <f t="shared" si="27"/>
        <v>0</v>
      </c>
      <c r="S183" s="287">
        <v>825000</v>
      </c>
      <c r="T183" s="287">
        <v>825000</v>
      </c>
      <c r="U183" s="287">
        <v>817543.57499999995</v>
      </c>
      <c r="V183" s="287">
        <v>817543.57499999995</v>
      </c>
      <c r="W183" s="287">
        <v>843149.76460943941</v>
      </c>
      <c r="X183" s="287">
        <v>841994.88274291868</v>
      </c>
      <c r="Y183" s="287">
        <v>38051537.42072095</v>
      </c>
      <c r="Z183" s="287">
        <v>37369777.425980896</v>
      </c>
      <c r="AA183" s="286">
        <f t="shared" si="28"/>
        <v>-681759.99474005401</v>
      </c>
      <c r="AB183" s="286">
        <f t="shared" si="30"/>
        <v>3446.3850575782039</v>
      </c>
      <c r="AC183" s="286">
        <f t="shared" si="29"/>
        <v>3384.6370279848652</v>
      </c>
      <c r="AD183" s="287">
        <f t="shared" si="31"/>
        <v>-61.748029593338742</v>
      </c>
      <c r="AE183" s="288">
        <f t="shared" si="32"/>
        <v>-1.7916752934371605E-2</v>
      </c>
      <c r="AF183" s="250">
        <v>2</v>
      </c>
    </row>
    <row r="184" spans="1:32">
      <c r="A184" s="282">
        <v>578</v>
      </c>
      <c r="B184" s="282" t="s">
        <v>218</v>
      </c>
      <c r="C184" s="287">
        <v>3183</v>
      </c>
      <c r="D184" s="287">
        <v>16496766.309999997</v>
      </c>
      <c r="E184" s="287">
        <v>16496766.309999997</v>
      </c>
      <c r="F184" s="286">
        <f t="shared" si="23"/>
        <v>0</v>
      </c>
      <c r="G184" s="287">
        <v>16568000</v>
      </c>
      <c r="H184" s="287">
        <v>16568000</v>
      </c>
      <c r="I184" s="286">
        <f t="shared" si="24"/>
        <v>0</v>
      </c>
      <c r="J184" s="287">
        <v>16532383.154999997</v>
      </c>
      <c r="K184" s="287">
        <v>16532383.154999997</v>
      </c>
      <c r="L184" s="286">
        <f t="shared" si="25"/>
        <v>0</v>
      </c>
      <c r="M184" s="287">
        <v>16887314.844772048</v>
      </c>
      <c r="N184" s="287">
        <v>16872758.400799308</v>
      </c>
      <c r="O184" s="286">
        <f t="shared" si="26"/>
        <v>-14556.443972740322</v>
      </c>
      <c r="P184" s="287">
        <v>504979.10000000003</v>
      </c>
      <c r="Q184" s="287">
        <v>504979.1</v>
      </c>
      <c r="R184" s="286">
        <f t="shared" si="27"/>
        <v>0</v>
      </c>
      <c r="S184" s="287">
        <v>474000</v>
      </c>
      <c r="T184" s="287">
        <v>474000</v>
      </c>
      <c r="U184" s="287">
        <v>489489.55000000005</v>
      </c>
      <c r="V184" s="287">
        <v>489489.55</v>
      </c>
      <c r="W184" s="287">
        <v>504820.79669121065</v>
      </c>
      <c r="X184" s="287">
        <v>504129.3318905161</v>
      </c>
      <c r="Y184" s="287">
        <v>17392135.641463257</v>
      </c>
      <c r="Z184" s="287">
        <v>17376887.732689824</v>
      </c>
      <c r="AA184" s="286">
        <f t="shared" si="28"/>
        <v>-15247.908773433417</v>
      </c>
      <c r="AB184" s="286">
        <f t="shared" si="30"/>
        <v>5464.0702612199993</v>
      </c>
      <c r="AC184" s="286">
        <f t="shared" si="29"/>
        <v>5459.2798406188576</v>
      </c>
      <c r="AD184" s="287">
        <f t="shared" si="31"/>
        <v>-4.7904206011417045</v>
      </c>
      <c r="AE184" s="288">
        <f t="shared" si="32"/>
        <v>-8.7671284813825134E-4</v>
      </c>
      <c r="AF184" s="250">
        <v>18</v>
      </c>
    </row>
    <row r="185" spans="1:32">
      <c r="A185" s="282">
        <v>580</v>
      </c>
      <c r="B185" s="282" t="s">
        <v>219</v>
      </c>
      <c r="C185" s="287">
        <v>4567</v>
      </c>
      <c r="D185" s="287">
        <v>23709416</v>
      </c>
      <c r="E185" s="287">
        <v>23325813.080000002</v>
      </c>
      <c r="F185" s="286">
        <f t="shared" si="23"/>
        <v>-383602.91999999806</v>
      </c>
      <c r="G185" s="287">
        <v>24888000</v>
      </c>
      <c r="H185" s="287">
        <v>24888000</v>
      </c>
      <c r="I185" s="286">
        <f t="shared" si="24"/>
        <v>0</v>
      </c>
      <c r="J185" s="287">
        <v>24298708</v>
      </c>
      <c r="K185" s="287">
        <v>24106906.539999999</v>
      </c>
      <c r="L185" s="286">
        <f t="shared" si="25"/>
        <v>-191801.46000000089</v>
      </c>
      <c r="M185" s="287">
        <v>24820373.957585149</v>
      </c>
      <c r="N185" s="287">
        <v>24603229.070277907</v>
      </c>
      <c r="O185" s="286">
        <f t="shared" si="26"/>
        <v>-217144.88730724156</v>
      </c>
      <c r="P185" s="287">
        <v>413175.11</v>
      </c>
      <c r="Q185" s="287">
        <v>535557.91</v>
      </c>
      <c r="R185" s="286">
        <f t="shared" si="27"/>
        <v>122382.80000000005</v>
      </c>
      <c r="S185" s="287">
        <v>535000</v>
      </c>
      <c r="T185" s="287">
        <v>535000</v>
      </c>
      <c r="U185" s="287">
        <v>474087.55499999999</v>
      </c>
      <c r="V185" s="287">
        <v>535278.95500000007</v>
      </c>
      <c r="W185" s="287">
        <v>488936.39755228302</v>
      </c>
      <c r="X185" s="287">
        <v>551288.21842918533</v>
      </c>
      <c r="Y185" s="287">
        <v>25309310.35513743</v>
      </c>
      <c r="Z185" s="287">
        <v>25154517.288707092</v>
      </c>
      <c r="AA185" s="286">
        <f t="shared" si="28"/>
        <v>-154793.06643033773</v>
      </c>
      <c r="AB185" s="286">
        <f t="shared" si="30"/>
        <v>5541.780239793613</v>
      </c>
      <c r="AC185" s="286">
        <f t="shared" si="29"/>
        <v>5507.886421875869</v>
      </c>
      <c r="AD185" s="287">
        <f t="shared" si="31"/>
        <v>-33.893817917743945</v>
      </c>
      <c r="AE185" s="288">
        <f t="shared" si="32"/>
        <v>-6.1160523245516168E-3</v>
      </c>
      <c r="AF185" s="250">
        <v>9</v>
      </c>
    </row>
    <row r="186" spans="1:32">
      <c r="A186" s="282">
        <v>581</v>
      </c>
      <c r="B186" s="282" t="s">
        <v>220</v>
      </c>
      <c r="C186" s="287">
        <v>6286</v>
      </c>
      <c r="D186" s="287">
        <v>30265942.480000004</v>
      </c>
      <c r="E186" s="287">
        <v>27896959.150000006</v>
      </c>
      <c r="F186" s="286">
        <f t="shared" si="23"/>
        <v>-2368983.3299999982</v>
      </c>
      <c r="G186" s="287">
        <v>28070000</v>
      </c>
      <c r="H186" s="287">
        <v>28070000</v>
      </c>
      <c r="I186" s="286">
        <f t="shared" si="24"/>
        <v>0</v>
      </c>
      <c r="J186" s="287">
        <v>29167971.240000002</v>
      </c>
      <c r="K186" s="287">
        <v>27983479.575000003</v>
      </c>
      <c r="L186" s="286">
        <f t="shared" si="25"/>
        <v>-1184491.6649999991</v>
      </c>
      <c r="M186" s="287">
        <v>29794174.808014017</v>
      </c>
      <c r="N186" s="287">
        <v>28559614.524774618</v>
      </c>
      <c r="O186" s="286">
        <f t="shared" si="26"/>
        <v>-1234560.2832393982</v>
      </c>
      <c r="P186" s="287">
        <v>482928.54</v>
      </c>
      <c r="Q186" s="287">
        <v>493632.54</v>
      </c>
      <c r="R186" s="286">
        <f t="shared" si="27"/>
        <v>10704</v>
      </c>
      <c r="S186" s="287">
        <v>500000</v>
      </c>
      <c r="T186" s="287">
        <v>500000</v>
      </c>
      <c r="U186" s="287">
        <v>491464.27</v>
      </c>
      <c r="V186" s="287">
        <v>496816.27</v>
      </c>
      <c r="W186" s="287">
        <v>506857.36667241267</v>
      </c>
      <c r="X186" s="287">
        <v>511675.18135461368</v>
      </c>
      <c r="Y186" s="287">
        <v>30301032.174686428</v>
      </c>
      <c r="Z186" s="287">
        <v>29071289.706129231</v>
      </c>
      <c r="AA186" s="286">
        <f t="shared" si="28"/>
        <v>-1229742.4685571976</v>
      </c>
      <c r="AB186" s="286">
        <f t="shared" si="30"/>
        <v>4820.3996459889322</v>
      </c>
      <c r="AC186" s="286">
        <f t="shared" si="29"/>
        <v>4624.7676910800556</v>
      </c>
      <c r="AD186" s="287">
        <f t="shared" si="31"/>
        <v>-195.63195490887665</v>
      </c>
      <c r="AE186" s="288">
        <f t="shared" si="32"/>
        <v>-4.0584177511435705E-2</v>
      </c>
      <c r="AF186" s="250">
        <v>6</v>
      </c>
    </row>
    <row r="187" spans="1:32">
      <c r="A187" s="282">
        <v>583</v>
      </c>
      <c r="B187" s="282" t="s">
        <v>221</v>
      </c>
      <c r="C187" s="287">
        <v>924</v>
      </c>
      <c r="D187" s="287">
        <v>4027035.0500000003</v>
      </c>
      <c r="E187" s="287">
        <v>5988599</v>
      </c>
      <c r="F187" s="286">
        <f t="shared" si="23"/>
        <v>1961563.9499999997</v>
      </c>
      <c r="G187" s="287">
        <v>6722000</v>
      </c>
      <c r="H187" s="287">
        <v>6722000</v>
      </c>
      <c r="I187" s="286">
        <f t="shared" si="24"/>
        <v>0</v>
      </c>
      <c r="J187" s="287">
        <v>5374517.5250000004</v>
      </c>
      <c r="K187" s="287">
        <v>6355299.5</v>
      </c>
      <c r="L187" s="286">
        <f t="shared" si="25"/>
        <v>980781.97499999963</v>
      </c>
      <c r="M187" s="287">
        <v>5489902.3772002608</v>
      </c>
      <c r="N187" s="287">
        <v>6486144.9207212403</v>
      </c>
      <c r="O187" s="286">
        <f t="shared" si="26"/>
        <v>996242.54352097958</v>
      </c>
      <c r="P187" s="287">
        <v>205000</v>
      </c>
      <c r="Q187" s="287">
        <v>202971</v>
      </c>
      <c r="R187" s="286">
        <f t="shared" si="27"/>
        <v>-2029</v>
      </c>
      <c r="S187" s="287">
        <v>310000</v>
      </c>
      <c r="T187" s="287">
        <v>310000</v>
      </c>
      <c r="U187" s="287">
        <v>257500</v>
      </c>
      <c r="V187" s="287">
        <v>256485.5</v>
      </c>
      <c r="W187" s="287">
        <v>265565.12830148614</v>
      </c>
      <c r="X187" s="287">
        <v>264156.53562901384</v>
      </c>
      <c r="Y187" s="287">
        <v>5755467.5055017471</v>
      </c>
      <c r="Z187" s="287">
        <v>6750301.4563502539</v>
      </c>
      <c r="AA187" s="286">
        <f t="shared" si="28"/>
        <v>994833.95084850676</v>
      </c>
      <c r="AB187" s="286">
        <f t="shared" si="30"/>
        <v>6228.8609366902028</v>
      </c>
      <c r="AC187" s="286">
        <f t="shared" si="29"/>
        <v>7305.5210566561191</v>
      </c>
      <c r="AD187" s="287">
        <f t="shared" si="31"/>
        <v>1076.6601199659162</v>
      </c>
      <c r="AE187" s="288">
        <f t="shared" si="32"/>
        <v>0.17285024194777024</v>
      </c>
      <c r="AF187" s="250">
        <v>19</v>
      </c>
    </row>
    <row r="188" spans="1:32">
      <c r="A188" s="282">
        <v>584</v>
      </c>
      <c r="B188" s="282" t="s">
        <v>222</v>
      </c>
      <c r="C188" s="287">
        <v>2676</v>
      </c>
      <c r="D188" s="287">
        <v>11260131.07</v>
      </c>
      <c r="E188" s="287">
        <v>11260131.07</v>
      </c>
      <c r="F188" s="286">
        <f t="shared" si="23"/>
        <v>0</v>
      </c>
      <c r="G188" s="287">
        <v>11760000</v>
      </c>
      <c r="H188" s="287">
        <v>11760000</v>
      </c>
      <c r="I188" s="286">
        <f t="shared" si="24"/>
        <v>0</v>
      </c>
      <c r="J188" s="287">
        <v>11510065.535</v>
      </c>
      <c r="K188" s="287">
        <v>11510065.535</v>
      </c>
      <c r="L188" s="286">
        <f t="shared" si="25"/>
        <v>0</v>
      </c>
      <c r="M188" s="287">
        <v>11757173.708783707</v>
      </c>
      <c r="N188" s="287">
        <v>11747039.318447361</v>
      </c>
      <c r="O188" s="286">
        <f t="shared" si="26"/>
        <v>-10134.390336345881</v>
      </c>
      <c r="P188" s="287">
        <v>346170.32999999996</v>
      </c>
      <c r="Q188" s="287">
        <v>346170.32999999996</v>
      </c>
      <c r="R188" s="286">
        <f t="shared" si="27"/>
        <v>0</v>
      </c>
      <c r="S188" s="287">
        <v>457000</v>
      </c>
      <c r="T188" s="287">
        <v>457000</v>
      </c>
      <c r="U188" s="287">
        <v>401585.16499999998</v>
      </c>
      <c r="V188" s="287">
        <v>401585.16499999998</v>
      </c>
      <c r="W188" s="287">
        <v>414163.1684163048</v>
      </c>
      <c r="X188" s="287">
        <v>413595.8794801496</v>
      </c>
      <c r="Y188" s="287">
        <v>12171336.877200011</v>
      </c>
      <c r="Z188" s="287">
        <v>12160635.19792751</v>
      </c>
      <c r="AA188" s="286">
        <f t="shared" si="28"/>
        <v>-10701.679272500798</v>
      </c>
      <c r="AB188" s="286">
        <f t="shared" si="30"/>
        <v>4548.332166367717</v>
      </c>
      <c r="AC188" s="286">
        <f t="shared" si="29"/>
        <v>4544.3330336051986</v>
      </c>
      <c r="AD188" s="287">
        <f t="shared" si="31"/>
        <v>-3.9991327625184567</v>
      </c>
      <c r="AE188" s="288">
        <f t="shared" si="32"/>
        <v>-8.7925257352348366E-4</v>
      </c>
      <c r="AF188" s="250">
        <v>16</v>
      </c>
    </row>
    <row r="189" spans="1:32">
      <c r="A189" s="282">
        <v>588</v>
      </c>
      <c r="B189" s="282" t="s">
        <v>223</v>
      </c>
      <c r="C189" s="287">
        <v>1644</v>
      </c>
      <c r="D189" s="287">
        <v>9319979.0800000001</v>
      </c>
      <c r="E189" s="287">
        <v>9319979.0800000001</v>
      </c>
      <c r="F189" s="286">
        <f t="shared" si="23"/>
        <v>0</v>
      </c>
      <c r="G189" s="287">
        <v>8913000</v>
      </c>
      <c r="H189" s="287">
        <v>8913000</v>
      </c>
      <c r="I189" s="286">
        <f t="shared" si="24"/>
        <v>0</v>
      </c>
      <c r="J189" s="287">
        <v>9116489.5399999991</v>
      </c>
      <c r="K189" s="287">
        <v>9116489.5399999991</v>
      </c>
      <c r="L189" s="286">
        <f t="shared" si="25"/>
        <v>0</v>
      </c>
      <c r="M189" s="287">
        <v>9312210.3267059866</v>
      </c>
      <c r="N189" s="287">
        <v>9304183.433790857</v>
      </c>
      <c r="O189" s="286">
        <f t="shared" si="26"/>
        <v>-8026.8929151296616</v>
      </c>
      <c r="P189" s="287">
        <v>155084.85</v>
      </c>
      <c r="Q189" s="287">
        <v>155084.85</v>
      </c>
      <c r="R189" s="286">
        <f t="shared" si="27"/>
        <v>0</v>
      </c>
      <c r="S189" s="287">
        <v>166000</v>
      </c>
      <c r="T189" s="287">
        <v>166000</v>
      </c>
      <c r="U189" s="287">
        <v>160542.42499999999</v>
      </c>
      <c r="V189" s="287">
        <v>160542.42499999999</v>
      </c>
      <c r="W189" s="287">
        <v>165570.7560891523</v>
      </c>
      <c r="X189" s="287">
        <v>165343.96996898766</v>
      </c>
      <c r="Y189" s="287">
        <v>9477781.0827951394</v>
      </c>
      <c r="Z189" s="287">
        <v>9469527.4037598446</v>
      </c>
      <c r="AA189" s="286">
        <f t="shared" si="28"/>
        <v>-8253.679035294801</v>
      </c>
      <c r="AB189" s="286">
        <f t="shared" si="30"/>
        <v>5765.0736513352431</v>
      </c>
      <c r="AC189" s="286">
        <f t="shared" si="29"/>
        <v>5760.0531653040416</v>
      </c>
      <c r="AD189" s="287">
        <f t="shared" si="31"/>
        <v>-5.0204860312014716</v>
      </c>
      <c r="AE189" s="288">
        <f t="shared" si="32"/>
        <v>-8.7084508105784249E-4</v>
      </c>
      <c r="AF189" s="250">
        <v>10</v>
      </c>
    </row>
    <row r="190" spans="1:32">
      <c r="A190" s="282">
        <v>592</v>
      </c>
      <c r="B190" s="282" t="s">
        <v>224</v>
      </c>
      <c r="C190" s="287">
        <v>3678</v>
      </c>
      <c r="D190" s="287">
        <v>13769693.66</v>
      </c>
      <c r="E190" s="287">
        <v>13666920.51</v>
      </c>
      <c r="F190" s="286">
        <f t="shared" si="23"/>
        <v>-102773.15000000037</v>
      </c>
      <c r="G190" s="287">
        <v>12771000</v>
      </c>
      <c r="H190" s="287">
        <v>12771000</v>
      </c>
      <c r="I190" s="286">
        <f t="shared" si="24"/>
        <v>0</v>
      </c>
      <c r="J190" s="287">
        <v>13270346.83</v>
      </c>
      <c r="K190" s="287">
        <v>13218960.254999999</v>
      </c>
      <c r="L190" s="286">
        <f t="shared" si="25"/>
        <v>-51386.575000001118</v>
      </c>
      <c r="M190" s="287">
        <v>13555246.265252234</v>
      </c>
      <c r="N190" s="287">
        <v>13491117.439104829</v>
      </c>
      <c r="O190" s="286">
        <f t="shared" si="26"/>
        <v>-64128.826147405431</v>
      </c>
      <c r="P190" s="287">
        <v>347000</v>
      </c>
      <c r="Q190" s="287">
        <v>346796.04</v>
      </c>
      <c r="R190" s="286">
        <f t="shared" si="27"/>
        <v>-203.96000000002095</v>
      </c>
      <c r="S190" s="287">
        <v>351000</v>
      </c>
      <c r="T190" s="287">
        <v>351000</v>
      </c>
      <c r="U190" s="287">
        <v>349000</v>
      </c>
      <c r="V190" s="287">
        <v>348898.02</v>
      </c>
      <c r="W190" s="287">
        <v>359930.9894260919</v>
      </c>
      <c r="X190" s="287">
        <v>359332.9535237758</v>
      </c>
      <c r="Y190" s="287">
        <v>13915177.254678326</v>
      </c>
      <c r="Z190" s="287">
        <v>13850450.392628605</v>
      </c>
      <c r="AA190" s="286">
        <f t="shared" si="28"/>
        <v>-64726.862049721181</v>
      </c>
      <c r="AB190" s="286">
        <f t="shared" si="30"/>
        <v>3783.3543378679515</v>
      </c>
      <c r="AC190" s="286">
        <f t="shared" si="29"/>
        <v>3765.7559523188156</v>
      </c>
      <c r="AD190" s="287">
        <f t="shared" si="31"/>
        <v>-17.598385549135855</v>
      </c>
      <c r="AE190" s="288">
        <f t="shared" si="32"/>
        <v>-4.6515298271145129E-3</v>
      </c>
      <c r="AF190" s="250">
        <v>13</v>
      </c>
    </row>
    <row r="191" spans="1:32">
      <c r="A191" s="282">
        <v>593</v>
      </c>
      <c r="B191" s="282" t="s">
        <v>225</v>
      </c>
      <c r="C191" s="287">
        <v>17253</v>
      </c>
      <c r="D191" s="287">
        <v>80195188.690000013</v>
      </c>
      <c r="E191" s="287">
        <v>80195188.690000013</v>
      </c>
      <c r="F191" s="286">
        <f t="shared" si="23"/>
        <v>0</v>
      </c>
      <c r="G191" s="287">
        <v>85596000</v>
      </c>
      <c r="H191" s="287">
        <v>85596000</v>
      </c>
      <c r="I191" s="286">
        <f t="shared" si="24"/>
        <v>0</v>
      </c>
      <c r="J191" s="287">
        <v>82895594.344999999</v>
      </c>
      <c r="K191" s="287">
        <v>82895594.344999999</v>
      </c>
      <c r="L191" s="286">
        <f t="shared" si="25"/>
        <v>0</v>
      </c>
      <c r="M191" s="287">
        <v>84675269.610185891</v>
      </c>
      <c r="N191" s="287">
        <v>84602281.640855819</v>
      </c>
      <c r="O191" s="286">
        <f t="shared" si="26"/>
        <v>-72987.969330072403</v>
      </c>
      <c r="P191" s="287">
        <v>1536632.29</v>
      </c>
      <c r="Q191" s="287">
        <v>1536632.29</v>
      </c>
      <c r="R191" s="286">
        <f t="shared" si="27"/>
        <v>0</v>
      </c>
      <c r="S191" s="287">
        <v>1605000</v>
      </c>
      <c r="T191" s="287">
        <v>1605000</v>
      </c>
      <c r="U191" s="287">
        <v>1570816.145</v>
      </c>
      <c r="V191" s="287">
        <v>1570816.145</v>
      </c>
      <c r="W191" s="287">
        <v>1620015.4993591101</v>
      </c>
      <c r="X191" s="287">
        <v>1617796.5264052851</v>
      </c>
      <c r="Y191" s="287">
        <v>86295285.109545007</v>
      </c>
      <c r="Z191" s="287">
        <v>86220078.167261109</v>
      </c>
      <c r="AA191" s="286">
        <f t="shared" si="28"/>
        <v>-75206.942283898592</v>
      </c>
      <c r="AB191" s="286">
        <f t="shared" si="30"/>
        <v>5001.7553532455231</v>
      </c>
      <c r="AC191" s="286">
        <f t="shared" si="29"/>
        <v>4997.3962886026266</v>
      </c>
      <c r="AD191" s="287">
        <f t="shared" si="31"/>
        <v>-4.3590646428965556</v>
      </c>
      <c r="AE191" s="288">
        <f t="shared" si="32"/>
        <v>-8.7150696806233426E-4</v>
      </c>
      <c r="AF191" s="250">
        <v>10</v>
      </c>
    </row>
    <row r="192" spans="1:32">
      <c r="A192" s="282">
        <v>595</v>
      </c>
      <c r="B192" s="282" t="s">
        <v>226</v>
      </c>
      <c r="C192" s="287">
        <v>4269</v>
      </c>
      <c r="D192" s="287">
        <v>22000183.199999992</v>
      </c>
      <c r="E192" s="287">
        <v>22012982.809999999</v>
      </c>
      <c r="F192" s="286">
        <f t="shared" si="23"/>
        <v>12799.610000006855</v>
      </c>
      <c r="G192" s="287">
        <v>24185000</v>
      </c>
      <c r="H192" s="287">
        <v>24185000</v>
      </c>
      <c r="I192" s="286">
        <f t="shared" si="24"/>
        <v>0</v>
      </c>
      <c r="J192" s="287">
        <v>23092591.599999994</v>
      </c>
      <c r="K192" s="287">
        <v>23098991.405000001</v>
      </c>
      <c r="L192" s="286">
        <f t="shared" si="25"/>
        <v>6399.8050000071526</v>
      </c>
      <c r="M192" s="287">
        <v>23588363.593726438</v>
      </c>
      <c r="N192" s="287">
        <v>23574562.579674546</v>
      </c>
      <c r="O192" s="286">
        <f t="shared" si="26"/>
        <v>-13801.014051891863</v>
      </c>
      <c r="P192" s="287">
        <v>426731.29</v>
      </c>
      <c r="Q192" s="287">
        <v>426731.29</v>
      </c>
      <c r="R192" s="286">
        <f t="shared" si="27"/>
        <v>0</v>
      </c>
      <c r="S192" s="287">
        <v>479000</v>
      </c>
      <c r="T192" s="287">
        <v>479000</v>
      </c>
      <c r="U192" s="287">
        <v>452865.64500000002</v>
      </c>
      <c r="V192" s="287">
        <v>452865.64500000002</v>
      </c>
      <c r="W192" s="287">
        <v>467049.79851557396</v>
      </c>
      <c r="X192" s="287">
        <v>466410.06953063176</v>
      </c>
      <c r="Y192" s="287">
        <v>24055413.392242011</v>
      </c>
      <c r="Z192" s="287">
        <v>24040972.649205178</v>
      </c>
      <c r="AA192" s="286">
        <f t="shared" si="28"/>
        <v>-14440.74303683266</v>
      </c>
      <c r="AB192" s="286">
        <f t="shared" si="30"/>
        <v>5634.9059246291899</v>
      </c>
      <c r="AC192" s="286">
        <f t="shared" si="29"/>
        <v>5631.5232253935765</v>
      </c>
      <c r="AD192" s="287">
        <f t="shared" si="31"/>
        <v>-3.3826992356134724</v>
      </c>
      <c r="AE192" s="288">
        <f t="shared" si="32"/>
        <v>-6.0031157234201283E-4</v>
      </c>
      <c r="AF192" s="250">
        <v>11</v>
      </c>
    </row>
    <row r="193" spans="1:32">
      <c r="A193" s="282">
        <v>598</v>
      </c>
      <c r="B193" s="282" t="s">
        <v>227</v>
      </c>
      <c r="C193" s="287">
        <v>19097</v>
      </c>
      <c r="D193" s="287">
        <v>85443295</v>
      </c>
      <c r="E193" s="287">
        <v>85418443</v>
      </c>
      <c r="F193" s="286">
        <f t="shared" si="23"/>
        <v>-24852</v>
      </c>
      <c r="G193" s="287">
        <v>80995000</v>
      </c>
      <c r="H193" s="287">
        <v>80995000</v>
      </c>
      <c r="I193" s="286">
        <f t="shared" si="24"/>
        <v>0</v>
      </c>
      <c r="J193" s="287">
        <v>83219147.5</v>
      </c>
      <c r="K193" s="287">
        <v>83206721.5</v>
      </c>
      <c r="L193" s="286">
        <f t="shared" si="25"/>
        <v>-12426</v>
      </c>
      <c r="M193" s="287">
        <v>85005769.087864146</v>
      </c>
      <c r="N193" s="287">
        <v>84919814.404827327</v>
      </c>
      <c r="O193" s="286">
        <f t="shared" si="26"/>
        <v>-85954.6830368191</v>
      </c>
      <c r="P193" s="287">
        <v>2489919</v>
      </c>
      <c r="Q193" s="287">
        <v>2489919</v>
      </c>
      <c r="R193" s="286">
        <f t="shared" si="27"/>
        <v>0</v>
      </c>
      <c r="S193" s="287">
        <v>2800000</v>
      </c>
      <c r="T193" s="287">
        <v>2800000</v>
      </c>
      <c r="U193" s="287">
        <v>2644959.5</v>
      </c>
      <c r="V193" s="287">
        <v>2644959.5</v>
      </c>
      <c r="W193" s="287">
        <v>2727801.9765814943</v>
      </c>
      <c r="X193" s="287">
        <v>2724065.6426934414</v>
      </c>
      <c r="Y193" s="287">
        <v>87733571.064445645</v>
      </c>
      <c r="Z193" s="287">
        <v>87643880.047520772</v>
      </c>
      <c r="AA193" s="286">
        <f t="shared" si="28"/>
        <v>-89691.016924872994</v>
      </c>
      <c r="AB193" s="286">
        <f t="shared" si="30"/>
        <v>4594.1022707464863</v>
      </c>
      <c r="AC193" s="286">
        <f t="shared" si="29"/>
        <v>4589.4056682997734</v>
      </c>
      <c r="AD193" s="287">
        <f t="shared" si="31"/>
        <v>-4.6966024467128591</v>
      </c>
      <c r="AE193" s="288">
        <f t="shared" si="32"/>
        <v>-1.022311252541994E-3</v>
      </c>
      <c r="AF193" s="250">
        <v>15</v>
      </c>
    </row>
    <row r="194" spans="1:32">
      <c r="A194" s="282">
        <v>599</v>
      </c>
      <c r="B194" s="282" t="s">
        <v>389</v>
      </c>
      <c r="C194" s="287">
        <v>11172</v>
      </c>
      <c r="D194" s="287">
        <v>37294534.840000004</v>
      </c>
      <c r="E194" s="287">
        <v>36195760.909999996</v>
      </c>
      <c r="F194" s="286">
        <f t="shared" si="23"/>
        <v>-1098773.9300000072</v>
      </c>
      <c r="G194" s="287">
        <v>38546000</v>
      </c>
      <c r="H194" s="287">
        <v>38546000</v>
      </c>
      <c r="I194" s="286">
        <f t="shared" si="24"/>
        <v>0</v>
      </c>
      <c r="J194" s="287">
        <v>37920267.420000002</v>
      </c>
      <c r="K194" s="287">
        <v>37370880.454999998</v>
      </c>
      <c r="L194" s="286">
        <f t="shared" si="25"/>
        <v>-549386.96500000358</v>
      </c>
      <c r="M194" s="287">
        <v>38734372.952505648</v>
      </c>
      <c r="N194" s="287">
        <v>38140286.928425469</v>
      </c>
      <c r="O194" s="286">
        <f t="shared" si="26"/>
        <v>-594086.02408017963</v>
      </c>
      <c r="P194" s="287">
        <v>848722.88</v>
      </c>
      <c r="Q194" s="287">
        <v>850662.87</v>
      </c>
      <c r="R194" s="286">
        <f t="shared" si="27"/>
        <v>1939.9899999999907</v>
      </c>
      <c r="S194" s="287">
        <v>879000</v>
      </c>
      <c r="T194" s="287">
        <v>879000</v>
      </c>
      <c r="U194" s="287">
        <v>863861.44</v>
      </c>
      <c r="V194" s="287">
        <v>864831.43500000006</v>
      </c>
      <c r="W194" s="287">
        <v>890918.34620701591</v>
      </c>
      <c r="X194" s="287">
        <v>890697.04046688299</v>
      </c>
      <c r="Y194" s="287">
        <v>39625291.298712663</v>
      </c>
      <c r="Z194" s="287">
        <v>39030983.968892351</v>
      </c>
      <c r="AA194" s="286">
        <f t="shared" si="28"/>
        <v>-594307.32982031256</v>
      </c>
      <c r="AB194" s="286">
        <f t="shared" si="30"/>
        <v>3546.8395362256233</v>
      </c>
      <c r="AC194" s="286">
        <f t="shared" si="29"/>
        <v>3493.6433914153554</v>
      </c>
      <c r="AD194" s="287">
        <f t="shared" si="31"/>
        <v>-53.196144810267924</v>
      </c>
      <c r="AE194" s="288">
        <f t="shared" si="32"/>
        <v>-1.4998181977771882E-2</v>
      </c>
      <c r="AF194" s="250">
        <v>15</v>
      </c>
    </row>
    <row r="195" spans="1:32">
      <c r="A195" s="282">
        <v>601</v>
      </c>
      <c r="B195" s="282" t="s">
        <v>229</v>
      </c>
      <c r="C195" s="287">
        <v>3873</v>
      </c>
      <c r="D195" s="287">
        <v>18590649.809999999</v>
      </c>
      <c r="E195" s="287">
        <v>18305290.16</v>
      </c>
      <c r="F195" s="286">
        <f t="shared" si="23"/>
        <v>-285359.64999999851</v>
      </c>
      <c r="G195" s="287">
        <v>18870000</v>
      </c>
      <c r="H195" s="287">
        <v>18870000</v>
      </c>
      <c r="I195" s="286">
        <f t="shared" si="24"/>
        <v>0</v>
      </c>
      <c r="J195" s="287">
        <v>18730324.905000001</v>
      </c>
      <c r="K195" s="287">
        <v>18587645.079999998</v>
      </c>
      <c r="L195" s="286">
        <f t="shared" si="25"/>
        <v>-142679.82500000298</v>
      </c>
      <c r="M195" s="287">
        <v>19132443.93443349</v>
      </c>
      <c r="N195" s="287">
        <v>18970334.871521186</v>
      </c>
      <c r="O195" s="286">
        <f t="shared" si="26"/>
        <v>-162109.06291230395</v>
      </c>
      <c r="P195" s="287">
        <v>430830.69999999995</v>
      </c>
      <c r="Q195" s="287">
        <v>430830.69999999995</v>
      </c>
      <c r="R195" s="286">
        <f t="shared" si="27"/>
        <v>0</v>
      </c>
      <c r="S195" s="287">
        <v>364000</v>
      </c>
      <c r="T195" s="287">
        <v>364000</v>
      </c>
      <c r="U195" s="287">
        <v>397415.35</v>
      </c>
      <c r="V195" s="287">
        <v>397415.35</v>
      </c>
      <c r="W195" s="287">
        <v>409862.75111351465</v>
      </c>
      <c r="X195" s="287">
        <v>409301.35255908041</v>
      </c>
      <c r="Y195" s="287">
        <v>19542306.685547005</v>
      </c>
      <c r="Z195" s="287">
        <v>19379636.224080268</v>
      </c>
      <c r="AA195" s="286">
        <f t="shared" si="28"/>
        <v>-162670.46146673709</v>
      </c>
      <c r="AB195" s="286">
        <f t="shared" si="30"/>
        <v>5045.7801924985815</v>
      </c>
      <c r="AC195" s="286">
        <f t="shared" si="29"/>
        <v>5003.7790405577762</v>
      </c>
      <c r="AD195" s="287">
        <f t="shared" si="31"/>
        <v>-42.001151940805357</v>
      </c>
      <c r="AE195" s="288">
        <f t="shared" si="32"/>
        <v>-8.3240153828435248E-3</v>
      </c>
      <c r="AF195" s="250">
        <v>13</v>
      </c>
    </row>
    <row r="196" spans="1:32">
      <c r="A196" s="282">
        <v>604</v>
      </c>
      <c r="B196" s="282" t="s">
        <v>230</v>
      </c>
      <c r="C196" s="287">
        <v>20206</v>
      </c>
      <c r="D196" s="287">
        <v>58370941.330000013</v>
      </c>
      <c r="E196" s="287">
        <v>58370941.330000013</v>
      </c>
      <c r="F196" s="286">
        <f t="shared" si="23"/>
        <v>0</v>
      </c>
      <c r="G196" s="287">
        <v>58686000</v>
      </c>
      <c r="H196" s="287">
        <v>58686000</v>
      </c>
      <c r="I196" s="286">
        <f t="shared" si="24"/>
        <v>0</v>
      </c>
      <c r="J196" s="287">
        <v>58528470.665000007</v>
      </c>
      <c r="K196" s="287">
        <v>58528470.665000007</v>
      </c>
      <c r="L196" s="286">
        <f t="shared" si="25"/>
        <v>0</v>
      </c>
      <c r="M196" s="287">
        <v>59785011.164826229</v>
      </c>
      <c r="N196" s="287">
        <v>59733477.977138914</v>
      </c>
      <c r="O196" s="286">
        <f t="shared" si="26"/>
        <v>-51533.187687315047</v>
      </c>
      <c r="P196" s="287">
        <v>1520813.85</v>
      </c>
      <c r="Q196" s="287">
        <v>1520813.85</v>
      </c>
      <c r="R196" s="286">
        <f t="shared" si="27"/>
        <v>0</v>
      </c>
      <c r="S196" s="287">
        <v>1561000</v>
      </c>
      <c r="T196" s="287">
        <v>1561000</v>
      </c>
      <c r="U196" s="287">
        <v>1540906.925</v>
      </c>
      <c r="V196" s="287">
        <v>1540906.925</v>
      </c>
      <c r="W196" s="287">
        <v>1589169.4960709652</v>
      </c>
      <c r="X196" s="287">
        <v>1586992.7736061364</v>
      </c>
      <c r="Y196" s="287">
        <v>61374180.660897195</v>
      </c>
      <c r="Z196" s="287">
        <v>61320470.750745051</v>
      </c>
      <c r="AA196" s="286">
        <f t="shared" si="28"/>
        <v>-53709.91015214473</v>
      </c>
      <c r="AB196" s="286">
        <f t="shared" si="30"/>
        <v>3037.4235702710675</v>
      </c>
      <c r="AC196" s="286">
        <f t="shared" si="29"/>
        <v>3034.7654533675668</v>
      </c>
      <c r="AD196" s="287">
        <f t="shared" si="31"/>
        <v>-2.6581169035007406</v>
      </c>
      <c r="AE196" s="288">
        <f t="shared" si="32"/>
        <v>-8.7512223501430304E-4</v>
      </c>
      <c r="AF196" s="250">
        <v>6</v>
      </c>
    </row>
    <row r="197" spans="1:32">
      <c r="A197" s="282">
        <v>607</v>
      </c>
      <c r="B197" s="282" t="s">
        <v>231</v>
      </c>
      <c r="C197" s="287">
        <v>4161</v>
      </c>
      <c r="D197" s="287">
        <v>18998753.369999997</v>
      </c>
      <c r="E197" s="287">
        <v>18998753.550000001</v>
      </c>
      <c r="F197" s="286">
        <f t="shared" si="23"/>
        <v>0.18000000342726707</v>
      </c>
      <c r="G197" s="287">
        <v>19120000</v>
      </c>
      <c r="H197" s="287">
        <v>19120000</v>
      </c>
      <c r="I197" s="286">
        <f t="shared" si="24"/>
        <v>0</v>
      </c>
      <c r="J197" s="287">
        <v>19059376.684999999</v>
      </c>
      <c r="K197" s="287">
        <v>19059376.774999999</v>
      </c>
      <c r="L197" s="286">
        <f t="shared" si="25"/>
        <v>8.9999999850988388E-2</v>
      </c>
      <c r="M197" s="287">
        <v>19468560.086411983</v>
      </c>
      <c r="N197" s="287">
        <v>19451778.765308954</v>
      </c>
      <c r="O197" s="286">
        <f t="shared" si="26"/>
        <v>-16781.321103028953</v>
      </c>
      <c r="P197" s="287">
        <v>361848</v>
      </c>
      <c r="Q197" s="287">
        <v>361848</v>
      </c>
      <c r="R197" s="286">
        <f t="shared" si="27"/>
        <v>0</v>
      </c>
      <c r="S197" s="287">
        <v>425000</v>
      </c>
      <c r="T197" s="287">
        <v>425000</v>
      </c>
      <c r="U197" s="287">
        <v>393424</v>
      </c>
      <c r="V197" s="287">
        <v>393424</v>
      </c>
      <c r="W197" s="287">
        <v>405746.38849275297</v>
      </c>
      <c r="X197" s="287">
        <v>405190.62821605569</v>
      </c>
      <c r="Y197" s="287">
        <v>19874306.474904735</v>
      </c>
      <c r="Z197" s="287">
        <v>19856969.393525008</v>
      </c>
      <c r="AA197" s="286">
        <f t="shared" si="28"/>
        <v>-17337.081379726529</v>
      </c>
      <c r="AB197" s="286">
        <f t="shared" si="30"/>
        <v>4776.3293619093329</v>
      </c>
      <c r="AC197" s="286">
        <f t="shared" si="29"/>
        <v>4772.1627958483559</v>
      </c>
      <c r="AD197" s="287">
        <f t="shared" si="31"/>
        <v>-4.1665660609769475</v>
      </c>
      <c r="AE197" s="288">
        <f t="shared" si="32"/>
        <v>-8.7233642097733538E-4</v>
      </c>
      <c r="AF197" s="250">
        <v>12</v>
      </c>
    </row>
    <row r="198" spans="1:32">
      <c r="A198" s="282">
        <v>608</v>
      </c>
      <c r="B198" s="282" t="s">
        <v>232</v>
      </c>
      <c r="C198" s="287">
        <v>2013</v>
      </c>
      <c r="D198" s="287">
        <v>8856820.5399999991</v>
      </c>
      <c r="E198" s="287">
        <v>8888689.4699999988</v>
      </c>
      <c r="F198" s="286">
        <f t="shared" si="23"/>
        <v>31868.929999999702</v>
      </c>
      <c r="G198" s="287">
        <v>9011000</v>
      </c>
      <c r="H198" s="287">
        <v>9011000</v>
      </c>
      <c r="I198" s="286">
        <f t="shared" si="24"/>
        <v>0</v>
      </c>
      <c r="J198" s="287">
        <v>8933910.2699999996</v>
      </c>
      <c r="K198" s="287">
        <v>8949844.7349999994</v>
      </c>
      <c r="L198" s="286">
        <f t="shared" si="25"/>
        <v>15934.464999999851</v>
      </c>
      <c r="M198" s="287">
        <v>9125711.2849337701</v>
      </c>
      <c r="N198" s="287">
        <v>9134107.6796088032</v>
      </c>
      <c r="O198" s="286">
        <f t="shared" si="26"/>
        <v>8396.394675033167</v>
      </c>
      <c r="P198" s="287">
        <v>286000</v>
      </c>
      <c r="Q198" s="287">
        <v>276977.82</v>
      </c>
      <c r="R198" s="286">
        <f t="shared" si="27"/>
        <v>-9022.179999999993</v>
      </c>
      <c r="S198" s="287">
        <v>282000</v>
      </c>
      <c r="T198" s="287">
        <v>282000</v>
      </c>
      <c r="U198" s="287">
        <v>284000</v>
      </c>
      <c r="V198" s="287">
        <v>279488.91000000003</v>
      </c>
      <c r="W198" s="287">
        <v>292895.13179659058</v>
      </c>
      <c r="X198" s="287">
        <v>287847.93765078048</v>
      </c>
      <c r="Y198" s="287">
        <v>9418606.4167303611</v>
      </c>
      <c r="Z198" s="287">
        <v>9421955.6172595844</v>
      </c>
      <c r="AA198" s="286">
        <f t="shared" si="28"/>
        <v>3349.200529223308</v>
      </c>
      <c r="AB198" s="286">
        <f t="shared" si="30"/>
        <v>4678.8904206310781</v>
      </c>
      <c r="AC198" s="286">
        <f t="shared" si="29"/>
        <v>4680.5542062889144</v>
      </c>
      <c r="AD198" s="287">
        <f t="shared" si="31"/>
        <v>1.6637856578363426</v>
      </c>
      <c r="AE198" s="288">
        <f t="shared" si="32"/>
        <v>3.5559406360534835E-4</v>
      </c>
      <c r="AF198" s="250">
        <v>4</v>
      </c>
    </row>
    <row r="199" spans="1:32">
      <c r="A199" s="282">
        <v>609</v>
      </c>
      <c r="B199" s="282" t="s">
        <v>233</v>
      </c>
      <c r="C199" s="287">
        <v>83482</v>
      </c>
      <c r="D199" s="287">
        <v>329747649.07999998</v>
      </c>
      <c r="E199" s="287">
        <v>328670061.59999996</v>
      </c>
      <c r="F199" s="286">
        <f t="shared" si="23"/>
        <v>-1077587.4800000191</v>
      </c>
      <c r="G199" s="287">
        <v>344258000</v>
      </c>
      <c r="H199" s="287">
        <v>344258000</v>
      </c>
      <c r="I199" s="286">
        <f t="shared" si="24"/>
        <v>0</v>
      </c>
      <c r="J199" s="287">
        <v>337002824.53999996</v>
      </c>
      <c r="K199" s="287">
        <v>336464030.79999995</v>
      </c>
      <c r="L199" s="286">
        <f t="shared" si="25"/>
        <v>-538793.74000000954</v>
      </c>
      <c r="M199" s="287">
        <v>344237896.51059854</v>
      </c>
      <c r="N199" s="287">
        <v>343391285.39556861</v>
      </c>
      <c r="O199" s="286">
        <f t="shared" si="26"/>
        <v>-846611.11502993107</v>
      </c>
      <c r="P199" s="287">
        <v>7418344.7999999998</v>
      </c>
      <c r="Q199" s="287">
        <v>7418344.8100000024</v>
      </c>
      <c r="R199" s="286">
        <f t="shared" si="27"/>
        <v>1.0000002570450306E-2</v>
      </c>
      <c r="S199" s="287">
        <v>7997000</v>
      </c>
      <c r="T199" s="287">
        <v>7997000</v>
      </c>
      <c r="U199" s="287">
        <v>7707672.4000000004</v>
      </c>
      <c r="V199" s="287">
        <v>7707672.4050000012</v>
      </c>
      <c r="W199" s="287">
        <v>7949083.533249802</v>
      </c>
      <c r="X199" s="287">
        <v>7938195.4935781937</v>
      </c>
      <c r="Y199" s="287">
        <v>352186980.04384834</v>
      </c>
      <c r="Z199" s="287">
        <v>351329480.8891468</v>
      </c>
      <c r="AA199" s="286">
        <f t="shared" si="28"/>
        <v>-857499.15470153093</v>
      </c>
      <c r="AB199" s="286">
        <f t="shared" si="30"/>
        <v>4218.7175683841824</v>
      </c>
      <c r="AC199" s="286">
        <f t="shared" si="29"/>
        <v>4208.4459031784909</v>
      </c>
      <c r="AD199" s="287">
        <f t="shared" si="31"/>
        <v>-10.271665205691534</v>
      </c>
      <c r="AE199" s="288">
        <f t="shared" si="32"/>
        <v>-2.4347838031797183E-3</v>
      </c>
      <c r="AF199" s="250">
        <v>4</v>
      </c>
    </row>
    <row r="200" spans="1:32">
      <c r="A200" s="282">
        <v>611</v>
      </c>
      <c r="B200" s="282" t="s">
        <v>234</v>
      </c>
      <c r="C200" s="287">
        <v>5066</v>
      </c>
      <c r="D200" s="287">
        <v>13451202.870000001</v>
      </c>
      <c r="E200" s="287">
        <v>13451202.870000001</v>
      </c>
      <c r="F200" s="286">
        <f t="shared" si="23"/>
        <v>0</v>
      </c>
      <c r="G200" s="287">
        <v>14474000</v>
      </c>
      <c r="H200" s="287">
        <v>14474000</v>
      </c>
      <c r="I200" s="286">
        <f t="shared" si="24"/>
        <v>0</v>
      </c>
      <c r="J200" s="287">
        <v>13962601.435000001</v>
      </c>
      <c r="K200" s="287">
        <v>13962601.435000001</v>
      </c>
      <c r="L200" s="286">
        <f t="shared" si="25"/>
        <v>0</v>
      </c>
      <c r="M200" s="287">
        <v>14262362.798771646</v>
      </c>
      <c r="N200" s="287">
        <v>14250068.997956801</v>
      </c>
      <c r="O200" s="286">
        <f t="shared" si="26"/>
        <v>-12293.800814844668</v>
      </c>
      <c r="P200" s="287">
        <v>406350.26</v>
      </c>
      <c r="Q200" s="287">
        <v>406350.26</v>
      </c>
      <c r="R200" s="286">
        <f t="shared" si="27"/>
        <v>0</v>
      </c>
      <c r="S200" s="287">
        <v>411000</v>
      </c>
      <c r="T200" s="287">
        <v>411000</v>
      </c>
      <c r="U200" s="287">
        <v>408675.13</v>
      </c>
      <c r="V200" s="287">
        <v>408675.13</v>
      </c>
      <c r="W200" s="287">
        <v>421475.19740612252</v>
      </c>
      <c r="X200" s="287">
        <v>420897.89301358903</v>
      </c>
      <c r="Y200" s="287">
        <v>14683837.996177768</v>
      </c>
      <c r="Z200" s="287">
        <v>14670966.89097039</v>
      </c>
      <c r="AA200" s="286">
        <f t="shared" si="28"/>
        <v>-12871.105207378045</v>
      </c>
      <c r="AB200" s="286">
        <f t="shared" si="30"/>
        <v>2898.5073028380907</v>
      </c>
      <c r="AC200" s="286">
        <f t="shared" si="29"/>
        <v>2895.9666188255806</v>
      </c>
      <c r="AD200" s="287">
        <f t="shared" si="31"/>
        <v>-2.5406840125101553</v>
      </c>
      <c r="AE200" s="288">
        <f t="shared" si="32"/>
        <v>-8.7654911547831171E-4</v>
      </c>
      <c r="AF200" s="250">
        <v>1</v>
      </c>
    </row>
    <row r="201" spans="1:32">
      <c r="A201" s="282">
        <v>614</v>
      </c>
      <c r="B201" s="282" t="s">
        <v>235</v>
      </c>
      <c r="C201" s="287">
        <v>3066</v>
      </c>
      <c r="D201" s="287">
        <v>18645273.419999994</v>
      </c>
      <c r="E201" s="287">
        <v>19093403.779999997</v>
      </c>
      <c r="F201" s="286">
        <f t="shared" si="23"/>
        <v>448130.36000000313</v>
      </c>
      <c r="G201" s="287">
        <v>19821000</v>
      </c>
      <c r="H201" s="287">
        <v>19821000</v>
      </c>
      <c r="I201" s="286">
        <f t="shared" si="24"/>
        <v>0</v>
      </c>
      <c r="J201" s="287">
        <v>19233136.709999997</v>
      </c>
      <c r="K201" s="287">
        <v>19457201.890000001</v>
      </c>
      <c r="L201" s="286">
        <f t="shared" si="25"/>
        <v>224065.18000000343</v>
      </c>
      <c r="M201" s="287">
        <v>19646050.543903768</v>
      </c>
      <c r="N201" s="287">
        <v>19857794.461184911</v>
      </c>
      <c r="O201" s="286">
        <f t="shared" si="26"/>
        <v>211743.91728114337</v>
      </c>
      <c r="P201" s="287">
        <v>379263</v>
      </c>
      <c r="Q201" s="287">
        <v>379263</v>
      </c>
      <c r="R201" s="286">
        <f t="shared" si="27"/>
        <v>0</v>
      </c>
      <c r="S201" s="287">
        <v>390000</v>
      </c>
      <c r="T201" s="287">
        <v>390000</v>
      </c>
      <c r="U201" s="287">
        <v>384631.5</v>
      </c>
      <c r="V201" s="287">
        <v>384631.5</v>
      </c>
      <c r="W201" s="287">
        <v>396678.49959725467</v>
      </c>
      <c r="X201" s="287">
        <v>396135.1598191362</v>
      </c>
      <c r="Y201" s="287">
        <v>20042729.043501023</v>
      </c>
      <c r="Z201" s="287">
        <v>20253929.621004049</v>
      </c>
      <c r="AA201" s="286">
        <f t="shared" si="28"/>
        <v>211200.57750302553</v>
      </c>
      <c r="AB201" s="286">
        <f t="shared" si="30"/>
        <v>6537.0936214941366</v>
      </c>
      <c r="AC201" s="286">
        <f t="shared" si="29"/>
        <v>6605.9783499687046</v>
      </c>
      <c r="AD201" s="287">
        <f t="shared" si="31"/>
        <v>68.884728474567964</v>
      </c>
      <c r="AE201" s="288">
        <f t="shared" si="32"/>
        <v>1.0537515976224229E-2</v>
      </c>
      <c r="AF201" s="250">
        <v>19</v>
      </c>
    </row>
    <row r="202" spans="1:32">
      <c r="A202" s="282">
        <v>615</v>
      </c>
      <c r="B202" s="282" t="s">
        <v>236</v>
      </c>
      <c r="C202" s="287">
        <v>7702</v>
      </c>
      <c r="D202" s="287">
        <v>36125352.840000011</v>
      </c>
      <c r="E202" s="287">
        <v>35734355.090000011</v>
      </c>
      <c r="F202" s="286">
        <f t="shared" ref="F202:F265" si="33">E202-D202</f>
        <v>-390997.75</v>
      </c>
      <c r="G202" s="287">
        <v>36900000</v>
      </c>
      <c r="H202" s="287">
        <v>36900000</v>
      </c>
      <c r="I202" s="286">
        <f t="shared" ref="I202:I265" si="34">H202-G202</f>
        <v>0</v>
      </c>
      <c r="J202" s="287">
        <v>36512676.420000002</v>
      </c>
      <c r="K202" s="287">
        <v>36317177.545000002</v>
      </c>
      <c r="L202" s="286">
        <f t="shared" ref="L202:L265" si="35">K202-J202</f>
        <v>-195498.875</v>
      </c>
      <c r="M202" s="287">
        <v>37296562.555371314</v>
      </c>
      <c r="N202" s="287">
        <v>37064889.965993464</v>
      </c>
      <c r="O202" s="286">
        <f t="shared" ref="O202:O265" si="36">N202-M202</f>
        <v>-231672.58937785029</v>
      </c>
      <c r="P202" s="287">
        <v>553065.31000000006</v>
      </c>
      <c r="Q202" s="287">
        <v>553065.31000000006</v>
      </c>
      <c r="R202" s="286">
        <f t="shared" ref="R202:R265" si="37">Q202-P202</f>
        <v>0</v>
      </c>
      <c r="S202" s="287">
        <v>555000</v>
      </c>
      <c r="T202" s="287">
        <v>555000</v>
      </c>
      <c r="U202" s="287">
        <v>554032.65500000003</v>
      </c>
      <c r="V202" s="287">
        <v>554032.65500000003</v>
      </c>
      <c r="W202" s="287">
        <v>571385.44896422536</v>
      </c>
      <c r="X202" s="287">
        <v>570602.80900926038</v>
      </c>
      <c r="Y202" s="287">
        <v>37867948.004335538</v>
      </c>
      <c r="Z202" s="287">
        <v>37635492.775002725</v>
      </c>
      <c r="AA202" s="286">
        <f t="shared" ref="AA202:AA265" si="38">Z202-Y202</f>
        <v>-232455.22933281213</v>
      </c>
      <c r="AB202" s="286">
        <f t="shared" si="30"/>
        <v>4916.6382763354368</v>
      </c>
      <c r="AC202" s="286">
        <f t="shared" ref="AC202:AC265" si="39">Z202/C202</f>
        <v>4886.4571247731401</v>
      </c>
      <c r="AD202" s="287">
        <f t="shared" si="31"/>
        <v>-30.181151562296691</v>
      </c>
      <c r="AE202" s="288">
        <f t="shared" si="32"/>
        <v>-6.1385747468068541E-3</v>
      </c>
      <c r="AF202" s="250">
        <v>17</v>
      </c>
    </row>
    <row r="203" spans="1:32">
      <c r="A203" s="282">
        <v>616</v>
      </c>
      <c r="B203" s="282" t="s">
        <v>237</v>
      </c>
      <c r="C203" s="287">
        <v>1848</v>
      </c>
      <c r="D203" s="287">
        <v>6314799.3599999994</v>
      </c>
      <c r="E203" s="287">
        <v>6314799.3599999994</v>
      </c>
      <c r="F203" s="286">
        <f t="shared" si="33"/>
        <v>0</v>
      </c>
      <c r="G203" s="287">
        <v>6751000</v>
      </c>
      <c r="H203" s="287">
        <v>6751000</v>
      </c>
      <c r="I203" s="286">
        <f t="shared" si="34"/>
        <v>0</v>
      </c>
      <c r="J203" s="287">
        <v>6532899.6799999997</v>
      </c>
      <c r="K203" s="287">
        <v>6532899.6799999997</v>
      </c>
      <c r="L203" s="286">
        <f t="shared" si="35"/>
        <v>0</v>
      </c>
      <c r="M203" s="287">
        <v>6673153.6954552615</v>
      </c>
      <c r="N203" s="287">
        <v>6667401.6034985315</v>
      </c>
      <c r="O203" s="286">
        <f t="shared" si="36"/>
        <v>-5752.0919567300007</v>
      </c>
      <c r="P203" s="287">
        <v>221228.05000000002</v>
      </c>
      <c r="Q203" s="287">
        <v>221228.05000000002</v>
      </c>
      <c r="R203" s="286">
        <f t="shared" si="37"/>
        <v>0</v>
      </c>
      <c r="S203" s="287">
        <v>213000</v>
      </c>
      <c r="T203" s="287">
        <v>213000</v>
      </c>
      <c r="U203" s="287">
        <v>217114.02500000002</v>
      </c>
      <c r="V203" s="287">
        <v>217114.02500000002</v>
      </c>
      <c r="W203" s="287">
        <v>223914.22875796925</v>
      </c>
      <c r="X203" s="287">
        <v>223607.52822467982</v>
      </c>
      <c r="Y203" s="287">
        <v>6897067.9242132306</v>
      </c>
      <c r="Z203" s="287">
        <v>6891009.1317232111</v>
      </c>
      <c r="AA203" s="286">
        <f t="shared" si="38"/>
        <v>-6058.792490019463</v>
      </c>
      <c r="AB203" s="286">
        <f t="shared" ref="AB203:AB266" si="40">Y203/C203</f>
        <v>3732.1796126694971</v>
      </c>
      <c r="AC203" s="286">
        <f t="shared" si="39"/>
        <v>3728.9010453047681</v>
      </c>
      <c r="AD203" s="287">
        <f t="shared" ref="AD203:AD266" si="41">AC203-AB203</f>
        <v>-3.2785673647290423</v>
      </c>
      <c r="AE203" s="288">
        <f t="shared" ref="AE203:AE266" si="42">AD203/AB203</f>
        <v>-8.7845915925359181E-4</v>
      </c>
      <c r="AF203" s="250">
        <v>1</v>
      </c>
    </row>
    <row r="204" spans="1:32">
      <c r="A204" s="282">
        <v>619</v>
      </c>
      <c r="B204" s="282" t="s">
        <v>238</v>
      </c>
      <c r="C204" s="287">
        <v>2721</v>
      </c>
      <c r="D204" s="287">
        <v>12538273.890000001</v>
      </c>
      <c r="E204" s="287">
        <v>12668056.77</v>
      </c>
      <c r="F204" s="286">
        <f t="shared" si="33"/>
        <v>129782.87999999896</v>
      </c>
      <c r="G204" s="287">
        <v>12688000</v>
      </c>
      <c r="H204" s="287">
        <v>12688000</v>
      </c>
      <c r="I204" s="286">
        <f t="shared" si="34"/>
        <v>0</v>
      </c>
      <c r="J204" s="287">
        <v>12613136.945</v>
      </c>
      <c r="K204" s="287">
        <v>12678028.385</v>
      </c>
      <c r="L204" s="286">
        <f t="shared" si="35"/>
        <v>64891.439999999478</v>
      </c>
      <c r="M204" s="287">
        <v>12883926.822493324</v>
      </c>
      <c r="N204" s="287">
        <v>12939048.649733573</v>
      </c>
      <c r="O204" s="286">
        <f t="shared" si="36"/>
        <v>55121.827240249142</v>
      </c>
      <c r="P204" s="287">
        <v>213164.54</v>
      </c>
      <c r="Q204" s="287">
        <v>217505.45</v>
      </c>
      <c r="R204" s="286">
        <f t="shared" si="37"/>
        <v>4340.9100000000035</v>
      </c>
      <c r="S204" s="287">
        <v>216000</v>
      </c>
      <c r="T204" s="287">
        <v>216000</v>
      </c>
      <c r="U204" s="287">
        <v>214582.27000000002</v>
      </c>
      <c r="V204" s="287">
        <v>216752.72500000001</v>
      </c>
      <c r="W204" s="287">
        <v>221303.17694669572</v>
      </c>
      <c r="X204" s="287">
        <v>223235.42236948421</v>
      </c>
      <c r="Y204" s="287">
        <v>13105229.99944002</v>
      </c>
      <c r="Z204" s="287">
        <v>13162284.072103057</v>
      </c>
      <c r="AA204" s="286">
        <f t="shared" si="38"/>
        <v>57054.072663037106</v>
      </c>
      <c r="AB204" s="286">
        <f t="shared" si="40"/>
        <v>4816.3285554722606</v>
      </c>
      <c r="AC204" s="286">
        <f t="shared" si="39"/>
        <v>4837.2966086376546</v>
      </c>
      <c r="AD204" s="287">
        <f t="shared" si="41"/>
        <v>20.96805316539394</v>
      </c>
      <c r="AE204" s="288">
        <f t="shared" si="42"/>
        <v>4.3535346320114025E-3</v>
      </c>
      <c r="AF204" s="250">
        <v>6</v>
      </c>
    </row>
    <row r="205" spans="1:32">
      <c r="A205" s="282">
        <v>620</v>
      </c>
      <c r="B205" s="282" t="s">
        <v>239</v>
      </c>
      <c r="C205" s="287">
        <v>2446</v>
      </c>
      <c r="D205" s="287">
        <v>14987594.100000001</v>
      </c>
      <c r="E205" s="287">
        <v>15189925.350000001</v>
      </c>
      <c r="F205" s="286">
        <f t="shared" si="33"/>
        <v>202331.25</v>
      </c>
      <c r="G205" s="287">
        <v>15141000</v>
      </c>
      <c r="H205" s="287">
        <v>15141000</v>
      </c>
      <c r="I205" s="286">
        <f t="shared" si="34"/>
        <v>0</v>
      </c>
      <c r="J205" s="287">
        <v>15064297.050000001</v>
      </c>
      <c r="K205" s="287">
        <v>15165462.675000001</v>
      </c>
      <c r="L205" s="286">
        <f t="shared" si="35"/>
        <v>101165.625</v>
      </c>
      <c r="M205" s="287">
        <v>15387710.58070852</v>
      </c>
      <c r="N205" s="287">
        <v>15477695.221104655</v>
      </c>
      <c r="O205" s="286">
        <f t="shared" si="36"/>
        <v>89984.640396134928</v>
      </c>
      <c r="P205" s="287">
        <v>345872.8</v>
      </c>
      <c r="Q205" s="287">
        <v>345872.8</v>
      </c>
      <c r="R205" s="286">
        <f t="shared" si="37"/>
        <v>0</v>
      </c>
      <c r="S205" s="287">
        <v>362000</v>
      </c>
      <c r="T205" s="287">
        <v>362000</v>
      </c>
      <c r="U205" s="287">
        <v>353936.4</v>
      </c>
      <c r="V205" s="287">
        <v>353936.4</v>
      </c>
      <c r="W205" s="287">
        <v>365022.00185074226</v>
      </c>
      <c r="X205" s="287">
        <v>364522.02271475352</v>
      </c>
      <c r="Y205" s="287">
        <v>15752732.582559263</v>
      </c>
      <c r="Z205" s="287">
        <v>15842217.243819408</v>
      </c>
      <c r="AA205" s="286">
        <f t="shared" si="38"/>
        <v>89484.661260144785</v>
      </c>
      <c r="AB205" s="286">
        <f t="shared" si="40"/>
        <v>6440.2013828942208</v>
      </c>
      <c r="AC205" s="286">
        <f t="shared" si="39"/>
        <v>6476.7854635402318</v>
      </c>
      <c r="AD205" s="287">
        <f t="shared" si="41"/>
        <v>36.584080646010989</v>
      </c>
      <c r="AE205" s="288">
        <f t="shared" si="42"/>
        <v>5.6805802289322414E-3</v>
      </c>
      <c r="AF205" s="250">
        <v>18</v>
      </c>
    </row>
    <row r="206" spans="1:32">
      <c r="A206" s="282">
        <v>623</v>
      </c>
      <c r="B206" s="282" t="s">
        <v>240</v>
      </c>
      <c r="C206" s="287">
        <v>2117</v>
      </c>
      <c r="D206" s="287">
        <v>11287002.660000002</v>
      </c>
      <c r="E206" s="287">
        <v>11037413.539999997</v>
      </c>
      <c r="F206" s="286">
        <f t="shared" si="33"/>
        <v>-249589.12000000477</v>
      </c>
      <c r="G206" s="287">
        <v>10861000</v>
      </c>
      <c r="H206" s="287">
        <v>10861000</v>
      </c>
      <c r="I206" s="286">
        <f t="shared" si="34"/>
        <v>0</v>
      </c>
      <c r="J206" s="287">
        <v>11074001.330000002</v>
      </c>
      <c r="K206" s="287">
        <v>10949206.77</v>
      </c>
      <c r="L206" s="286">
        <f t="shared" si="35"/>
        <v>-124794.56000000238</v>
      </c>
      <c r="M206" s="287">
        <v>11311747.695284676</v>
      </c>
      <c r="N206" s="287">
        <v>11174633.371277327</v>
      </c>
      <c r="O206" s="286">
        <f t="shared" si="36"/>
        <v>-137114.32400734909</v>
      </c>
      <c r="P206" s="287">
        <v>170796.41</v>
      </c>
      <c r="Q206" s="287">
        <v>218785.4</v>
      </c>
      <c r="R206" s="286">
        <f t="shared" si="37"/>
        <v>47988.989999999991</v>
      </c>
      <c r="S206" s="287">
        <v>223000</v>
      </c>
      <c r="T206" s="287">
        <v>223000</v>
      </c>
      <c r="U206" s="287">
        <v>196898.20500000002</v>
      </c>
      <c r="V206" s="287">
        <v>220892.7</v>
      </c>
      <c r="W206" s="287">
        <v>203065.23135206729</v>
      </c>
      <c r="X206" s="287">
        <v>227499.2168280042</v>
      </c>
      <c r="Y206" s="287">
        <v>11514812.926636742</v>
      </c>
      <c r="Z206" s="287">
        <v>11402132.58810533</v>
      </c>
      <c r="AA206" s="286">
        <f t="shared" si="38"/>
        <v>-112680.33853141218</v>
      </c>
      <c r="AB206" s="286">
        <f t="shared" si="40"/>
        <v>5439.2125302960521</v>
      </c>
      <c r="AC206" s="286">
        <f t="shared" si="39"/>
        <v>5385.9861068045966</v>
      </c>
      <c r="AD206" s="287">
        <f t="shared" si="41"/>
        <v>-53.226423491455535</v>
      </c>
      <c r="AE206" s="288">
        <f t="shared" si="42"/>
        <v>-9.7856855555814182E-3</v>
      </c>
      <c r="AF206" s="250">
        <v>10</v>
      </c>
    </row>
    <row r="207" spans="1:32">
      <c r="A207" s="282">
        <v>624</v>
      </c>
      <c r="B207" s="282" t="s">
        <v>241</v>
      </c>
      <c r="C207" s="287">
        <v>5119</v>
      </c>
      <c r="D207" s="287">
        <v>17049542.119999997</v>
      </c>
      <c r="E207" s="287">
        <v>17049542.119999997</v>
      </c>
      <c r="F207" s="286">
        <f t="shared" si="33"/>
        <v>0</v>
      </c>
      <c r="G207" s="287">
        <v>16926000</v>
      </c>
      <c r="H207" s="287">
        <v>16926000</v>
      </c>
      <c r="I207" s="286">
        <f t="shared" si="34"/>
        <v>0</v>
      </c>
      <c r="J207" s="287">
        <v>16987771.059999999</v>
      </c>
      <c r="K207" s="287">
        <v>16987771.059999999</v>
      </c>
      <c r="L207" s="286">
        <f t="shared" si="35"/>
        <v>0</v>
      </c>
      <c r="M207" s="287">
        <v>17352479.416397061</v>
      </c>
      <c r="N207" s="287">
        <v>17337522.012171775</v>
      </c>
      <c r="O207" s="286">
        <f t="shared" si="36"/>
        <v>-14957.404225286096</v>
      </c>
      <c r="P207" s="287">
        <v>377775.58</v>
      </c>
      <c r="Q207" s="287">
        <v>377775.58</v>
      </c>
      <c r="R207" s="286">
        <f t="shared" si="37"/>
        <v>0</v>
      </c>
      <c r="S207" s="287">
        <v>382000</v>
      </c>
      <c r="T207" s="287">
        <v>382000</v>
      </c>
      <c r="U207" s="287">
        <v>379887.79000000004</v>
      </c>
      <c r="V207" s="287">
        <v>379887.79000000004</v>
      </c>
      <c r="W207" s="287">
        <v>391786.21239424485</v>
      </c>
      <c r="X207" s="287">
        <v>391249.57369583211</v>
      </c>
      <c r="Y207" s="287">
        <v>17744265.628791306</v>
      </c>
      <c r="Z207" s="287">
        <v>17728771.585867606</v>
      </c>
      <c r="AA207" s="286">
        <f t="shared" si="38"/>
        <v>-15494.042923700064</v>
      </c>
      <c r="AB207" s="286">
        <f t="shared" si="40"/>
        <v>3466.3539028699561</v>
      </c>
      <c r="AC207" s="286">
        <f t="shared" si="39"/>
        <v>3463.3271314451272</v>
      </c>
      <c r="AD207" s="287">
        <f t="shared" si="41"/>
        <v>-3.0267714248288939</v>
      </c>
      <c r="AE207" s="288">
        <f t="shared" si="42"/>
        <v>-8.7318592089598486E-4</v>
      </c>
      <c r="AF207" s="250">
        <v>8</v>
      </c>
    </row>
    <row r="208" spans="1:32">
      <c r="A208" s="282">
        <v>625</v>
      </c>
      <c r="B208" s="282" t="s">
        <v>242</v>
      </c>
      <c r="C208" s="287">
        <v>3048</v>
      </c>
      <c r="D208" s="287">
        <v>12130000</v>
      </c>
      <c r="E208" s="287">
        <v>11595286.960000001</v>
      </c>
      <c r="F208" s="286">
        <f t="shared" si="33"/>
        <v>-534713.03999999911</v>
      </c>
      <c r="G208" s="287">
        <v>12497000</v>
      </c>
      <c r="H208" s="287">
        <v>12497000</v>
      </c>
      <c r="I208" s="286">
        <f t="shared" si="34"/>
        <v>0</v>
      </c>
      <c r="J208" s="287">
        <v>12313500</v>
      </c>
      <c r="K208" s="287">
        <v>12046143.48</v>
      </c>
      <c r="L208" s="286">
        <f t="shared" si="35"/>
        <v>-267356.51999999955</v>
      </c>
      <c r="M208" s="287">
        <v>12577857.008970382</v>
      </c>
      <c r="N208" s="287">
        <v>12294154.248290153</v>
      </c>
      <c r="O208" s="286">
        <f t="shared" si="36"/>
        <v>-283702.76068022847</v>
      </c>
      <c r="P208" s="287">
        <v>356000</v>
      </c>
      <c r="Q208" s="287">
        <v>399008.27999999997</v>
      </c>
      <c r="R208" s="286">
        <f t="shared" si="37"/>
        <v>43008.27999999997</v>
      </c>
      <c r="S208" s="287">
        <v>381000</v>
      </c>
      <c r="T208" s="287">
        <v>381000</v>
      </c>
      <c r="U208" s="287">
        <v>368500</v>
      </c>
      <c r="V208" s="287">
        <v>390004.14</v>
      </c>
      <c r="W208" s="287">
        <v>380041.74671494233</v>
      </c>
      <c r="X208" s="287">
        <v>401668.48614589486</v>
      </c>
      <c r="Y208" s="287">
        <v>12957898.755685324</v>
      </c>
      <c r="Z208" s="287">
        <v>12695822.734436048</v>
      </c>
      <c r="AA208" s="286">
        <f t="shared" si="38"/>
        <v>-262076.02124927565</v>
      </c>
      <c r="AB208" s="286">
        <f t="shared" si="40"/>
        <v>4251.2791193193316</v>
      </c>
      <c r="AC208" s="286">
        <f t="shared" si="39"/>
        <v>4165.2961727152388</v>
      </c>
      <c r="AD208" s="287">
        <f t="shared" si="41"/>
        <v>-85.982946604092831</v>
      </c>
      <c r="AE208" s="288">
        <f t="shared" si="42"/>
        <v>-2.0225194392284335E-2</v>
      </c>
      <c r="AF208" s="250">
        <v>17</v>
      </c>
    </row>
    <row r="209" spans="1:32">
      <c r="A209" s="282">
        <v>626</v>
      </c>
      <c r="B209" s="282" t="s">
        <v>243</v>
      </c>
      <c r="C209" s="287">
        <v>4964</v>
      </c>
      <c r="D209" s="287">
        <v>27222526.009999994</v>
      </c>
      <c r="E209" s="287">
        <v>27402101.249999993</v>
      </c>
      <c r="F209" s="286">
        <f t="shared" si="33"/>
        <v>179575.23999999836</v>
      </c>
      <c r="G209" s="287">
        <v>27201000</v>
      </c>
      <c r="H209" s="287">
        <v>27201000</v>
      </c>
      <c r="I209" s="286">
        <f t="shared" si="34"/>
        <v>0</v>
      </c>
      <c r="J209" s="287">
        <v>27211763.004999995</v>
      </c>
      <c r="K209" s="287">
        <v>27301550.624999996</v>
      </c>
      <c r="L209" s="286">
        <f t="shared" si="35"/>
        <v>89787.620000001043</v>
      </c>
      <c r="M209" s="287">
        <v>27795968.980296437</v>
      </c>
      <c r="N209" s="287">
        <v>27863645.75173169</v>
      </c>
      <c r="O209" s="286">
        <f t="shared" si="36"/>
        <v>67676.771435253322</v>
      </c>
      <c r="P209" s="287">
        <v>600151.98</v>
      </c>
      <c r="Q209" s="287">
        <v>600151.98</v>
      </c>
      <c r="R209" s="286">
        <f t="shared" si="37"/>
        <v>0</v>
      </c>
      <c r="S209" s="287">
        <v>582000</v>
      </c>
      <c r="T209" s="287">
        <v>582000</v>
      </c>
      <c r="U209" s="287">
        <v>591075.99</v>
      </c>
      <c r="V209" s="287">
        <v>591075.99</v>
      </c>
      <c r="W209" s="287">
        <v>609589.01405933185</v>
      </c>
      <c r="X209" s="287">
        <v>608754.04579163215</v>
      </c>
      <c r="Y209" s="287">
        <v>28405557.994355768</v>
      </c>
      <c r="Z209" s="287">
        <v>28472399.797523323</v>
      </c>
      <c r="AA209" s="286">
        <f t="shared" si="38"/>
        <v>66841.803167555481</v>
      </c>
      <c r="AB209" s="286">
        <f t="shared" si="40"/>
        <v>5722.3122470499129</v>
      </c>
      <c r="AC209" s="286">
        <f t="shared" si="39"/>
        <v>5735.7775579217014</v>
      </c>
      <c r="AD209" s="287">
        <f t="shared" si="41"/>
        <v>13.465310871788461</v>
      </c>
      <c r="AE209" s="288">
        <f t="shared" si="42"/>
        <v>2.3531241027139652E-3</v>
      </c>
      <c r="AF209" s="250">
        <v>17</v>
      </c>
    </row>
    <row r="210" spans="1:32">
      <c r="A210" s="282">
        <v>630</v>
      </c>
      <c r="B210" s="282" t="s">
        <v>244</v>
      </c>
      <c r="C210" s="287">
        <v>1631</v>
      </c>
      <c r="D210" s="287">
        <v>6678150.2700000005</v>
      </c>
      <c r="E210" s="287">
        <v>6788443.9299999997</v>
      </c>
      <c r="F210" s="286">
        <f t="shared" si="33"/>
        <v>110293.65999999922</v>
      </c>
      <c r="G210" s="287">
        <v>7220000</v>
      </c>
      <c r="H210" s="287">
        <v>7220000</v>
      </c>
      <c r="I210" s="286">
        <f t="shared" si="34"/>
        <v>0</v>
      </c>
      <c r="J210" s="287">
        <v>6949075.1349999998</v>
      </c>
      <c r="K210" s="287">
        <v>7004221.9649999999</v>
      </c>
      <c r="L210" s="286">
        <f t="shared" si="35"/>
        <v>55146.830000000075</v>
      </c>
      <c r="M210" s="287">
        <v>7098263.9698397331</v>
      </c>
      <c r="N210" s="287">
        <v>7148427.6581912301</v>
      </c>
      <c r="O210" s="286">
        <f t="shared" si="36"/>
        <v>50163.688351497054</v>
      </c>
      <c r="P210" s="287">
        <v>221869.27000000002</v>
      </c>
      <c r="Q210" s="287">
        <v>221869.27000000002</v>
      </c>
      <c r="R210" s="286">
        <f t="shared" si="37"/>
        <v>0</v>
      </c>
      <c r="S210" s="287">
        <v>245000</v>
      </c>
      <c r="T210" s="287">
        <v>245000</v>
      </c>
      <c r="U210" s="287">
        <v>233434.63500000001</v>
      </c>
      <c r="V210" s="287">
        <v>233434.63500000001</v>
      </c>
      <c r="W210" s="287">
        <v>240746.01473314795</v>
      </c>
      <c r="X210" s="287">
        <v>240416.25931065634</v>
      </c>
      <c r="Y210" s="287">
        <v>7339009.9845728809</v>
      </c>
      <c r="Z210" s="287">
        <v>7388843.9175018864</v>
      </c>
      <c r="AA210" s="286">
        <f t="shared" si="38"/>
        <v>49833.932929005474</v>
      </c>
      <c r="AB210" s="286">
        <f t="shared" si="40"/>
        <v>4499.6995613567633</v>
      </c>
      <c r="AC210" s="286">
        <f t="shared" si="39"/>
        <v>4530.2537814235966</v>
      </c>
      <c r="AD210" s="287">
        <f t="shared" si="41"/>
        <v>30.554220066833295</v>
      </c>
      <c r="AE210" s="288">
        <f t="shared" si="42"/>
        <v>6.7902800287449622E-3</v>
      </c>
      <c r="AF210" s="250">
        <v>17</v>
      </c>
    </row>
    <row r="211" spans="1:32">
      <c r="A211" s="282">
        <v>631</v>
      </c>
      <c r="B211" s="282" t="s">
        <v>245</v>
      </c>
      <c r="C211" s="287">
        <v>1985</v>
      </c>
      <c r="D211" s="287">
        <v>6859075.6699999999</v>
      </c>
      <c r="E211" s="287">
        <v>6859075.6699999999</v>
      </c>
      <c r="F211" s="286">
        <f t="shared" si="33"/>
        <v>0</v>
      </c>
      <c r="G211" s="287">
        <v>6368000</v>
      </c>
      <c r="H211" s="287">
        <v>6368000</v>
      </c>
      <c r="I211" s="286">
        <f t="shared" si="34"/>
        <v>0</v>
      </c>
      <c r="J211" s="287">
        <v>6613537.835</v>
      </c>
      <c r="K211" s="287">
        <v>6613537.835</v>
      </c>
      <c r="L211" s="286">
        <f t="shared" si="35"/>
        <v>0</v>
      </c>
      <c r="M211" s="287">
        <v>6755523.0610342762</v>
      </c>
      <c r="N211" s="287">
        <v>6749699.9687399473</v>
      </c>
      <c r="O211" s="286">
        <f t="shared" si="36"/>
        <v>-5823.092294328846</v>
      </c>
      <c r="P211" s="287">
        <v>164436.71</v>
      </c>
      <c r="Q211" s="287">
        <v>164436.71</v>
      </c>
      <c r="R211" s="286">
        <f t="shared" si="37"/>
        <v>0</v>
      </c>
      <c r="S211" s="287">
        <v>165000</v>
      </c>
      <c r="T211" s="287">
        <v>165000</v>
      </c>
      <c r="U211" s="287">
        <v>164718.35499999998</v>
      </c>
      <c r="V211" s="287">
        <v>164718.35499999998</v>
      </c>
      <c r="W211" s="287">
        <v>169877.47991916406</v>
      </c>
      <c r="X211" s="287">
        <v>169644.79477908128</v>
      </c>
      <c r="Y211" s="287">
        <v>6925400.5409534406</v>
      </c>
      <c r="Z211" s="287">
        <v>6919344.7635190282</v>
      </c>
      <c r="AA211" s="286">
        <f t="shared" si="38"/>
        <v>-6055.77743441239</v>
      </c>
      <c r="AB211" s="286">
        <f t="shared" si="40"/>
        <v>3488.8667712611791</v>
      </c>
      <c r="AC211" s="286">
        <f t="shared" si="39"/>
        <v>3485.8160017728101</v>
      </c>
      <c r="AD211" s="287">
        <f t="shared" si="41"/>
        <v>-3.0507694883690419</v>
      </c>
      <c r="AE211" s="288">
        <f t="shared" si="42"/>
        <v>-8.7442991904968306E-4</v>
      </c>
      <c r="AF211" s="250">
        <v>2</v>
      </c>
    </row>
    <row r="212" spans="1:32">
      <c r="A212" s="282">
        <v>635</v>
      </c>
      <c r="B212" s="282" t="s">
        <v>246</v>
      </c>
      <c r="C212" s="287">
        <v>6439</v>
      </c>
      <c r="D212" s="287">
        <v>26025162.359999999</v>
      </c>
      <c r="E212" s="287">
        <v>26025162.359999999</v>
      </c>
      <c r="F212" s="286">
        <f t="shared" si="33"/>
        <v>0</v>
      </c>
      <c r="G212" s="287">
        <v>27100000</v>
      </c>
      <c r="H212" s="287">
        <v>27100000</v>
      </c>
      <c r="I212" s="286">
        <f t="shared" si="34"/>
        <v>0</v>
      </c>
      <c r="J212" s="287">
        <v>26562581.18</v>
      </c>
      <c r="K212" s="287">
        <v>26562581.18</v>
      </c>
      <c r="L212" s="286">
        <f t="shared" si="35"/>
        <v>0</v>
      </c>
      <c r="M212" s="287">
        <v>27132849.950965021</v>
      </c>
      <c r="N212" s="287">
        <v>27109462.111408379</v>
      </c>
      <c r="O212" s="286">
        <f t="shared" si="36"/>
        <v>-23387.839556641877</v>
      </c>
      <c r="P212" s="287">
        <v>524529.68999999994</v>
      </c>
      <c r="Q212" s="287">
        <v>524529.68999999994</v>
      </c>
      <c r="R212" s="286">
        <f t="shared" si="37"/>
        <v>0</v>
      </c>
      <c r="S212" s="287">
        <v>503000</v>
      </c>
      <c r="T212" s="287">
        <v>503000</v>
      </c>
      <c r="U212" s="287">
        <v>513764.84499999997</v>
      </c>
      <c r="V212" s="287">
        <v>513764.84499999997</v>
      </c>
      <c r="W212" s="287">
        <v>529856.41545327427</v>
      </c>
      <c r="X212" s="287">
        <v>529130.65878257167</v>
      </c>
      <c r="Y212" s="287">
        <v>27662706.366418295</v>
      </c>
      <c r="Z212" s="287">
        <v>27638592.77019095</v>
      </c>
      <c r="AA212" s="286">
        <f t="shared" si="38"/>
        <v>-24113.596227344126</v>
      </c>
      <c r="AB212" s="286">
        <f t="shared" si="40"/>
        <v>4296.1183982634411</v>
      </c>
      <c r="AC212" s="286">
        <f t="shared" si="39"/>
        <v>4292.373469512494</v>
      </c>
      <c r="AD212" s="287">
        <f t="shared" si="41"/>
        <v>-3.7449287509471105</v>
      </c>
      <c r="AE212" s="288">
        <f t="shared" si="42"/>
        <v>-8.7170054541813133E-4</v>
      </c>
      <c r="AF212" s="250">
        <v>6</v>
      </c>
    </row>
    <row r="213" spans="1:32">
      <c r="A213" s="282">
        <v>636</v>
      </c>
      <c r="B213" s="282" t="s">
        <v>247</v>
      </c>
      <c r="C213" s="287">
        <v>8222</v>
      </c>
      <c r="D213" s="287">
        <v>28382499.600000001</v>
      </c>
      <c r="E213" s="287">
        <v>28382499.600000001</v>
      </c>
      <c r="F213" s="286">
        <f t="shared" si="33"/>
        <v>0</v>
      </c>
      <c r="G213" s="287">
        <v>30271000</v>
      </c>
      <c r="H213" s="287">
        <v>30271000</v>
      </c>
      <c r="I213" s="286">
        <f t="shared" si="34"/>
        <v>0</v>
      </c>
      <c r="J213" s="287">
        <v>29326749.800000001</v>
      </c>
      <c r="K213" s="287">
        <v>29326749.800000001</v>
      </c>
      <c r="L213" s="286">
        <f t="shared" si="35"/>
        <v>0</v>
      </c>
      <c r="M213" s="287">
        <v>29956362.165286135</v>
      </c>
      <c r="N213" s="287">
        <v>29930540.528661579</v>
      </c>
      <c r="O213" s="286">
        <f t="shared" si="36"/>
        <v>-25821.636624556035</v>
      </c>
      <c r="P213" s="287">
        <v>610213.77</v>
      </c>
      <c r="Q213" s="287">
        <v>610213.77</v>
      </c>
      <c r="R213" s="286">
        <f t="shared" si="37"/>
        <v>0</v>
      </c>
      <c r="S213" s="287">
        <v>639000</v>
      </c>
      <c r="T213" s="287">
        <v>639000</v>
      </c>
      <c r="U213" s="287">
        <v>624606.88500000001</v>
      </c>
      <c r="V213" s="287">
        <v>624606.88500000001</v>
      </c>
      <c r="W213" s="287">
        <v>644170.12641948205</v>
      </c>
      <c r="X213" s="287">
        <v>643287.79159691243</v>
      </c>
      <c r="Y213" s="287">
        <v>30600532.291705616</v>
      </c>
      <c r="Z213" s="287">
        <v>30573828.320258491</v>
      </c>
      <c r="AA213" s="286">
        <f t="shared" si="38"/>
        <v>-26703.971447125077</v>
      </c>
      <c r="AB213" s="286">
        <f t="shared" si="40"/>
        <v>3721.7869486384839</v>
      </c>
      <c r="AC213" s="286">
        <f t="shared" si="39"/>
        <v>3718.5390805471284</v>
      </c>
      <c r="AD213" s="287">
        <f t="shared" si="41"/>
        <v>-3.2478680913554854</v>
      </c>
      <c r="AE213" s="288">
        <f t="shared" si="42"/>
        <v>-8.7266362534363525E-4</v>
      </c>
      <c r="AF213" s="250">
        <v>2</v>
      </c>
    </row>
    <row r="214" spans="1:32">
      <c r="A214" s="282">
        <v>638</v>
      </c>
      <c r="B214" s="282" t="s">
        <v>248</v>
      </c>
      <c r="C214" s="287">
        <v>51149</v>
      </c>
      <c r="D214" s="287">
        <v>161422493.51000005</v>
      </c>
      <c r="E214" s="287">
        <v>161422493.49000001</v>
      </c>
      <c r="F214" s="286">
        <f t="shared" si="33"/>
        <v>-2.0000040531158447E-2</v>
      </c>
      <c r="G214" s="287">
        <v>167532000</v>
      </c>
      <c r="H214" s="287">
        <v>167532000</v>
      </c>
      <c r="I214" s="286">
        <f t="shared" si="34"/>
        <v>0</v>
      </c>
      <c r="J214" s="287">
        <v>164477246.75500003</v>
      </c>
      <c r="K214" s="287">
        <v>164477246.745</v>
      </c>
      <c r="L214" s="286">
        <f t="shared" si="35"/>
        <v>-1.0000020265579224E-2</v>
      </c>
      <c r="M214" s="287">
        <v>168008388.42843452</v>
      </c>
      <c r="N214" s="287">
        <v>167863569.38005769</v>
      </c>
      <c r="O214" s="286">
        <f t="shared" si="36"/>
        <v>-144819.04837682843</v>
      </c>
      <c r="P214" s="287">
        <v>4979534.3499999978</v>
      </c>
      <c r="Q214" s="287">
        <v>4979534.3500000006</v>
      </c>
      <c r="R214" s="286">
        <f t="shared" si="37"/>
        <v>0</v>
      </c>
      <c r="S214" s="287">
        <v>5246000</v>
      </c>
      <c r="T214" s="287">
        <v>5246000</v>
      </c>
      <c r="U214" s="287">
        <v>5112767.1749999989</v>
      </c>
      <c r="V214" s="287">
        <v>5112767.1750000007</v>
      </c>
      <c r="W214" s="287">
        <v>5272903.5759398118</v>
      </c>
      <c r="X214" s="287">
        <v>5265681.1571248285</v>
      </c>
      <c r="Y214" s="287">
        <v>173281292.00437433</v>
      </c>
      <c r="Z214" s="287">
        <v>173129250.53718251</v>
      </c>
      <c r="AA214" s="286">
        <f t="shared" si="38"/>
        <v>-152041.46719181538</v>
      </c>
      <c r="AB214" s="286">
        <f t="shared" si="40"/>
        <v>3387.7747757409593</v>
      </c>
      <c r="AC214" s="286">
        <f t="shared" si="39"/>
        <v>3384.8022549254629</v>
      </c>
      <c r="AD214" s="287">
        <f t="shared" si="41"/>
        <v>-2.9725208154964093</v>
      </c>
      <c r="AE214" s="288">
        <f t="shared" si="42"/>
        <v>-8.7742574765651963E-4</v>
      </c>
      <c r="AF214" s="250">
        <v>1</v>
      </c>
    </row>
    <row r="215" spans="1:32">
      <c r="A215" s="282">
        <v>678</v>
      </c>
      <c r="B215" s="282" t="s">
        <v>249</v>
      </c>
      <c r="C215" s="287">
        <v>24260</v>
      </c>
      <c r="D215" s="287">
        <v>91700676.909999996</v>
      </c>
      <c r="E215" s="287">
        <v>92296167.519999981</v>
      </c>
      <c r="F215" s="286">
        <f t="shared" si="33"/>
        <v>595490.6099999845</v>
      </c>
      <c r="G215" s="287">
        <v>98954000</v>
      </c>
      <c r="H215" s="287">
        <v>98954000</v>
      </c>
      <c r="I215" s="286">
        <f t="shared" si="34"/>
        <v>0</v>
      </c>
      <c r="J215" s="287">
        <v>95327338.454999998</v>
      </c>
      <c r="K215" s="287">
        <v>95625083.75999999</v>
      </c>
      <c r="L215" s="286">
        <f t="shared" si="35"/>
        <v>297745.30499999225</v>
      </c>
      <c r="M215" s="287">
        <v>97373909.2973333</v>
      </c>
      <c r="N215" s="287">
        <v>97593850.820636719</v>
      </c>
      <c r="O215" s="286">
        <f t="shared" si="36"/>
        <v>219941.52330341935</v>
      </c>
      <c r="P215" s="287">
        <v>3148922.02</v>
      </c>
      <c r="Q215" s="287">
        <v>3148922.02</v>
      </c>
      <c r="R215" s="286">
        <f t="shared" si="37"/>
        <v>0</v>
      </c>
      <c r="S215" s="287">
        <v>3088000</v>
      </c>
      <c r="T215" s="287">
        <v>3088000</v>
      </c>
      <c r="U215" s="287">
        <v>3118461.01</v>
      </c>
      <c r="V215" s="287">
        <v>3118461.01</v>
      </c>
      <c r="W215" s="287">
        <v>3216133.973684785</v>
      </c>
      <c r="X215" s="287">
        <v>3211728.7600887986</v>
      </c>
      <c r="Y215" s="287">
        <v>100590043.27101809</v>
      </c>
      <c r="Z215" s="287">
        <v>100805579.58072552</v>
      </c>
      <c r="AA215" s="286">
        <f t="shared" si="38"/>
        <v>215536.30970743299</v>
      </c>
      <c r="AB215" s="286">
        <f t="shared" si="40"/>
        <v>4146.3331933643067</v>
      </c>
      <c r="AC215" s="286">
        <f t="shared" si="39"/>
        <v>4155.2176249268559</v>
      </c>
      <c r="AD215" s="287">
        <f t="shared" si="41"/>
        <v>8.8844315625492527</v>
      </c>
      <c r="AE215" s="288">
        <f t="shared" si="42"/>
        <v>2.1427201211826601E-3</v>
      </c>
      <c r="AF215" s="250">
        <v>17</v>
      </c>
    </row>
    <row r="216" spans="1:32">
      <c r="A216" s="282">
        <v>680</v>
      </c>
      <c r="B216" s="282" t="s">
        <v>250</v>
      </c>
      <c r="C216" s="287">
        <v>24810</v>
      </c>
      <c r="D216" s="287">
        <v>90222385.429999977</v>
      </c>
      <c r="E216" s="287">
        <v>83348675.349999979</v>
      </c>
      <c r="F216" s="286">
        <f t="shared" si="33"/>
        <v>-6873710.0799999982</v>
      </c>
      <c r="G216" s="287">
        <v>89772000</v>
      </c>
      <c r="H216" s="287">
        <v>89772000</v>
      </c>
      <c r="I216" s="286">
        <f t="shared" si="34"/>
        <v>0</v>
      </c>
      <c r="J216" s="287">
        <v>89997192.714999989</v>
      </c>
      <c r="K216" s="287">
        <v>86560337.674999982</v>
      </c>
      <c r="L216" s="286">
        <f t="shared" si="35"/>
        <v>-3436855.0400000066</v>
      </c>
      <c r="M216" s="287">
        <v>91929331.317498744</v>
      </c>
      <c r="N216" s="287">
        <v>88342476.156570837</v>
      </c>
      <c r="O216" s="286">
        <f t="shared" si="36"/>
        <v>-3586855.1609279066</v>
      </c>
      <c r="P216" s="287">
        <v>1859809.93</v>
      </c>
      <c r="Q216" s="287">
        <v>1859809.93</v>
      </c>
      <c r="R216" s="286">
        <f t="shared" si="37"/>
        <v>0</v>
      </c>
      <c r="S216" s="287">
        <v>1857000</v>
      </c>
      <c r="T216" s="287">
        <v>1857000</v>
      </c>
      <c r="U216" s="287">
        <v>1858404.9649999999</v>
      </c>
      <c r="V216" s="287">
        <v>1858404.9649999999</v>
      </c>
      <c r="W216" s="287">
        <v>1916611.8561799761</v>
      </c>
      <c r="X216" s="287">
        <v>1913986.6282895475</v>
      </c>
      <c r="Y216" s="287">
        <v>93845943.173678726</v>
      </c>
      <c r="Z216" s="287">
        <v>90256462.784860387</v>
      </c>
      <c r="AA216" s="286">
        <f t="shared" si="38"/>
        <v>-3589480.3888183385</v>
      </c>
      <c r="AB216" s="286">
        <f t="shared" si="40"/>
        <v>3782.5853758032536</v>
      </c>
      <c r="AC216" s="286">
        <f t="shared" si="39"/>
        <v>3637.9066015663198</v>
      </c>
      <c r="AD216" s="287">
        <f t="shared" si="41"/>
        <v>-144.6787742369338</v>
      </c>
      <c r="AE216" s="288">
        <f t="shared" si="42"/>
        <v>-3.8248647383460697E-2</v>
      </c>
      <c r="AF216" s="250">
        <v>2</v>
      </c>
    </row>
    <row r="217" spans="1:32">
      <c r="A217" s="282">
        <v>681</v>
      </c>
      <c r="B217" s="282" t="s">
        <v>251</v>
      </c>
      <c r="C217" s="287">
        <v>3330</v>
      </c>
      <c r="D217" s="287">
        <v>14936082.079999998</v>
      </c>
      <c r="E217" s="287">
        <v>14963966.439999999</v>
      </c>
      <c r="F217" s="286">
        <f t="shared" si="33"/>
        <v>27884.360000001267</v>
      </c>
      <c r="G217" s="287">
        <v>15471000</v>
      </c>
      <c r="H217" s="287">
        <v>15471000</v>
      </c>
      <c r="I217" s="286">
        <f t="shared" si="34"/>
        <v>0</v>
      </c>
      <c r="J217" s="287">
        <v>15203541.039999999</v>
      </c>
      <c r="K217" s="287">
        <v>15217483.219999999</v>
      </c>
      <c r="L217" s="286">
        <f t="shared" si="35"/>
        <v>13942.179999999702</v>
      </c>
      <c r="M217" s="287">
        <v>15529943.982712703</v>
      </c>
      <c r="N217" s="287">
        <v>15530786.785668198</v>
      </c>
      <c r="O217" s="286">
        <f t="shared" si="36"/>
        <v>842.8029554951936</v>
      </c>
      <c r="P217" s="287">
        <v>300960.96999999997</v>
      </c>
      <c r="Q217" s="287">
        <v>304503.06</v>
      </c>
      <c r="R217" s="286">
        <f t="shared" si="37"/>
        <v>3542.0900000000256</v>
      </c>
      <c r="S217" s="287">
        <v>325000</v>
      </c>
      <c r="T217" s="287">
        <v>325000</v>
      </c>
      <c r="U217" s="287">
        <v>312980.48499999999</v>
      </c>
      <c r="V217" s="287">
        <v>314751.53000000003</v>
      </c>
      <c r="W217" s="287">
        <v>322783.31128111208</v>
      </c>
      <c r="X217" s="287">
        <v>324165.20134171966</v>
      </c>
      <c r="Y217" s="287">
        <v>15852727.293993816</v>
      </c>
      <c r="Z217" s="287">
        <v>15854951.987009918</v>
      </c>
      <c r="AA217" s="286">
        <f t="shared" si="38"/>
        <v>2224.6930161025375</v>
      </c>
      <c r="AB217" s="286">
        <f t="shared" si="40"/>
        <v>4760.5787669651099</v>
      </c>
      <c r="AC217" s="286">
        <f t="shared" si="39"/>
        <v>4761.2468429459213</v>
      </c>
      <c r="AD217" s="287">
        <f t="shared" si="41"/>
        <v>0.66807598081140895</v>
      </c>
      <c r="AE217" s="288">
        <f t="shared" si="42"/>
        <v>1.4033503351469813E-4</v>
      </c>
      <c r="AF217" s="250">
        <v>10</v>
      </c>
    </row>
    <row r="218" spans="1:32">
      <c r="A218" s="282">
        <v>683</v>
      </c>
      <c r="B218" s="282" t="s">
        <v>252</v>
      </c>
      <c r="C218" s="287">
        <v>3670</v>
      </c>
      <c r="D218" s="287">
        <v>17606006.050000001</v>
      </c>
      <c r="E218" s="287">
        <v>17606006.050000001</v>
      </c>
      <c r="F218" s="286">
        <f t="shared" si="33"/>
        <v>0</v>
      </c>
      <c r="G218" s="287">
        <v>19692000</v>
      </c>
      <c r="H218" s="287">
        <v>19692000</v>
      </c>
      <c r="I218" s="286">
        <f t="shared" si="34"/>
        <v>0</v>
      </c>
      <c r="J218" s="287">
        <v>18649003.024999999</v>
      </c>
      <c r="K218" s="287">
        <v>18649003.024999999</v>
      </c>
      <c r="L218" s="286">
        <f t="shared" si="35"/>
        <v>0</v>
      </c>
      <c r="M218" s="287">
        <v>19049376.16504699</v>
      </c>
      <c r="N218" s="287">
        <v>19032956.078170478</v>
      </c>
      <c r="O218" s="286">
        <f t="shared" si="36"/>
        <v>-16420.086876511574</v>
      </c>
      <c r="P218" s="287">
        <v>416791</v>
      </c>
      <c r="Q218" s="287">
        <v>416791</v>
      </c>
      <c r="R218" s="286">
        <f t="shared" si="37"/>
        <v>0</v>
      </c>
      <c r="S218" s="287">
        <v>415000</v>
      </c>
      <c r="T218" s="287">
        <v>415000</v>
      </c>
      <c r="U218" s="287">
        <v>415895.5</v>
      </c>
      <c r="V218" s="287">
        <v>415895.5</v>
      </c>
      <c r="W218" s="287">
        <v>428921.71579615824</v>
      </c>
      <c r="X218" s="287">
        <v>428334.21173398319</v>
      </c>
      <c r="Y218" s="287">
        <v>19478297.880843148</v>
      </c>
      <c r="Z218" s="287">
        <v>19461290.28990446</v>
      </c>
      <c r="AA218" s="286">
        <f t="shared" si="38"/>
        <v>-17007.590938687325</v>
      </c>
      <c r="AB218" s="286">
        <f t="shared" si="40"/>
        <v>5307.4381146711576</v>
      </c>
      <c r="AC218" s="286">
        <f t="shared" si="39"/>
        <v>5302.8038937069377</v>
      </c>
      <c r="AD218" s="287">
        <f t="shared" si="41"/>
        <v>-4.6342209642198213</v>
      </c>
      <c r="AE218" s="288">
        <f t="shared" si="42"/>
        <v>-8.7315591140094758E-4</v>
      </c>
      <c r="AF218" s="250">
        <v>19</v>
      </c>
    </row>
    <row r="219" spans="1:32">
      <c r="A219" s="282">
        <v>684</v>
      </c>
      <c r="B219" s="282" t="s">
        <v>253</v>
      </c>
      <c r="C219" s="287">
        <v>38959</v>
      </c>
      <c r="D219" s="287">
        <v>143790641</v>
      </c>
      <c r="E219" s="287">
        <v>143790641</v>
      </c>
      <c r="F219" s="286">
        <f t="shared" si="33"/>
        <v>0</v>
      </c>
      <c r="G219" s="287">
        <v>144974000</v>
      </c>
      <c r="H219" s="287">
        <v>144974000</v>
      </c>
      <c r="I219" s="286">
        <f t="shared" si="34"/>
        <v>0</v>
      </c>
      <c r="J219" s="287">
        <v>144382320.5</v>
      </c>
      <c r="K219" s="287">
        <v>144382320.5</v>
      </c>
      <c r="L219" s="286">
        <f t="shared" si="35"/>
        <v>0</v>
      </c>
      <c r="M219" s="287">
        <v>147482046.68634695</v>
      </c>
      <c r="N219" s="287">
        <v>147354920.84252226</v>
      </c>
      <c r="O219" s="286">
        <f t="shared" si="36"/>
        <v>-127125.84382468462</v>
      </c>
      <c r="P219" s="287">
        <v>3629000</v>
      </c>
      <c r="Q219" s="287">
        <v>3629000</v>
      </c>
      <c r="R219" s="286">
        <f t="shared" si="37"/>
        <v>0</v>
      </c>
      <c r="S219" s="287">
        <v>3850000</v>
      </c>
      <c r="T219" s="287">
        <v>3850000</v>
      </c>
      <c r="U219" s="287">
        <v>3739500</v>
      </c>
      <c r="V219" s="287">
        <v>3739500</v>
      </c>
      <c r="W219" s="287">
        <v>3856624.4554695436</v>
      </c>
      <c r="X219" s="287">
        <v>3851341.9471459296</v>
      </c>
      <c r="Y219" s="287">
        <v>151338671.1418165</v>
      </c>
      <c r="Z219" s="287">
        <v>151206262.7896682</v>
      </c>
      <c r="AA219" s="286">
        <f t="shared" si="38"/>
        <v>-132408.35214829445</v>
      </c>
      <c r="AB219" s="286">
        <f t="shared" si="40"/>
        <v>3884.5625180784027</v>
      </c>
      <c r="AC219" s="286">
        <f t="shared" si="39"/>
        <v>3881.163859176781</v>
      </c>
      <c r="AD219" s="287">
        <f t="shared" si="41"/>
        <v>-3.3986589016217295</v>
      </c>
      <c r="AE219" s="288">
        <f t="shared" si="42"/>
        <v>-8.7491419839548935E-4</v>
      </c>
      <c r="AF219" s="250">
        <v>4</v>
      </c>
    </row>
    <row r="220" spans="1:32">
      <c r="A220" s="282">
        <v>686</v>
      </c>
      <c r="B220" s="282" t="s">
        <v>254</v>
      </c>
      <c r="C220" s="287">
        <v>3033</v>
      </c>
      <c r="D220" s="287">
        <v>15063286.460000001</v>
      </c>
      <c r="E220" s="287">
        <v>15126022.730000004</v>
      </c>
      <c r="F220" s="286">
        <f t="shared" si="33"/>
        <v>62736.270000003278</v>
      </c>
      <c r="G220" s="287">
        <v>16941000</v>
      </c>
      <c r="H220" s="287">
        <v>16941000</v>
      </c>
      <c r="I220" s="286">
        <f t="shared" si="34"/>
        <v>0</v>
      </c>
      <c r="J220" s="287">
        <v>16002143.23</v>
      </c>
      <c r="K220" s="287">
        <v>16033511.365000002</v>
      </c>
      <c r="L220" s="286">
        <f t="shared" si="35"/>
        <v>31368.135000001639</v>
      </c>
      <c r="M220" s="287">
        <v>16345691.264384899</v>
      </c>
      <c r="N220" s="287">
        <v>16363615.640997101</v>
      </c>
      <c r="O220" s="286">
        <f t="shared" si="36"/>
        <v>17924.376612201333</v>
      </c>
      <c r="P220" s="287">
        <v>343875.33</v>
      </c>
      <c r="Q220" s="287">
        <v>343875.32999999996</v>
      </c>
      <c r="R220" s="286">
        <f t="shared" si="37"/>
        <v>0</v>
      </c>
      <c r="S220" s="287">
        <v>353000</v>
      </c>
      <c r="T220" s="287">
        <v>353000</v>
      </c>
      <c r="U220" s="287">
        <v>348437.66500000004</v>
      </c>
      <c r="V220" s="287">
        <v>348437.66499999998</v>
      </c>
      <c r="W220" s="287">
        <v>359351.04159532144</v>
      </c>
      <c r="X220" s="287">
        <v>358858.83010565082</v>
      </c>
      <c r="Y220" s="287">
        <v>16705042.30598022</v>
      </c>
      <c r="Z220" s="287">
        <v>16722474.471102752</v>
      </c>
      <c r="AA220" s="286">
        <f t="shared" si="38"/>
        <v>17432.165122531354</v>
      </c>
      <c r="AB220" s="286">
        <f t="shared" si="40"/>
        <v>5507.7620527465288</v>
      </c>
      <c r="AC220" s="286">
        <f t="shared" si="39"/>
        <v>5513.5095519626611</v>
      </c>
      <c r="AD220" s="287">
        <f t="shared" si="41"/>
        <v>5.7474992161323826</v>
      </c>
      <c r="AE220" s="288">
        <f t="shared" si="42"/>
        <v>1.0435271460694829E-3</v>
      </c>
      <c r="AF220" s="250">
        <v>11</v>
      </c>
    </row>
    <row r="221" spans="1:32">
      <c r="A221" s="282">
        <v>687</v>
      </c>
      <c r="B221" s="282" t="s">
        <v>255</v>
      </c>
      <c r="C221" s="287">
        <v>1513</v>
      </c>
      <c r="D221" s="287">
        <v>8843156.5300000012</v>
      </c>
      <c r="E221" s="287">
        <v>8843156.5300000012</v>
      </c>
      <c r="F221" s="286">
        <f t="shared" si="33"/>
        <v>0</v>
      </c>
      <c r="G221" s="287">
        <v>10298000</v>
      </c>
      <c r="H221" s="287">
        <v>10298000</v>
      </c>
      <c r="I221" s="286">
        <f t="shared" si="34"/>
        <v>0</v>
      </c>
      <c r="J221" s="287">
        <v>9570578.2650000006</v>
      </c>
      <c r="K221" s="287">
        <v>9570578.2650000006</v>
      </c>
      <c r="L221" s="286">
        <f t="shared" si="35"/>
        <v>0</v>
      </c>
      <c r="M221" s="287">
        <v>9776047.8263962213</v>
      </c>
      <c r="N221" s="287">
        <v>9767621.1171314362</v>
      </c>
      <c r="O221" s="286">
        <f t="shared" si="36"/>
        <v>-8426.7092647850513</v>
      </c>
      <c r="P221" s="287">
        <v>270077.55</v>
      </c>
      <c r="Q221" s="287">
        <v>270077.55</v>
      </c>
      <c r="R221" s="286">
        <f t="shared" si="37"/>
        <v>0</v>
      </c>
      <c r="S221" s="287">
        <v>282000</v>
      </c>
      <c r="T221" s="287">
        <v>282000</v>
      </c>
      <c r="U221" s="287">
        <v>276038.77500000002</v>
      </c>
      <c r="V221" s="287">
        <v>276038.77500000002</v>
      </c>
      <c r="W221" s="287">
        <v>284684.55417110713</v>
      </c>
      <c r="X221" s="287">
        <v>284294.61510797625</v>
      </c>
      <c r="Y221" s="287">
        <v>10060732.380567329</v>
      </c>
      <c r="Z221" s="287">
        <v>10051915.732239412</v>
      </c>
      <c r="AA221" s="286">
        <f t="shared" si="38"/>
        <v>-8816.6483279168606</v>
      </c>
      <c r="AB221" s="286">
        <f t="shared" si="40"/>
        <v>6649.5256976651217</v>
      </c>
      <c r="AC221" s="286">
        <f t="shared" si="39"/>
        <v>6643.6984350557914</v>
      </c>
      <c r="AD221" s="287">
        <f t="shared" si="41"/>
        <v>-5.8272626093303188</v>
      </c>
      <c r="AE221" s="288">
        <f t="shared" si="42"/>
        <v>-8.7634259558940755E-4</v>
      </c>
      <c r="AF221" s="250">
        <v>11</v>
      </c>
    </row>
    <row r="222" spans="1:32">
      <c r="A222" s="282">
        <v>689</v>
      </c>
      <c r="B222" s="282" t="s">
        <v>256</v>
      </c>
      <c r="C222" s="287">
        <v>3092</v>
      </c>
      <c r="D222" s="287">
        <v>14859848.540000003</v>
      </c>
      <c r="E222" s="287">
        <v>14859848.540000003</v>
      </c>
      <c r="F222" s="286">
        <f t="shared" si="33"/>
        <v>0</v>
      </c>
      <c r="G222" s="287">
        <v>16212000</v>
      </c>
      <c r="H222" s="287">
        <v>16212000</v>
      </c>
      <c r="I222" s="286">
        <f t="shared" si="34"/>
        <v>0</v>
      </c>
      <c r="J222" s="287">
        <v>15535924.270000001</v>
      </c>
      <c r="K222" s="287">
        <v>15535924.270000001</v>
      </c>
      <c r="L222" s="286">
        <f t="shared" si="35"/>
        <v>0</v>
      </c>
      <c r="M222" s="287">
        <v>15869463.107179323</v>
      </c>
      <c r="N222" s="287">
        <v>15855784.026003867</v>
      </c>
      <c r="O222" s="286">
        <f t="shared" si="36"/>
        <v>-13679.081175455824</v>
      </c>
      <c r="P222" s="287">
        <v>295226.86000000004</v>
      </c>
      <c r="Q222" s="287">
        <v>295226.86000000004</v>
      </c>
      <c r="R222" s="286">
        <f t="shared" si="37"/>
        <v>0</v>
      </c>
      <c r="S222" s="287">
        <v>330000</v>
      </c>
      <c r="T222" s="287">
        <v>330000</v>
      </c>
      <c r="U222" s="287">
        <v>312613.43000000005</v>
      </c>
      <c r="V222" s="287">
        <v>312613.43000000005</v>
      </c>
      <c r="W222" s="287">
        <v>322404.75979307835</v>
      </c>
      <c r="X222" s="287">
        <v>321963.15448593878</v>
      </c>
      <c r="Y222" s="287">
        <v>16191867.866972402</v>
      </c>
      <c r="Z222" s="287">
        <v>16177747.180489806</v>
      </c>
      <c r="AA222" s="286">
        <f t="shared" si="38"/>
        <v>-14120.68648259528</v>
      </c>
      <c r="AB222" s="286">
        <f t="shared" si="40"/>
        <v>5236.6972402886167</v>
      </c>
      <c r="AC222" s="286">
        <f t="shared" si="39"/>
        <v>5232.1303947250344</v>
      </c>
      <c r="AD222" s="287">
        <f t="shared" si="41"/>
        <v>-4.5668455635823193</v>
      </c>
      <c r="AE222" s="288">
        <f t="shared" si="42"/>
        <v>-8.7208508608197118E-4</v>
      </c>
      <c r="AF222" s="250">
        <v>9</v>
      </c>
    </row>
    <row r="223" spans="1:32">
      <c r="A223" s="282">
        <v>691</v>
      </c>
      <c r="B223" s="282" t="s">
        <v>257</v>
      </c>
      <c r="C223" s="287">
        <v>2690</v>
      </c>
      <c r="D223" s="287">
        <v>11656795.920000002</v>
      </c>
      <c r="E223" s="287">
        <v>11656795.920000002</v>
      </c>
      <c r="F223" s="286">
        <f t="shared" si="33"/>
        <v>0</v>
      </c>
      <c r="G223" s="287">
        <v>12301000</v>
      </c>
      <c r="H223" s="287">
        <v>12301000</v>
      </c>
      <c r="I223" s="286">
        <f t="shared" si="34"/>
        <v>0</v>
      </c>
      <c r="J223" s="287">
        <v>11978897.960000001</v>
      </c>
      <c r="K223" s="287">
        <v>11978897.960000001</v>
      </c>
      <c r="L223" s="286">
        <f t="shared" si="35"/>
        <v>0</v>
      </c>
      <c r="M223" s="287">
        <v>12236071.439146224</v>
      </c>
      <c r="N223" s="287">
        <v>12225524.250917213</v>
      </c>
      <c r="O223" s="286">
        <f t="shared" si="36"/>
        <v>-10547.188229011372</v>
      </c>
      <c r="P223" s="287">
        <v>274036.03999999998</v>
      </c>
      <c r="Q223" s="287">
        <v>274036.03999999998</v>
      </c>
      <c r="R223" s="286">
        <f t="shared" si="37"/>
        <v>0</v>
      </c>
      <c r="S223" s="287">
        <v>241000</v>
      </c>
      <c r="T223" s="287">
        <v>241000</v>
      </c>
      <c r="U223" s="287">
        <v>257518.02</v>
      </c>
      <c r="V223" s="287">
        <v>257518.02</v>
      </c>
      <c r="W223" s="287">
        <v>265583.71270386287</v>
      </c>
      <c r="X223" s="287">
        <v>265219.93650807976</v>
      </c>
      <c r="Y223" s="287">
        <v>12501655.151850088</v>
      </c>
      <c r="Z223" s="287">
        <v>12490744.187425293</v>
      </c>
      <c r="AA223" s="286">
        <f t="shared" si="38"/>
        <v>-10910.96442479454</v>
      </c>
      <c r="AB223" s="286">
        <f t="shared" si="40"/>
        <v>4647.4554467844191</v>
      </c>
      <c r="AC223" s="286">
        <f t="shared" si="39"/>
        <v>4643.3993261804062</v>
      </c>
      <c r="AD223" s="287">
        <f t="shared" si="41"/>
        <v>-4.0561206040129036</v>
      </c>
      <c r="AE223" s="288">
        <f t="shared" si="42"/>
        <v>-8.7276158974678049E-4</v>
      </c>
      <c r="AF223" s="250">
        <v>17</v>
      </c>
    </row>
    <row r="224" spans="1:32">
      <c r="A224" s="282">
        <v>694</v>
      </c>
      <c r="B224" s="282" t="s">
        <v>258</v>
      </c>
      <c r="C224" s="287">
        <v>28521</v>
      </c>
      <c r="D224" s="287">
        <v>100954602.28</v>
      </c>
      <c r="E224" s="287">
        <v>100954602.28</v>
      </c>
      <c r="F224" s="286">
        <f t="shared" si="33"/>
        <v>0</v>
      </c>
      <c r="G224" s="287">
        <v>105287000</v>
      </c>
      <c r="H224" s="287">
        <v>105287000</v>
      </c>
      <c r="I224" s="286">
        <f t="shared" si="34"/>
        <v>0</v>
      </c>
      <c r="J224" s="287">
        <v>103120801.14</v>
      </c>
      <c r="K224" s="287">
        <v>103120801.14</v>
      </c>
      <c r="L224" s="286">
        <f t="shared" si="35"/>
        <v>0</v>
      </c>
      <c r="M224" s="287">
        <v>105334688.86907785</v>
      </c>
      <c r="N224" s="287">
        <v>105243892.99590306</v>
      </c>
      <c r="O224" s="286">
        <f t="shared" si="36"/>
        <v>-90795.873174786568</v>
      </c>
      <c r="P224" s="287">
        <v>2327910.8200000003</v>
      </c>
      <c r="Q224" s="287">
        <v>2327910.8200000003</v>
      </c>
      <c r="R224" s="286">
        <f t="shared" si="37"/>
        <v>0</v>
      </c>
      <c r="S224" s="287">
        <v>2376000</v>
      </c>
      <c r="T224" s="287">
        <v>2376000</v>
      </c>
      <c r="U224" s="287">
        <v>2351955.41</v>
      </c>
      <c r="V224" s="287">
        <v>2351955.41</v>
      </c>
      <c r="W224" s="287">
        <v>2425620.7387030078</v>
      </c>
      <c r="X224" s="287">
        <v>2422298.3094931953</v>
      </c>
      <c r="Y224" s="287">
        <v>107760309.60778086</v>
      </c>
      <c r="Z224" s="287">
        <v>107666191.30539626</v>
      </c>
      <c r="AA224" s="286">
        <f t="shared" si="38"/>
        <v>-94118.302384600043</v>
      </c>
      <c r="AB224" s="286">
        <f t="shared" si="40"/>
        <v>3778.2794995891049</v>
      </c>
      <c r="AC224" s="286">
        <f t="shared" si="39"/>
        <v>3774.9795345673806</v>
      </c>
      <c r="AD224" s="287">
        <f t="shared" si="41"/>
        <v>-3.299965021724347</v>
      </c>
      <c r="AE224" s="288">
        <f t="shared" si="42"/>
        <v>-8.7340415712580937E-4</v>
      </c>
      <c r="AF224" s="250">
        <v>5</v>
      </c>
    </row>
    <row r="225" spans="1:32">
      <c r="A225" s="282">
        <v>697</v>
      </c>
      <c r="B225" s="282" t="s">
        <v>259</v>
      </c>
      <c r="C225" s="287">
        <v>1210</v>
      </c>
      <c r="D225" s="287">
        <v>7393137.830000001</v>
      </c>
      <c r="E225" s="287">
        <v>7522239.3100000015</v>
      </c>
      <c r="F225" s="286">
        <f t="shared" si="33"/>
        <v>129101.48000000045</v>
      </c>
      <c r="G225" s="287">
        <v>7655000</v>
      </c>
      <c r="H225" s="287">
        <v>7655000</v>
      </c>
      <c r="I225" s="286">
        <f t="shared" si="34"/>
        <v>0</v>
      </c>
      <c r="J225" s="287">
        <v>7524068.915000001</v>
      </c>
      <c r="K225" s="287">
        <v>7588619.6550000012</v>
      </c>
      <c r="L225" s="286">
        <f t="shared" si="35"/>
        <v>64550.740000000224</v>
      </c>
      <c r="M225" s="287">
        <v>7685602.2202061918</v>
      </c>
      <c r="N225" s="287">
        <v>7744857.1590628633</v>
      </c>
      <c r="O225" s="286">
        <f t="shared" si="36"/>
        <v>59254.938856671564</v>
      </c>
      <c r="P225" s="287">
        <v>174730.42</v>
      </c>
      <c r="Q225" s="287">
        <v>174730.42</v>
      </c>
      <c r="R225" s="286">
        <f t="shared" si="37"/>
        <v>0</v>
      </c>
      <c r="S225" s="287">
        <v>179000</v>
      </c>
      <c r="T225" s="287">
        <v>179000</v>
      </c>
      <c r="U225" s="287">
        <v>176865.21000000002</v>
      </c>
      <c r="V225" s="287">
        <v>176865.21000000002</v>
      </c>
      <c r="W225" s="287">
        <v>182404.78518725943</v>
      </c>
      <c r="X225" s="287">
        <v>182154.94110543493</v>
      </c>
      <c r="Y225" s="287">
        <v>7868007.0053934511</v>
      </c>
      <c r="Z225" s="287">
        <v>7927012.100168298</v>
      </c>
      <c r="AA225" s="286">
        <f t="shared" si="38"/>
        <v>59005.094774846919</v>
      </c>
      <c r="AB225" s="286">
        <f t="shared" si="40"/>
        <v>6502.4851284243396</v>
      </c>
      <c r="AC225" s="286">
        <f t="shared" si="39"/>
        <v>6551.2496695605769</v>
      </c>
      <c r="AD225" s="287">
        <f t="shared" si="41"/>
        <v>48.764541136237312</v>
      </c>
      <c r="AE225" s="288">
        <f t="shared" si="42"/>
        <v>7.499369882919482E-3</v>
      </c>
      <c r="AF225" s="250">
        <v>18</v>
      </c>
    </row>
    <row r="226" spans="1:32">
      <c r="A226" s="282">
        <v>698</v>
      </c>
      <c r="B226" s="282" t="s">
        <v>260</v>
      </c>
      <c r="C226" s="287">
        <v>64180</v>
      </c>
      <c r="D226" s="287">
        <v>228117816.81999999</v>
      </c>
      <c r="E226" s="287">
        <v>228117816.81999999</v>
      </c>
      <c r="F226" s="286">
        <f t="shared" si="33"/>
        <v>0</v>
      </c>
      <c r="G226" s="287">
        <v>256544000</v>
      </c>
      <c r="H226" s="287">
        <v>256544000</v>
      </c>
      <c r="I226" s="286">
        <f t="shared" si="34"/>
        <v>0</v>
      </c>
      <c r="J226" s="287">
        <v>242330908.41</v>
      </c>
      <c r="K226" s="287">
        <v>242330908.41</v>
      </c>
      <c r="L226" s="286">
        <f t="shared" si="35"/>
        <v>0</v>
      </c>
      <c r="M226" s="287">
        <v>247533480.71911952</v>
      </c>
      <c r="N226" s="287">
        <v>247320113.03594515</v>
      </c>
      <c r="O226" s="286">
        <f t="shared" si="36"/>
        <v>-213367.68317437172</v>
      </c>
      <c r="P226" s="287">
        <v>5062046</v>
      </c>
      <c r="Q226" s="287">
        <v>5062046</v>
      </c>
      <c r="R226" s="286">
        <f t="shared" si="37"/>
        <v>0</v>
      </c>
      <c r="S226" s="287">
        <v>5537000</v>
      </c>
      <c r="T226" s="287">
        <v>5537000</v>
      </c>
      <c r="U226" s="287">
        <v>5299523</v>
      </c>
      <c r="V226" s="287">
        <v>5299523</v>
      </c>
      <c r="W226" s="287">
        <v>5465508.758957969</v>
      </c>
      <c r="X226" s="287">
        <v>5458022.5243387194</v>
      </c>
      <c r="Y226" s="287">
        <v>252998989.4780775</v>
      </c>
      <c r="Z226" s="287">
        <v>252778135.56028387</v>
      </c>
      <c r="AA226" s="286">
        <f t="shared" si="38"/>
        <v>-220853.91779363155</v>
      </c>
      <c r="AB226" s="286">
        <f t="shared" si="40"/>
        <v>3942.0222729522825</v>
      </c>
      <c r="AC226" s="286">
        <f t="shared" si="39"/>
        <v>3938.581108761045</v>
      </c>
      <c r="AD226" s="287">
        <f t="shared" si="41"/>
        <v>-3.4411641912374762</v>
      </c>
      <c r="AE226" s="288">
        <f t="shared" si="42"/>
        <v>-8.7294387321162935E-4</v>
      </c>
      <c r="AF226" s="250">
        <v>19</v>
      </c>
    </row>
    <row r="227" spans="1:32">
      <c r="A227" s="282">
        <v>700</v>
      </c>
      <c r="B227" s="282" t="s">
        <v>261</v>
      </c>
      <c r="C227" s="287">
        <v>4913</v>
      </c>
      <c r="D227" s="287">
        <v>21714542.650000002</v>
      </c>
      <c r="E227" s="287">
        <v>21714542.650000002</v>
      </c>
      <c r="F227" s="286">
        <f t="shared" si="33"/>
        <v>0</v>
      </c>
      <c r="G227" s="287">
        <v>22542000</v>
      </c>
      <c r="H227" s="287">
        <v>22542000</v>
      </c>
      <c r="I227" s="286">
        <f t="shared" si="34"/>
        <v>0</v>
      </c>
      <c r="J227" s="287">
        <v>22128271.325000003</v>
      </c>
      <c r="K227" s="287">
        <v>22128271.325000003</v>
      </c>
      <c r="L227" s="286">
        <f t="shared" si="35"/>
        <v>0</v>
      </c>
      <c r="M227" s="287">
        <v>22603340.445977964</v>
      </c>
      <c r="N227" s="287">
        <v>22583856.930580575</v>
      </c>
      <c r="O227" s="286">
        <f t="shared" si="36"/>
        <v>-19483.515397388488</v>
      </c>
      <c r="P227" s="287">
        <v>417484.91</v>
      </c>
      <c r="Q227" s="287">
        <v>417484.91</v>
      </c>
      <c r="R227" s="286">
        <f t="shared" si="37"/>
        <v>0</v>
      </c>
      <c r="S227" s="287">
        <v>438000</v>
      </c>
      <c r="T227" s="287">
        <v>438000</v>
      </c>
      <c r="U227" s="287">
        <v>427742.45499999996</v>
      </c>
      <c r="V227" s="287">
        <v>427742.45499999996</v>
      </c>
      <c r="W227" s="287">
        <v>441139.72793035983</v>
      </c>
      <c r="X227" s="287">
        <v>440535.48857245088</v>
      </c>
      <c r="Y227" s="287">
        <v>23044480.173908323</v>
      </c>
      <c r="Z227" s="287">
        <v>23024392.419153027</v>
      </c>
      <c r="AA227" s="286">
        <f t="shared" si="38"/>
        <v>-20087.754755295813</v>
      </c>
      <c r="AB227" s="286">
        <f t="shared" si="40"/>
        <v>4690.5109248744802</v>
      </c>
      <c r="AC227" s="286">
        <f t="shared" si="39"/>
        <v>4686.4222306438078</v>
      </c>
      <c r="AD227" s="287">
        <f t="shared" si="41"/>
        <v>-4.088694230672445</v>
      </c>
      <c r="AE227" s="288">
        <f t="shared" si="42"/>
        <v>-8.7169485289747195E-4</v>
      </c>
      <c r="AF227" s="250">
        <v>9</v>
      </c>
    </row>
    <row r="228" spans="1:32">
      <c r="A228" s="282">
        <v>702</v>
      </c>
      <c r="B228" s="282" t="s">
        <v>262</v>
      </c>
      <c r="C228" s="287">
        <v>4155</v>
      </c>
      <c r="D228" s="287">
        <v>18590803.32</v>
      </c>
      <c r="E228" s="287">
        <v>18748998.02</v>
      </c>
      <c r="F228" s="286">
        <f t="shared" si="33"/>
        <v>158194.69999999925</v>
      </c>
      <c r="G228" s="287">
        <v>21773000</v>
      </c>
      <c r="H228" s="287">
        <v>21773000</v>
      </c>
      <c r="I228" s="286">
        <f t="shared" si="34"/>
        <v>0</v>
      </c>
      <c r="J228" s="287">
        <v>20181901.66</v>
      </c>
      <c r="K228" s="287">
        <v>20260999.009999998</v>
      </c>
      <c r="L228" s="286">
        <f t="shared" si="35"/>
        <v>79097.349999997765</v>
      </c>
      <c r="M228" s="287">
        <v>20615184.411303204</v>
      </c>
      <c r="N228" s="287">
        <v>20678140.474331629</v>
      </c>
      <c r="O228" s="286">
        <f t="shared" si="36"/>
        <v>62956.063028424978</v>
      </c>
      <c r="P228" s="287">
        <v>327252.96000000002</v>
      </c>
      <c r="Q228" s="287">
        <v>342714.24</v>
      </c>
      <c r="R228" s="286">
        <f t="shared" si="37"/>
        <v>15461.27999999997</v>
      </c>
      <c r="S228" s="287">
        <v>345000</v>
      </c>
      <c r="T228" s="287">
        <v>345000</v>
      </c>
      <c r="U228" s="287">
        <v>336126.48</v>
      </c>
      <c r="V228" s="287">
        <v>343857.12</v>
      </c>
      <c r="W228" s="287">
        <v>346654.25936592981</v>
      </c>
      <c r="X228" s="287">
        <v>354141.2889639769</v>
      </c>
      <c r="Y228" s="287">
        <v>20961838.670669135</v>
      </c>
      <c r="Z228" s="287">
        <v>21032281.763295606</v>
      </c>
      <c r="AA228" s="286">
        <f t="shared" si="38"/>
        <v>70443.092626471072</v>
      </c>
      <c r="AB228" s="286">
        <f t="shared" si="40"/>
        <v>5044.9671890900445</v>
      </c>
      <c r="AC228" s="286">
        <f t="shared" si="39"/>
        <v>5061.9210019965358</v>
      </c>
      <c r="AD228" s="287">
        <f t="shared" si="41"/>
        <v>16.953812906491294</v>
      </c>
      <c r="AE228" s="288">
        <f t="shared" si="42"/>
        <v>3.360539775789748E-3</v>
      </c>
      <c r="AF228" s="250">
        <v>6</v>
      </c>
    </row>
    <row r="229" spans="1:32">
      <c r="A229" s="282">
        <v>704</v>
      </c>
      <c r="B229" s="282" t="s">
        <v>263</v>
      </c>
      <c r="C229" s="287">
        <v>6379</v>
      </c>
      <c r="D229" s="287">
        <v>17503581.800000001</v>
      </c>
      <c r="E229" s="287">
        <v>17503581.800000001</v>
      </c>
      <c r="F229" s="286">
        <f t="shared" si="33"/>
        <v>0</v>
      </c>
      <c r="G229" s="287">
        <v>19324000</v>
      </c>
      <c r="H229" s="287">
        <v>19324000</v>
      </c>
      <c r="I229" s="286">
        <f t="shared" si="34"/>
        <v>0</v>
      </c>
      <c r="J229" s="287">
        <v>18413790.899999999</v>
      </c>
      <c r="K229" s="287">
        <v>18413790.899999999</v>
      </c>
      <c r="L229" s="286">
        <f t="shared" si="35"/>
        <v>0</v>
      </c>
      <c r="M229" s="287">
        <v>18809114.300018683</v>
      </c>
      <c r="N229" s="287">
        <v>18792901.312874082</v>
      </c>
      <c r="O229" s="286">
        <f t="shared" si="36"/>
        <v>-16212.9871446006</v>
      </c>
      <c r="P229" s="287">
        <v>473436.38</v>
      </c>
      <c r="Q229" s="287">
        <v>473436.38</v>
      </c>
      <c r="R229" s="286">
        <f t="shared" si="37"/>
        <v>0</v>
      </c>
      <c r="S229" s="287">
        <v>542000</v>
      </c>
      <c r="T229" s="287">
        <v>542000</v>
      </c>
      <c r="U229" s="287">
        <v>507718.19</v>
      </c>
      <c r="V229" s="287">
        <v>507718.19</v>
      </c>
      <c r="W229" s="287">
        <v>523620.37385766342</v>
      </c>
      <c r="X229" s="287">
        <v>522903.15883834928</v>
      </c>
      <c r="Y229" s="287">
        <v>19332734.673876345</v>
      </c>
      <c r="Z229" s="287">
        <v>19315804.471712433</v>
      </c>
      <c r="AA229" s="286">
        <f t="shared" si="38"/>
        <v>-16930.202163912356</v>
      </c>
      <c r="AB229" s="286">
        <f t="shared" si="40"/>
        <v>3030.6842254077983</v>
      </c>
      <c r="AC229" s="286">
        <f t="shared" si="39"/>
        <v>3028.0301727092701</v>
      </c>
      <c r="AD229" s="287">
        <f t="shared" si="41"/>
        <v>-2.6540526985281758</v>
      </c>
      <c r="AE229" s="288">
        <f t="shared" si="42"/>
        <v>-8.757272289464785E-4</v>
      </c>
      <c r="AF229" s="250">
        <v>2</v>
      </c>
    </row>
    <row r="230" spans="1:32">
      <c r="A230" s="282">
        <v>707</v>
      </c>
      <c r="B230" s="282" t="s">
        <v>264</v>
      </c>
      <c r="C230" s="287">
        <v>2032</v>
      </c>
      <c r="D230" s="287">
        <v>11448989.609999999</v>
      </c>
      <c r="E230" s="287">
        <v>11448989.66</v>
      </c>
      <c r="F230" s="286">
        <f t="shared" si="33"/>
        <v>5.000000074505806E-2</v>
      </c>
      <c r="G230" s="287">
        <v>10539000</v>
      </c>
      <c r="H230" s="287">
        <v>10539000</v>
      </c>
      <c r="I230" s="286">
        <f t="shared" si="34"/>
        <v>0</v>
      </c>
      <c r="J230" s="287">
        <v>10993994.805</v>
      </c>
      <c r="K230" s="287">
        <v>10993994.83</v>
      </c>
      <c r="L230" s="286">
        <f t="shared" si="35"/>
        <v>2.500000037252903E-2</v>
      </c>
      <c r="M230" s="287">
        <v>11230023.520092031</v>
      </c>
      <c r="N230" s="287">
        <v>11220343.545577997</v>
      </c>
      <c r="O230" s="286">
        <f t="shared" si="36"/>
        <v>-9679.9745140336454</v>
      </c>
      <c r="P230" s="287">
        <v>254891.85</v>
      </c>
      <c r="Q230" s="287">
        <v>254891.85000000006</v>
      </c>
      <c r="R230" s="286">
        <f t="shared" si="37"/>
        <v>0</v>
      </c>
      <c r="S230" s="287">
        <v>201000</v>
      </c>
      <c r="T230" s="287">
        <v>201000</v>
      </c>
      <c r="U230" s="287">
        <v>227945.92499999999</v>
      </c>
      <c r="V230" s="287">
        <v>227945.92500000005</v>
      </c>
      <c r="W230" s="287">
        <v>235085.39346961532</v>
      </c>
      <c r="X230" s="287">
        <v>234763.391531884</v>
      </c>
      <c r="Y230" s="287">
        <v>11465108.913561646</v>
      </c>
      <c r="Z230" s="287">
        <v>11455106.937109882</v>
      </c>
      <c r="AA230" s="286">
        <f t="shared" si="38"/>
        <v>-10001.976451763883</v>
      </c>
      <c r="AB230" s="286">
        <f t="shared" si="40"/>
        <v>5642.2780086425419</v>
      </c>
      <c r="AC230" s="286">
        <f t="shared" si="39"/>
        <v>5637.3557761367529</v>
      </c>
      <c r="AD230" s="287">
        <f t="shared" si="41"/>
        <v>-4.9222325057889975</v>
      </c>
      <c r="AE230" s="288">
        <f t="shared" si="42"/>
        <v>-8.7238390207809388E-4</v>
      </c>
      <c r="AF230" s="250">
        <v>12</v>
      </c>
    </row>
    <row r="231" spans="1:32">
      <c r="A231" s="282">
        <v>710</v>
      </c>
      <c r="B231" s="282" t="s">
        <v>265</v>
      </c>
      <c r="C231" s="287">
        <v>27484</v>
      </c>
      <c r="D231" s="287">
        <v>102090228.40000001</v>
      </c>
      <c r="E231" s="287">
        <v>102090228.40000001</v>
      </c>
      <c r="F231" s="286">
        <f t="shared" si="33"/>
        <v>0</v>
      </c>
      <c r="G231" s="287">
        <v>116019000</v>
      </c>
      <c r="H231" s="287">
        <v>116019000</v>
      </c>
      <c r="I231" s="286">
        <f t="shared" si="34"/>
        <v>0</v>
      </c>
      <c r="J231" s="287">
        <v>109054614.2</v>
      </c>
      <c r="K231" s="287">
        <v>109054614.2</v>
      </c>
      <c r="L231" s="286">
        <f t="shared" si="35"/>
        <v>0</v>
      </c>
      <c r="M231" s="287">
        <v>111395894.2279637</v>
      </c>
      <c r="N231" s="287">
        <v>111299873.74702711</v>
      </c>
      <c r="O231" s="286">
        <f t="shared" si="36"/>
        <v>-96020.480936586857</v>
      </c>
      <c r="P231" s="287">
        <v>1926987.31</v>
      </c>
      <c r="Q231" s="287">
        <v>1926987.31</v>
      </c>
      <c r="R231" s="286">
        <f t="shared" si="37"/>
        <v>0</v>
      </c>
      <c r="S231" s="287">
        <v>1937000</v>
      </c>
      <c r="T231" s="287">
        <v>1937000</v>
      </c>
      <c r="U231" s="287">
        <v>1931993.655</v>
      </c>
      <c r="V231" s="287">
        <v>1931993.655</v>
      </c>
      <c r="W231" s="287">
        <v>1992505.4091950767</v>
      </c>
      <c r="X231" s="287">
        <v>1989776.2281377942</v>
      </c>
      <c r="Y231" s="287">
        <v>113388399.63715878</v>
      </c>
      <c r="Z231" s="287">
        <v>113289649.97516491</v>
      </c>
      <c r="AA231" s="286">
        <f t="shared" si="38"/>
        <v>-98749.6619938761</v>
      </c>
      <c r="AB231" s="286">
        <f t="shared" si="40"/>
        <v>4125.6148900145099</v>
      </c>
      <c r="AC231" s="286">
        <f t="shared" si="39"/>
        <v>4122.021902749414</v>
      </c>
      <c r="AD231" s="287">
        <f t="shared" si="41"/>
        <v>-3.5929872650958714</v>
      </c>
      <c r="AE231" s="288">
        <f t="shared" si="42"/>
        <v>-8.7089739611717241E-4</v>
      </c>
      <c r="AF231" s="250">
        <v>1</v>
      </c>
    </row>
    <row r="232" spans="1:32">
      <c r="A232" s="282">
        <v>729</v>
      </c>
      <c r="B232" s="282" t="s">
        <v>266</v>
      </c>
      <c r="C232" s="287">
        <v>9117</v>
      </c>
      <c r="D232" s="287">
        <v>40986165.030000001</v>
      </c>
      <c r="E232" s="287">
        <v>40986165.030000001</v>
      </c>
      <c r="F232" s="286">
        <f t="shared" si="33"/>
        <v>0</v>
      </c>
      <c r="G232" s="287">
        <v>42413000</v>
      </c>
      <c r="H232" s="287">
        <v>42413000</v>
      </c>
      <c r="I232" s="286">
        <f t="shared" si="34"/>
        <v>0</v>
      </c>
      <c r="J232" s="287">
        <v>41699582.515000001</v>
      </c>
      <c r="K232" s="287">
        <v>41699582.515000001</v>
      </c>
      <c r="L232" s="286">
        <f t="shared" si="35"/>
        <v>0</v>
      </c>
      <c r="M232" s="287">
        <v>42594825.69597853</v>
      </c>
      <c r="N232" s="287">
        <v>42558110.019183755</v>
      </c>
      <c r="O232" s="286">
        <f t="shared" si="36"/>
        <v>-36715.67679477483</v>
      </c>
      <c r="P232" s="287">
        <v>864529.04</v>
      </c>
      <c r="Q232" s="287">
        <v>864529.04</v>
      </c>
      <c r="R232" s="286">
        <f t="shared" si="37"/>
        <v>0</v>
      </c>
      <c r="S232" s="287">
        <v>880000</v>
      </c>
      <c r="T232" s="287">
        <v>880000</v>
      </c>
      <c r="U232" s="287">
        <v>872264.52</v>
      </c>
      <c r="V232" s="287">
        <v>872264.52</v>
      </c>
      <c r="W232" s="287">
        <v>899584.61812285148</v>
      </c>
      <c r="X232" s="287">
        <v>898352.43612330791</v>
      </c>
      <c r="Y232" s="287">
        <v>43494410.314101383</v>
      </c>
      <c r="Z232" s="287">
        <v>43456462.455307066</v>
      </c>
      <c r="AA232" s="286">
        <f t="shared" si="38"/>
        <v>-37947.858794316649</v>
      </c>
      <c r="AB232" s="286">
        <f t="shared" si="40"/>
        <v>4770.6932449381793</v>
      </c>
      <c r="AC232" s="286">
        <f t="shared" si="39"/>
        <v>4766.5309263252238</v>
      </c>
      <c r="AD232" s="287">
        <f t="shared" si="41"/>
        <v>-4.1623186129554597</v>
      </c>
      <c r="AE232" s="288">
        <f t="shared" si="42"/>
        <v>-8.7247668195220484E-4</v>
      </c>
      <c r="AF232" s="250">
        <v>13</v>
      </c>
    </row>
    <row r="233" spans="1:32">
      <c r="A233" s="282">
        <v>732</v>
      </c>
      <c r="B233" s="282" t="s">
        <v>267</v>
      </c>
      <c r="C233" s="287">
        <v>3416</v>
      </c>
      <c r="D233" s="287">
        <v>22034571.77</v>
      </c>
      <c r="E233" s="287">
        <v>22034571.77</v>
      </c>
      <c r="F233" s="286">
        <f t="shared" si="33"/>
        <v>0</v>
      </c>
      <c r="G233" s="287">
        <v>22473000</v>
      </c>
      <c r="H233" s="287">
        <v>22473000</v>
      </c>
      <c r="I233" s="286">
        <f t="shared" si="34"/>
        <v>0</v>
      </c>
      <c r="J233" s="287">
        <v>22253785.884999998</v>
      </c>
      <c r="K233" s="287">
        <v>22253785.884999998</v>
      </c>
      <c r="L233" s="286">
        <f t="shared" si="35"/>
        <v>0</v>
      </c>
      <c r="M233" s="287">
        <v>22731549.662547074</v>
      </c>
      <c r="N233" s="287">
        <v>22711955.634004466</v>
      </c>
      <c r="O233" s="286">
        <f t="shared" si="36"/>
        <v>-19594.028542608023</v>
      </c>
      <c r="P233" s="287">
        <v>375854</v>
      </c>
      <c r="Q233" s="287">
        <v>375854</v>
      </c>
      <c r="R233" s="286">
        <f t="shared" si="37"/>
        <v>0</v>
      </c>
      <c r="S233" s="287">
        <v>414000</v>
      </c>
      <c r="T233" s="287">
        <v>414000</v>
      </c>
      <c r="U233" s="287">
        <v>394927</v>
      </c>
      <c r="V233" s="287">
        <v>394927</v>
      </c>
      <c r="W233" s="287">
        <v>407296.46378532436</v>
      </c>
      <c r="X233" s="287">
        <v>406738.58033440314</v>
      </c>
      <c r="Y233" s="287">
        <v>23138846.126332399</v>
      </c>
      <c r="Z233" s="287">
        <v>23118694.214338869</v>
      </c>
      <c r="AA233" s="286">
        <f t="shared" si="38"/>
        <v>-20151.911993529648</v>
      </c>
      <c r="AB233" s="286">
        <f t="shared" si="40"/>
        <v>6773.6668988092506</v>
      </c>
      <c r="AC233" s="286">
        <f t="shared" si="39"/>
        <v>6767.7676271483806</v>
      </c>
      <c r="AD233" s="287">
        <f t="shared" si="41"/>
        <v>-5.8992716608699993</v>
      </c>
      <c r="AE233" s="288">
        <f t="shared" si="42"/>
        <v>-8.7091257202314418E-4</v>
      </c>
      <c r="AF233" s="250">
        <v>19</v>
      </c>
    </row>
    <row r="234" spans="1:32">
      <c r="A234" s="282">
        <v>734</v>
      </c>
      <c r="B234" s="282" t="s">
        <v>268</v>
      </c>
      <c r="C234" s="287">
        <v>51400</v>
      </c>
      <c r="D234" s="287">
        <v>199211925.49000001</v>
      </c>
      <c r="E234" s="287">
        <v>199211925.49000001</v>
      </c>
      <c r="F234" s="286">
        <f t="shared" si="33"/>
        <v>0</v>
      </c>
      <c r="G234" s="287">
        <v>212771000</v>
      </c>
      <c r="H234" s="287">
        <v>212771000</v>
      </c>
      <c r="I234" s="286">
        <f t="shared" si="34"/>
        <v>0</v>
      </c>
      <c r="J234" s="287">
        <v>205991462.745</v>
      </c>
      <c r="K234" s="287">
        <v>205991462.745</v>
      </c>
      <c r="L234" s="286">
        <f t="shared" si="35"/>
        <v>0</v>
      </c>
      <c r="M234" s="287">
        <v>210413867.98840785</v>
      </c>
      <c r="N234" s="287">
        <v>210232496.48508623</v>
      </c>
      <c r="O234" s="286">
        <f t="shared" si="36"/>
        <v>-181371.50332161784</v>
      </c>
      <c r="P234" s="287">
        <v>3910534.2700000005</v>
      </c>
      <c r="Q234" s="287">
        <v>3910534.27</v>
      </c>
      <c r="R234" s="286">
        <f t="shared" si="37"/>
        <v>0</v>
      </c>
      <c r="S234" s="287">
        <v>3955000</v>
      </c>
      <c r="T234" s="287">
        <v>3955000</v>
      </c>
      <c r="U234" s="287">
        <v>3932767.1350000002</v>
      </c>
      <c r="V234" s="287">
        <v>3932767.1349999998</v>
      </c>
      <c r="W234" s="287">
        <v>4055944.8884898764</v>
      </c>
      <c r="X234" s="287">
        <v>4050389.366327696</v>
      </c>
      <c r="Y234" s="287">
        <v>214469812.87689772</v>
      </c>
      <c r="Z234" s="287">
        <v>214282885.85141394</v>
      </c>
      <c r="AA234" s="286">
        <f t="shared" si="38"/>
        <v>-186927.02548378706</v>
      </c>
      <c r="AB234" s="286">
        <f t="shared" si="40"/>
        <v>4172.5644528579323</v>
      </c>
      <c r="AC234" s="286">
        <f t="shared" si="39"/>
        <v>4168.9277402998823</v>
      </c>
      <c r="AD234" s="287">
        <f t="shared" si="41"/>
        <v>-3.6367125580500215</v>
      </c>
      <c r="AE234" s="288">
        <f t="shared" si="42"/>
        <v>-8.7157732352321419E-4</v>
      </c>
      <c r="AF234" s="250">
        <v>2</v>
      </c>
    </row>
    <row r="235" spans="1:32">
      <c r="A235" s="282">
        <v>738</v>
      </c>
      <c r="B235" s="282" t="s">
        <v>269</v>
      </c>
      <c r="C235" s="287">
        <v>2959</v>
      </c>
      <c r="D235" s="287">
        <v>10136938.25</v>
      </c>
      <c r="E235" s="287">
        <v>10136938.25</v>
      </c>
      <c r="F235" s="286">
        <f t="shared" si="33"/>
        <v>0</v>
      </c>
      <c r="G235" s="287">
        <v>9991000</v>
      </c>
      <c r="H235" s="287">
        <v>9991000</v>
      </c>
      <c r="I235" s="286">
        <f t="shared" si="34"/>
        <v>0</v>
      </c>
      <c r="J235" s="287">
        <v>10063969.125</v>
      </c>
      <c r="K235" s="287">
        <v>10063969.125</v>
      </c>
      <c r="L235" s="286">
        <f t="shared" si="35"/>
        <v>0</v>
      </c>
      <c r="M235" s="287">
        <v>10280031.233763169</v>
      </c>
      <c r="N235" s="287">
        <v>10271170.103378154</v>
      </c>
      <c r="O235" s="286">
        <f t="shared" si="36"/>
        <v>-8861.1303850151598</v>
      </c>
      <c r="P235" s="287">
        <v>217311.49000000002</v>
      </c>
      <c r="Q235" s="287">
        <v>217311.49000000002</v>
      </c>
      <c r="R235" s="286">
        <f t="shared" si="37"/>
        <v>0</v>
      </c>
      <c r="S235" s="287">
        <v>255000</v>
      </c>
      <c r="T235" s="287">
        <v>255000</v>
      </c>
      <c r="U235" s="287">
        <v>236155.745</v>
      </c>
      <c r="V235" s="287">
        <v>236155.745</v>
      </c>
      <c r="W235" s="287">
        <v>243552.35231090506</v>
      </c>
      <c r="X235" s="287">
        <v>243218.75298248368</v>
      </c>
      <c r="Y235" s="287">
        <v>10523583.586074075</v>
      </c>
      <c r="Z235" s="287">
        <v>10514388.856360639</v>
      </c>
      <c r="AA235" s="286">
        <f t="shared" si="38"/>
        <v>-9194.7297134362161</v>
      </c>
      <c r="AB235" s="286">
        <f t="shared" si="40"/>
        <v>3556.4662338878252</v>
      </c>
      <c r="AC235" s="286">
        <f t="shared" si="39"/>
        <v>3553.3588564922738</v>
      </c>
      <c r="AD235" s="287">
        <f t="shared" si="41"/>
        <v>-3.1073773955513389</v>
      </c>
      <c r="AE235" s="288">
        <f t="shared" si="42"/>
        <v>-8.7372610653312587E-4</v>
      </c>
      <c r="AF235" s="250">
        <v>2</v>
      </c>
    </row>
    <row r="236" spans="1:32">
      <c r="A236" s="282">
        <v>739</v>
      </c>
      <c r="B236" s="282" t="s">
        <v>270</v>
      </c>
      <c r="C236" s="287">
        <v>3261</v>
      </c>
      <c r="D236" s="287">
        <v>14909923.749999998</v>
      </c>
      <c r="E236" s="287">
        <v>14909923.749999998</v>
      </c>
      <c r="F236" s="286">
        <f t="shared" si="33"/>
        <v>0</v>
      </c>
      <c r="G236" s="287">
        <v>15852000</v>
      </c>
      <c r="H236" s="287">
        <v>15852000</v>
      </c>
      <c r="I236" s="286">
        <f t="shared" si="34"/>
        <v>0</v>
      </c>
      <c r="J236" s="287">
        <v>15380961.875</v>
      </c>
      <c r="K236" s="287">
        <v>15380961.875</v>
      </c>
      <c r="L236" s="286">
        <f t="shared" si="35"/>
        <v>0</v>
      </c>
      <c r="M236" s="287">
        <v>15711173.843681732</v>
      </c>
      <c r="N236" s="287">
        <v>15697631.203901296</v>
      </c>
      <c r="O236" s="286">
        <f t="shared" si="36"/>
        <v>-13542.639780435711</v>
      </c>
      <c r="P236" s="287">
        <v>292917.15999999997</v>
      </c>
      <c r="Q236" s="287">
        <v>292917.15999999997</v>
      </c>
      <c r="R236" s="286">
        <f t="shared" si="37"/>
        <v>0</v>
      </c>
      <c r="S236" s="287">
        <v>330000</v>
      </c>
      <c r="T236" s="287">
        <v>330000</v>
      </c>
      <c r="U236" s="287">
        <v>311458.57999999996</v>
      </c>
      <c r="V236" s="287">
        <v>311458.57999999996</v>
      </c>
      <c r="W236" s="287">
        <v>321213.73886717937</v>
      </c>
      <c r="X236" s="287">
        <v>320773.76492913655</v>
      </c>
      <c r="Y236" s="287">
        <v>16032387.582548911</v>
      </c>
      <c r="Z236" s="287">
        <v>16018404.968830433</v>
      </c>
      <c r="AA236" s="286">
        <f t="shared" si="38"/>
        <v>-13982.613718478009</v>
      </c>
      <c r="AB236" s="286">
        <f t="shared" si="40"/>
        <v>4916.4022025602299</v>
      </c>
      <c r="AC236" s="286">
        <f t="shared" si="39"/>
        <v>4912.1143725330985</v>
      </c>
      <c r="AD236" s="287">
        <f t="shared" si="41"/>
        <v>-4.2878300271313492</v>
      </c>
      <c r="AE236" s="288">
        <f t="shared" si="42"/>
        <v>-8.7214793470283009E-4</v>
      </c>
      <c r="AF236" s="250">
        <v>9</v>
      </c>
    </row>
    <row r="237" spans="1:32">
      <c r="A237" s="282">
        <v>740</v>
      </c>
      <c r="B237" s="282" t="s">
        <v>271</v>
      </c>
      <c r="C237" s="287">
        <v>32547</v>
      </c>
      <c r="D237" s="287">
        <v>153208000</v>
      </c>
      <c r="E237" s="287">
        <v>151709095.09000003</v>
      </c>
      <c r="F237" s="286">
        <f t="shared" si="33"/>
        <v>-1498904.9099999666</v>
      </c>
      <c r="G237" s="287">
        <v>148042000</v>
      </c>
      <c r="H237" s="287">
        <v>148042000</v>
      </c>
      <c r="I237" s="286">
        <f t="shared" si="34"/>
        <v>0</v>
      </c>
      <c r="J237" s="287">
        <v>150625000</v>
      </c>
      <c r="K237" s="287">
        <v>149875547.54500002</v>
      </c>
      <c r="L237" s="286">
        <f t="shared" si="35"/>
        <v>-749452.45499998331</v>
      </c>
      <c r="M237" s="287">
        <v>153858749.50064269</v>
      </c>
      <c r="N237" s="287">
        <v>152961244.61944187</v>
      </c>
      <c r="O237" s="286">
        <f t="shared" si="36"/>
        <v>-897504.88120082021</v>
      </c>
      <c r="P237" s="287">
        <v>3208000</v>
      </c>
      <c r="Q237" s="287">
        <v>3129611.34</v>
      </c>
      <c r="R237" s="286">
        <f t="shared" si="37"/>
        <v>-78388.660000000149</v>
      </c>
      <c r="S237" s="287">
        <v>3329000</v>
      </c>
      <c r="T237" s="287">
        <v>3329000</v>
      </c>
      <c r="U237" s="287">
        <v>3268500</v>
      </c>
      <c r="V237" s="287">
        <v>3229305.67</v>
      </c>
      <c r="W237" s="287">
        <v>3370872.3178773113</v>
      </c>
      <c r="X237" s="287">
        <v>3325888.5912627866</v>
      </c>
      <c r="Y237" s="287">
        <v>157229621.81852001</v>
      </c>
      <c r="Z237" s="287">
        <v>156287133.21070465</v>
      </c>
      <c r="AA237" s="286">
        <f t="shared" si="38"/>
        <v>-942488.60781535506</v>
      </c>
      <c r="AB237" s="286">
        <f t="shared" si="40"/>
        <v>4830.8483675460111</v>
      </c>
      <c r="AC237" s="286">
        <f t="shared" si="39"/>
        <v>4801.890595468235</v>
      </c>
      <c r="AD237" s="287">
        <f t="shared" si="41"/>
        <v>-28.957772077776099</v>
      </c>
      <c r="AE237" s="288">
        <f t="shared" si="42"/>
        <v>-5.9943450662447838E-3</v>
      </c>
      <c r="AF237" s="250">
        <v>10</v>
      </c>
    </row>
    <row r="238" spans="1:32">
      <c r="A238" s="282">
        <v>742</v>
      </c>
      <c r="B238" s="282" t="s">
        <v>272</v>
      </c>
      <c r="C238" s="287">
        <v>1009</v>
      </c>
      <c r="D238" s="287">
        <v>5704000</v>
      </c>
      <c r="E238" s="287">
        <v>5317514.1899999995</v>
      </c>
      <c r="F238" s="286">
        <f t="shared" si="33"/>
        <v>-386485.81000000052</v>
      </c>
      <c r="G238" s="287">
        <v>5462000</v>
      </c>
      <c r="H238" s="287">
        <v>5462000</v>
      </c>
      <c r="I238" s="286">
        <f t="shared" si="34"/>
        <v>0</v>
      </c>
      <c r="J238" s="287">
        <v>5583000</v>
      </c>
      <c r="K238" s="287">
        <v>5389757.0949999997</v>
      </c>
      <c r="L238" s="286">
        <f t="shared" si="35"/>
        <v>-193242.90500000026</v>
      </c>
      <c r="M238" s="287">
        <v>5702860.736677764</v>
      </c>
      <c r="N238" s="287">
        <v>5500723.5466488265</v>
      </c>
      <c r="O238" s="286">
        <f t="shared" si="36"/>
        <v>-202137.19002893753</v>
      </c>
      <c r="P238" s="287">
        <v>205000</v>
      </c>
      <c r="Q238" s="287">
        <v>201742.86</v>
      </c>
      <c r="R238" s="286">
        <f t="shared" si="37"/>
        <v>-3257.140000000014</v>
      </c>
      <c r="S238" s="287">
        <v>224000</v>
      </c>
      <c r="T238" s="287">
        <v>224000</v>
      </c>
      <c r="U238" s="287">
        <v>214500</v>
      </c>
      <c r="V238" s="287">
        <v>212871.43</v>
      </c>
      <c r="W238" s="287">
        <v>221218.33017735448</v>
      </c>
      <c r="X238" s="287">
        <v>219238.04458027502</v>
      </c>
      <c r="Y238" s="287">
        <v>5924079.0668551186</v>
      </c>
      <c r="Z238" s="287">
        <v>5719961.5912291016</v>
      </c>
      <c r="AA238" s="286">
        <f t="shared" si="38"/>
        <v>-204117.47562601697</v>
      </c>
      <c r="AB238" s="286">
        <f t="shared" si="40"/>
        <v>5871.23792552539</v>
      </c>
      <c r="AC238" s="286">
        <f t="shared" si="39"/>
        <v>5668.9411211388524</v>
      </c>
      <c r="AD238" s="287">
        <f t="shared" si="41"/>
        <v>-202.29680438653759</v>
      </c>
      <c r="AE238" s="288">
        <f t="shared" si="42"/>
        <v>-3.4455562345216149E-2</v>
      </c>
      <c r="AF238" s="250">
        <v>19</v>
      </c>
    </row>
    <row r="239" spans="1:32">
      <c r="A239" s="282">
        <v>743</v>
      </c>
      <c r="B239" s="282" t="s">
        <v>273</v>
      </c>
      <c r="C239" s="287">
        <v>64736</v>
      </c>
      <c r="D239" s="287">
        <v>231915259.69999996</v>
      </c>
      <c r="E239" s="287">
        <v>231968747.38999996</v>
      </c>
      <c r="F239" s="286">
        <f t="shared" si="33"/>
        <v>53487.689999997616</v>
      </c>
      <c r="G239" s="287">
        <v>226881000</v>
      </c>
      <c r="H239" s="287">
        <v>226881000</v>
      </c>
      <c r="I239" s="286">
        <f t="shared" si="34"/>
        <v>0</v>
      </c>
      <c r="J239" s="287">
        <v>229398129.84999996</v>
      </c>
      <c r="K239" s="287">
        <v>229424873.69499999</v>
      </c>
      <c r="L239" s="286">
        <f t="shared" si="35"/>
        <v>26743.84500002861</v>
      </c>
      <c r="M239" s="287">
        <v>234323049.93531653</v>
      </c>
      <c r="N239" s="287">
        <v>234148363.77167377</v>
      </c>
      <c r="O239" s="286">
        <f t="shared" si="36"/>
        <v>-174686.16364276409</v>
      </c>
      <c r="P239" s="287">
        <v>6204494.4199999906</v>
      </c>
      <c r="Q239" s="287">
        <v>6204494.4199999971</v>
      </c>
      <c r="R239" s="286">
        <f t="shared" si="37"/>
        <v>0</v>
      </c>
      <c r="S239" s="287">
        <v>6399000</v>
      </c>
      <c r="T239" s="287">
        <v>6399000</v>
      </c>
      <c r="U239" s="287">
        <v>6301747.2099999953</v>
      </c>
      <c r="V239" s="287">
        <v>6301747.209999999</v>
      </c>
      <c r="W239" s="287">
        <v>6499123.5197948785</v>
      </c>
      <c r="X239" s="287">
        <v>6490221.5189685319</v>
      </c>
      <c r="Y239" s="287">
        <v>240822173.45511141</v>
      </c>
      <c r="Z239" s="287">
        <v>240638585.29064229</v>
      </c>
      <c r="AA239" s="286">
        <f t="shared" si="38"/>
        <v>-183588.16446912289</v>
      </c>
      <c r="AB239" s="286">
        <f t="shared" si="40"/>
        <v>3720.0657046328383</v>
      </c>
      <c r="AC239" s="286">
        <f t="shared" si="39"/>
        <v>3717.2297530067085</v>
      </c>
      <c r="AD239" s="287">
        <f t="shared" si="41"/>
        <v>-2.8359516261298268</v>
      </c>
      <c r="AE239" s="288">
        <f t="shared" si="42"/>
        <v>-7.6233912282732883E-4</v>
      </c>
      <c r="AF239" s="250">
        <v>14</v>
      </c>
    </row>
    <row r="240" spans="1:32">
      <c r="A240" s="282">
        <v>746</v>
      </c>
      <c r="B240" s="282" t="s">
        <v>274</v>
      </c>
      <c r="C240" s="287">
        <v>4781</v>
      </c>
      <c r="D240" s="287">
        <v>19701780.120000001</v>
      </c>
      <c r="E240" s="287">
        <v>19999788.759999998</v>
      </c>
      <c r="F240" s="286">
        <f t="shared" si="33"/>
        <v>298008.63999999687</v>
      </c>
      <c r="G240" s="287">
        <v>20643000</v>
      </c>
      <c r="H240" s="287">
        <v>20643000</v>
      </c>
      <c r="I240" s="286">
        <f t="shared" si="34"/>
        <v>0</v>
      </c>
      <c r="J240" s="287">
        <v>20172390.060000002</v>
      </c>
      <c r="K240" s="287">
        <v>20321394.379999999</v>
      </c>
      <c r="L240" s="286">
        <f t="shared" si="35"/>
        <v>149004.31999999657</v>
      </c>
      <c r="M240" s="287">
        <v>20605468.607938889</v>
      </c>
      <c r="N240" s="287">
        <v>20739779.288105957</v>
      </c>
      <c r="O240" s="286">
        <f t="shared" si="36"/>
        <v>134310.6801670678</v>
      </c>
      <c r="P240" s="287">
        <v>574252.98</v>
      </c>
      <c r="Q240" s="287">
        <v>574252.98</v>
      </c>
      <c r="R240" s="286">
        <f t="shared" si="37"/>
        <v>0</v>
      </c>
      <c r="S240" s="287">
        <v>531000</v>
      </c>
      <c r="T240" s="287">
        <v>531000</v>
      </c>
      <c r="U240" s="287">
        <v>552626.49</v>
      </c>
      <c r="V240" s="287">
        <v>552626.49</v>
      </c>
      <c r="W240" s="287">
        <v>569935.24162970856</v>
      </c>
      <c r="X240" s="287">
        <v>569154.58805749984</v>
      </c>
      <c r="Y240" s="287">
        <v>21175403.849568598</v>
      </c>
      <c r="Z240" s="287">
        <v>21308933.876163457</v>
      </c>
      <c r="AA240" s="286">
        <f t="shared" si="38"/>
        <v>133530.02659485862</v>
      </c>
      <c r="AB240" s="286">
        <f t="shared" si="40"/>
        <v>4429.0742207840613</v>
      </c>
      <c r="AC240" s="286">
        <f t="shared" si="39"/>
        <v>4457.0035298396688</v>
      </c>
      <c r="AD240" s="287">
        <f t="shared" si="41"/>
        <v>27.929309055607519</v>
      </c>
      <c r="AE240" s="288">
        <f t="shared" si="42"/>
        <v>6.3059022412731902E-3</v>
      </c>
      <c r="AF240" s="250">
        <v>17</v>
      </c>
    </row>
    <row r="241" spans="1:32">
      <c r="A241" s="282">
        <v>747</v>
      </c>
      <c r="B241" s="282" t="s">
        <v>275</v>
      </c>
      <c r="C241" s="287">
        <v>1352</v>
      </c>
      <c r="D241" s="287">
        <v>8877004.5599999987</v>
      </c>
      <c r="E241" s="287">
        <v>5742077.8800000008</v>
      </c>
      <c r="F241" s="286">
        <f t="shared" si="33"/>
        <v>-3134926.6799999978</v>
      </c>
      <c r="G241" s="287">
        <v>6126000</v>
      </c>
      <c r="H241" s="287">
        <v>6126000</v>
      </c>
      <c r="I241" s="286">
        <f t="shared" si="34"/>
        <v>0</v>
      </c>
      <c r="J241" s="287">
        <v>7501502.2799999993</v>
      </c>
      <c r="K241" s="287">
        <v>5934038.9400000004</v>
      </c>
      <c r="L241" s="286">
        <f t="shared" si="35"/>
        <v>-1567463.3399999989</v>
      </c>
      <c r="M241" s="287">
        <v>7662551.1049096761</v>
      </c>
      <c r="N241" s="287">
        <v>6056211.2816308746</v>
      </c>
      <c r="O241" s="286">
        <f t="shared" si="36"/>
        <v>-1606339.8232788015</v>
      </c>
      <c r="P241" s="287">
        <v>163038.18</v>
      </c>
      <c r="Q241" s="287">
        <v>145015.81999999998</v>
      </c>
      <c r="R241" s="286">
        <f t="shared" si="37"/>
        <v>-18022.360000000015</v>
      </c>
      <c r="S241" s="287">
        <v>165000</v>
      </c>
      <c r="T241" s="287">
        <v>165000</v>
      </c>
      <c r="U241" s="287">
        <v>164019.09</v>
      </c>
      <c r="V241" s="287">
        <v>155007.90999999997</v>
      </c>
      <c r="W241" s="287">
        <v>169156.31331939032</v>
      </c>
      <c r="X241" s="287">
        <v>159643.92724225722</v>
      </c>
      <c r="Y241" s="287">
        <v>7831707.4182290668</v>
      </c>
      <c r="Z241" s="287">
        <v>6215855.2088731322</v>
      </c>
      <c r="AA241" s="286">
        <f t="shared" si="38"/>
        <v>-1615852.2093559345</v>
      </c>
      <c r="AB241" s="286">
        <f t="shared" si="40"/>
        <v>5792.6830016487183</v>
      </c>
      <c r="AC241" s="286">
        <f t="shared" si="39"/>
        <v>4597.526042065926</v>
      </c>
      <c r="AD241" s="287">
        <f t="shared" si="41"/>
        <v>-1195.1569595827923</v>
      </c>
      <c r="AE241" s="288">
        <f t="shared" si="42"/>
        <v>-0.20632183035781965</v>
      </c>
      <c r="AF241" s="250">
        <v>4</v>
      </c>
    </row>
    <row r="242" spans="1:32">
      <c r="A242" s="282">
        <v>748</v>
      </c>
      <c r="B242" s="282" t="s">
        <v>276</v>
      </c>
      <c r="C242" s="287">
        <v>5028</v>
      </c>
      <c r="D242" s="287">
        <v>19291000</v>
      </c>
      <c r="E242" s="287">
        <v>22995724.569999997</v>
      </c>
      <c r="F242" s="286">
        <f t="shared" si="33"/>
        <v>3704724.5699999966</v>
      </c>
      <c r="G242" s="287">
        <v>20257000</v>
      </c>
      <c r="H242" s="287">
        <v>20257000</v>
      </c>
      <c r="I242" s="286">
        <f t="shared" si="34"/>
        <v>0</v>
      </c>
      <c r="J242" s="287">
        <v>19774000</v>
      </c>
      <c r="K242" s="287">
        <v>21626362.284999996</v>
      </c>
      <c r="L242" s="286">
        <f t="shared" si="35"/>
        <v>1852362.2849999964</v>
      </c>
      <c r="M242" s="287">
        <v>20198525.561000556</v>
      </c>
      <c r="N242" s="287">
        <v>22071614.3886736</v>
      </c>
      <c r="O242" s="286">
        <f t="shared" si="36"/>
        <v>1873088.8276730441</v>
      </c>
      <c r="P242" s="287">
        <v>518000</v>
      </c>
      <c r="Q242" s="287">
        <v>549826.03</v>
      </c>
      <c r="R242" s="286">
        <f t="shared" si="37"/>
        <v>31826.030000000028</v>
      </c>
      <c r="S242" s="287">
        <v>635000</v>
      </c>
      <c r="T242" s="287">
        <v>635000</v>
      </c>
      <c r="U242" s="287">
        <v>576500</v>
      </c>
      <c r="V242" s="287">
        <v>592413.01500000001</v>
      </c>
      <c r="W242" s="287">
        <v>594556.49112934666</v>
      </c>
      <c r="X242" s="287">
        <v>610131.05888613209</v>
      </c>
      <c r="Y242" s="287">
        <v>20793082.052129902</v>
      </c>
      <c r="Z242" s="287">
        <v>22681745.447559733</v>
      </c>
      <c r="AA242" s="286">
        <f t="shared" si="38"/>
        <v>1888663.395429831</v>
      </c>
      <c r="AB242" s="286">
        <f t="shared" si="40"/>
        <v>4135.4578464856604</v>
      </c>
      <c r="AC242" s="286">
        <f t="shared" si="39"/>
        <v>4511.0870022990721</v>
      </c>
      <c r="AD242" s="287">
        <f t="shared" si="41"/>
        <v>375.62915581341167</v>
      </c>
      <c r="AE242" s="288">
        <f t="shared" si="42"/>
        <v>9.0831334705206546E-2</v>
      </c>
      <c r="AF242" s="250">
        <v>17</v>
      </c>
    </row>
    <row r="243" spans="1:32">
      <c r="A243" s="282">
        <v>749</v>
      </c>
      <c r="B243" s="282" t="s">
        <v>277</v>
      </c>
      <c r="C243" s="287">
        <v>21293</v>
      </c>
      <c r="D243" s="287">
        <v>75990931.269999951</v>
      </c>
      <c r="E243" s="287">
        <v>75990931.269999951</v>
      </c>
      <c r="F243" s="286">
        <f t="shared" si="33"/>
        <v>0</v>
      </c>
      <c r="G243" s="287">
        <v>83823000</v>
      </c>
      <c r="H243" s="287">
        <v>83823000</v>
      </c>
      <c r="I243" s="286">
        <f t="shared" si="34"/>
        <v>0</v>
      </c>
      <c r="J243" s="287">
        <v>79906965.634999976</v>
      </c>
      <c r="K243" s="287">
        <v>79906965.634999976</v>
      </c>
      <c r="L243" s="286">
        <f t="shared" si="35"/>
        <v>0</v>
      </c>
      <c r="M243" s="287">
        <v>81622478.399946406</v>
      </c>
      <c r="N243" s="287">
        <v>81552121.860457048</v>
      </c>
      <c r="O243" s="286">
        <f t="shared" si="36"/>
        <v>-70356.539489358664</v>
      </c>
      <c r="P243" s="287">
        <v>1688178.1800000002</v>
      </c>
      <c r="Q243" s="287">
        <v>1688178.1800000002</v>
      </c>
      <c r="R243" s="286">
        <f t="shared" si="37"/>
        <v>0</v>
      </c>
      <c r="S243" s="287">
        <v>2097000</v>
      </c>
      <c r="T243" s="287">
        <v>2097000</v>
      </c>
      <c r="U243" s="287">
        <v>1892589.09</v>
      </c>
      <c r="V243" s="287">
        <v>1892589.09</v>
      </c>
      <c r="W243" s="287">
        <v>1951866.6582828853</v>
      </c>
      <c r="X243" s="287">
        <v>1949193.1410690583</v>
      </c>
      <c r="Y243" s="287">
        <v>83574345.058229297</v>
      </c>
      <c r="Z243" s="287">
        <v>83501315.001526102</v>
      </c>
      <c r="AA243" s="286">
        <f t="shared" si="38"/>
        <v>-73030.056703194976</v>
      </c>
      <c r="AB243" s="286">
        <f t="shared" si="40"/>
        <v>3924.968067356845</v>
      </c>
      <c r="AC243" s="286">
        <f t="shared" si="39"/>
        <v>3921.5382990431644</v>
      </c>
      <c r="AD243" s="287">
        <f t="shared" si="41"/>
        <v>-3.4297683136805972</v>
      </c>
      <c r="AE243" s="288">
        <f t="shared" si="42"/>
        <v>-8.7383343120808483E-4</v>
      </c>
      <c r="AF243" s="250">
        <v>11</v>
      </c>
    </row>
    <row r="244" spans="1:32">
      <c r="A244" s="282">
        <v>751</v>
      </c>
      <c r="B244" s="282" t="s">
        <v>278</v>
      </c>
      <c r="C244" s="287">
        <v>2904</v>
      </c>
      <c r="D244" s="287">
        <v>10192098.239999998</v>
      </c>
      <c r="E244" s="287">
        <v>12528495.720000003</v>
      </c>
      <c r="F244" s="286">
        <f t="shared" si="33"/>
        <v>2336397.4800000042</v>
      </c>
      <c r="G244" s="287">
        <v>13226000</v>
      </c>
      <c r="H244" s="287">
        <v>13226000</v>
      </c>
      <c r="I244" s="286">
        <f t="shared" si="34"/>
        <v>0</v>
      </c>
      <c r="J244" s="287">
        <v>11709049.119999999</v>
      </c>
      <c r="K244" s="287">
        <v>12877247.860000001</v>
      </c>
      <c r="L244" s="286">
        <f t="shared" si="35"/>
        <v>1168198.7400000021</v>
      </c>
      <c r="M244" s="287">
        <v>11960429.247766312</v>
      </c>
      <c r="N244" s="287">
        <v>13142369.73411048</v>
      </c>
      <c r="O244" s="286">
        <f t="shared" si="36"/>
        <v>1181940.486344168</v>
      </c>
      <c r="P244" s="287">
        <v>222359.82</v>
      </c>
      <c r="Q244" s="287">
        <v>232562.91999999998</v>
      </c>
      <c r="R244" s="286">
        <f t="shared" si="37"/>
        <v>10203.099999999977</v>
      </c>
      <c r="S244" s="287">
        <v>272000</v>
      </c>
      <c r="T244" s="287">
        <v>272000</v>
      </c>
      <c r="U244" s="287">
        <v>247179.91</v>
      </c>
      <c r="V244" s="287">
        <v>252281.46</v>
      </c>
      <c r="W244" s="287">
        <v>254921.80393281477</v>
      </c>
      <c r="X244" s="287">
        <v>259826.76009766493</v>
      </c>
      <c r="Y244" s="287">
        <v>12215351.051699126</v>
      </c>
      <c r="Z244" s="287">
        <v>13402196.494208146</v>
      </c>
      <c r="AA244" s="286">
        <f t="shared" si="38"/>
        <v>1186845.4425090197</v>
      </c>
      <c r="AB244" s="286">
        <f t="shared" si="40"/>
        <v>4206.3881032021782</v>
      </c>
      <c r="AC244" s="286">
        <f t="shared" si="39"/>
        <v>4615.081437399499</v>
      </c>
      <c r="AD244" s="287">
        <f t="shared" si="41"/>
        <v>408.69333419732084</v>
      </c>
      <c r="AE244" s="288">
        <f t="shared" si="42"/>
        <v>9.7160158352054271E-2</v>
      </c>
      <c r="AF244" s="250">
        <v>19</v>
      </c>
    </row>
    <row r="245" spans="1:32">
      <c r="A245" s="282">
        <v>753</v>
      </c>
      <c r="B245" s="282" t="s">
        <v>279</v>
      </c>
      <c r="C245" s="287">
        <v>22190</v>
      </c>
      <c r="D245" s="287">
        <v>59890013.310000002</v>
      </c>
      <c r="E245" s="287">
        <v>59890013.310000002</v>
      </c>
      <c r="F245" s="286">
        <f t="shared" si="33"/>
        <v>0</v>
      </c>
      <c r="G245" s="287">
        <v>61719000</v>
      </c>
      <c r="H245" s="287">
        <v>61719000</v>
      </c>
      <c r="I245" s="286">
        <f t="shared" si="34"/>
        <v>0</v>
      </c>
      <c r="J245" s="287">
        <v>60804506.655000001</v>
      </c>
      <c r="K245" s="287">
        <v>60804506.655000001</v>
      </c>
      <c r="L245" s="286">
        <f t="shared" si="35"/>
        <v>0</v>
      </c>
      <c r="M245" s="287">
        <v>62109911.090070091</v>
      </c>
      <c r="N245" s="287">
        <v>62056373.896665163</v>
      </c>
      <c r="O245" s="286">
        <f t="shared" si="36"/>
        <v>-53537.19340492785</v>
      </c>
      <c r="P245" s="287">
        <v>2442219.66</v>
      </c>
      <c r="Q245" s="287">
        <v>2442219.66</v>
      </c>
      <c r="R245" s="286">
        <f t="shared" si="37"/>
        <v>0</v>
      </c>
      <c r="S245" s="287">
        <v>2490000</v>
      </c>
      <c r="T245" s="287">
        <v>2490000</v>
      </c>
      <c r="U245" s="287">
        <v>2466109.83</v>
      </c>
      <c r="V245" s="287">
        <v>2466109.83</v>
      </c>
      <c r="W245" s="287">
        <v>2543350.5763475969</v>
      </c>
      <c r="X245" s="287">
        <v>2539866.8898376571</v>
      </c>
      <c r="Y245" s="287">
        <v>64653261.666417688</v>
      </c>
      <c r="Z245" s="287">
        <v>64596240.786502823</v>
      </c>
      <c r="AA245" s="286">
        <f t="shared" si="38"/>
        <v>-57020.879914864898</v>
      </c>
      <c r="AB245" s="286">
        <f t="shared" si="40"/>
        <v>2913.6215262017886</v>
      </c>
      <c r="AC245" s="286">
        <f t="shared" si="39"/>
        <v>2911.0518605904831</v>
      </c>
      <c r="AD245" s="287">
        <f t="shared" si="41"/>
        <v>-2.5696656113054814</v>
      </c>
      <c r="AE245" s="288">
        <f t="shared" si="42"/>
        <v>-8.8194900682770228E-4</v>
      </c>
      <c r="AF245" s="250">
        <v>1</v>
      </c>
    </row>
    <row r="246" spans="1:32">
      <c r="A246" s="282">
        <v>755</v>
      </c>
      <c r="B246" s="282" t="s">
        <v>280</v>
      </c>
      <c r="C246" s="287">
        <v>6198</v>
      </c>
      <c r="D246" s="287">
        <v>18612330.360000003</v>
      </c>
      <c r="E246" s="287">
        <v>18612330.360000003</v>
      </c>
      <c r="F246" s="286">
        <f t="shared" si="33"/>
        <v>0</v>
      </c>
      <c r="G246" s="287">
        <v>19119000</v>
      </c>
      <c r="H246" s="287">
        <v>19119000</v>
      </c>
      <c r="I246" s="286">
        <f t="shared" si="34"/>
        <v>0</v>
      </c>
      <c r="J246" s="287">
        <v>18865665.18</v>
      </c>
      <c r="K246" s="287">
        <v>18865665.18</v>
      </c>
      <c r="L246" s="286">
        <f t="shared" si="35"/>
        <v>0</v>
      </c>
      <c r="M246" s="287">
        <v>19270689.813063022</v>
      </c>
      <c r="N246" s="287">
        <v>19254078.959344808</v>
      </c>
      <c r="O246" s="286">
        <f t="shared" si="36"/>
        <v>-16610.853718213737</v>
      </c>
      <c r="P246" s="287">
        <v>421439.44</v>
      </c>
      <c r="Q246" s="287">
        <v>421439.44</v>
      </c>
      <c r="R246" s="286">
        <f t="shared" si="37"/>
        <v>0</v>
      </c>
      <c r="S246" s="287">
        <v>464000</v>
      </c>
      <c r="T246" s="287">
        <v>464000</v>
      </c>
      <c r="U246" s="287">
        <v>442719.72</v>
      </c>
      <c r="V246" s="287">
        <v>442719.72</v>
      </c>
      <c r="W246" s="287">
        <v>456586.09414911852</v>
      </c>
      <c r="X246" s="287">
        <v>455960.69754370925</v>
      </c>
      <c r="Y246" s="287">
        <v>19727275.907212142</v>
      </c>
      <c r="Z246" s="287">
        <v>19710039.656888518</v>
      </c>
      <c r="AA246" s="286">
        <f t="shared" si="38"/>
        <v>-17236.250323623419</v>
      </c>
      <c r="AB246" s="286">
        <f t="shared" si="40"/>
        <v>3182.8454190403586</v>
      </c>
      <c r="AC246" s="286">
        <f t="shared" si="39"/>
        <v>3180.0644815889832</v>
      </c>
      <c r="AD246" s="287">
        <f t="shared" si="41"/>
        <v>-2.7809374513753937</v>
      </c>
      <c r="AE246" s="288">
        <f t="shared" si="42"/>
        <v>-8.737268340898121E-4</v>
      </c>
      <c r="AF246" s="250">
        <v>1</v>
      </c>
    </row>
    <row r="247" spans="1:32">
      <c r="A247" s="282">
        <v>758</v>
      </c>
      <c r="B247" s="282" t="s">
        <v>281</v>
      </c>
      <c r="C247" s="287">
        <v>8187</v>
      </c>
      <c r="D247" s="287">
        <v>49502999.520000003</v>
      </c>
      <c r="E247" s="287">
        <v>40900343.770000011</v>
      </c>
      <c r="F247" s="286">
        <f t="shared" si="33"/>
        <v>-8602655.7499999925</v>
      </c>
      <c r="G247" s="287">
        <v>43498000</v>
      </c>
      <c r="H247" s="287">
        <v>43498000</v>
      </c>
      <c r="I247" s="286">
        <f t="shared" si="34"/>
        <v>0</v>
      </c>
      <c r="J247" s="287">
        <v>46500499.760000005</v>
      </c>
      <c r="K247" s="287">
        <v>42199171.885000005</v>
      </c>
      <c r="L247" s="286">
        <f t="shared" si="35"/>
        <v>-4301327.875</v>
      </c>
      <c r="M247" s="287">
        <v>47498813.239691533</v>
      </c>
      <c r="N247" s="287">
        <v>43067985.132806934</v>
      </c>
      <c r="O247" s="286">
        <f t="shared" si="36"/>
        <v>-4430828.1068845987</v>
      </c>
      <c r="P247" s="287">
        <v>818708</v>
      </c>
      <c r="Q247" s="287">
        <v>818708</v>
      </c>
      <c r="R247" s="286">
        <f t="shared" si="37"/>
        <v>0</v>
      </c>
      <c r="S247" s="287">
        <v>1020000</v>
      </c>
      <c r="T247" s="287">
        <v>1020000</v>
      </c>
      <c r="U247" s="287">
        <v>919354</v>
      </c>
      <c r="V247" s="287">
        <v>919354</v>
      </c>
      <c r="W247" s="287">
        <v>948148.98238634772</v>
      </c>
      <c r="X247" s="287">
        <v>946850.28064618248</v>
      </c>
      <c r="Y247" s="287">
        <v>48446962.222077884</v>
      </c>
      <c r="Z247" s="287">
        <v>44014835.413453117</v>
      </c>
      <c r="AA247" s="286">
        <f t="shared" si="38"/>
        <v>-4432126.8086247668</v>
      </c>
      <c r="AB247" s="286">
        <f t="shared" si="40"/>
        <v>5917.5476025501266</v>
      </c>
      <c r="AC247" s="286">
        <f t="shared" si="39"/>
        <v>5376.1860771287547</v>
      </c>
      <c r="AD247" s="287">
        <f t="shared" si="41"/>
        <v>-541.36152542137188</v>
      </c>
      <c r="AE247" s="288">
        <f t="shared" si="42"/>
        <v>-9.1484101486243363E-2</v>
      </c>
      <c r="AF247" s="250">
        <v>19</v>
      </c>
    </row>
    <row r="248" spans="1:32">
      <c r="A248" s="282">
        <v>759</v>
      </c>
      <c r="B248" s="282" t="s">
        <v>282</v>
      </c>
      <c r="C248" s="287">
        <v>1997</v>
      </c>
      <c r="D248" s="287">
        <v>9225749.8400000017</v>
      </c>
      <c r="E248" s="287">
        <v>9225749.8400000017</v>
      </c>
      <c r="F248" s="286">
        <f t="shared" si="33"/>
        <v>0</v>
      </c>
      <c r="G248" s="287">
        <v>9172000</v>
      </c>
      <c r="H248" s="287">
        <v>9172000</v>
      </c>
      <c r="I248" s="286">
        <f t="shared" si="34"/>
        <v>0</v>
      </c>
      <c r="J248" s="287">
        <v>9198874.9200000018</v>
      </c>
      <c r="K248" s="287">
        <v>9198874.9200000018</v>
      </c>
      <c r="L248" s="286">
        <f t="shared" si="35"/>
        <v>0</v>
      </c>
      <c r="M248" s="287">
        <v>9396364.4282424897</v>
      </c>
      <c r="N248" s="287">
        <v>9388264.9965919014</v>
      </c>
      <c r="O248" s="286">
        <f t="shared" si="36"/>
        <v>-8099.4316505882889</v>
      </c>
      <c r="P248" s="287">
        <v>175606.18</v>
      </c>
      <c r="Q248" s="287">
        <v>179777.65</v>
      </c>
      <c r="R248" s="286">
        <f t="shared" si="37"/>
        <v>4171.4700000000012</v>
      </c>
      <c r="S248" s="287">
        <v>186000</v>
      </c>
      <c r="T248" s="287">
        <v>186000</v>
      </c>
      <c r="U248" s="287">
        <v>180803.09</v>
      </c>
      <c r="V248" s="287">
        <v>182888.82500000001</v>
      </c>
      <c r="W248" s="287">
        <v>186466.0030802142</v>
      </c>
      <c r="X248" s="287">
        <v>188358.71196329224</v>
      </c>
      <c r="Y248" s="287">
        <v>9582830.4313227031</v>
      </c>
      <c r="Z248" s="287">
        <v>9576623.7085551936</v>
      </c>
      <c r="AA248" s="286">
        <f t="shared" si="38"/>
        <v>-6206.7227675095201</v>
      </c>
      <c r="AB248" s="286">
        <f t="shared" si="40"/>
        <v>4798.6131353643977</v>
      </c>
      <c r="AC248" s="286">
        <f t="shared" si="39"/>
        <v>4795.5051119455147</v>
      </c>
      <c r="AD248" s="287">
        <f t="shared" si="41"/>
        <v>-3.1080234188830218</v>
      </c>
      <c r="AE248" s="288">
        <f t="shared" si="42"/>
        <v>-6.4769201667410606E-4</v>
      </c>
      <c r="AF248" s="250">
        <v>14</v>
      </c>
    </row>
    <row r="249" spans="1:32">
      <c r="A249" s="282">
        <v>761</v>
      </c>
      <c r="B249" s="282" t="s">
        <v>283</v>
      </c>
      <c r="C249" s="287">
        <v>8563</v>
      </c>
      <c r="D249" s="287">
        <v>35484373.149999999</v>
      </c>
      <c r="E249" s="287">
        <v>35484373.149999999</v>
      </c>
      <c r="F249" s="286">
        <f t="shared" si="33"/>
        <v>0</v>
      </c>
      <c r="G249" s="287">
        <v>34957000</v>
      </c>
      <c r="H249" s="287">
        <v>34957000</v>
      </c>
      <c r="I249" s="286">
        <f t="shared" si="34"/>
        <v>0</v>
      </c>
      <c r="J249" s="287">
        <v>35220686.575000003</v>
      </c>
      <c r="K249" s="287">
        <v>35220686.575000003</v>
      </c>
      <c r="L249" s="286">
        <f t="shared" si="35"/>
        <v>0</v>
      </c>
      <c r="M249" s="287">
        <v>35976835.140139915</v>
      </c>
      <c r="N249" s="287">
        <v>35945824.006052129</v>
      </c>
      <c r="O249" s="286">
        <f t="shared" si="36"/>
        <v>-31011.134087786078</v>
      </c>
      <c r="P249" s="287">
        <v>633550.12</v>
      </c>
      <c r="Q249" s="287">
        <v>633550.12</v>
      </c>
      <c r="R249" s="286">
        <f t="shared" si="37"/>
        <v>0</v>
      </c>
      <c r="S249" s="287">
        <v>658000</v>
      </c>
      <c r="T249" s="287">
        <v>658000</v>
      </c>
      <c r="U249" s="287">
        <v>645775.06000000006</v>
      </c>
      <c r="V249" s="287">
        <v>645775.06000000006</v>
      </c>
      <c r="W249" s="287">
        <v>666001.30742834928</v>
      </c>
      <c r="X249" s="287">
        <v>665089.06992878194</v>
      </c>
      <c r="Y249" s="287">
        <v>36642836.447568268</v>
      </c>
      <c r="Z249" s="287">
        <v>36610913.075980909</v>
      </c>
      <c r="AA249" s="286">
        <f t="shared" si="38"/>
        <v>-31923.371587358415</v>
      </c>
      <c r="AB249" s="286">
        <f t="shared" si="40"/>
        <v>4279.2054709293789</v>
      </c>
      <c r="AC249" s="286">
        <f t="shared" si="39"/>
        <v>4275.4774116525641</v>
      </c>
      <c r="AD249" s="287">
        <f t="shared" si="41"/>
        <v>-3.7280592768147471</v>
      </c>
      <c r="AE249" s="288">
        <f t="shared" si="42"/>
        <v>-8.7120361528353276E-4</v>
      </c>
      <c r="AF249" s="250">
        <v>2</v>
      </c>
    </row>
    <row r="250" spans="1:32">
      <c r="A250" s="282">
        <v>762</v>
      </c>
      <c r="B250" s="282" t="s">
        <v>284</v>
      </c>
      <c r="C250" s="287">
        <v>3777</v>
      </c>
      <c r="D250" s="287">
        <v>17075603.719999999</v>
      </c>
      <c r="E250" s="287">
        <v>17075603.719999999</v>
      </c>
      <c r="F250" s="286">
        <f t="shared" si="33"/>
        <v>0</v>
      </c>
      <c r="G250" s="287">
        <v>18236000</v>
      </c>
      <c r="H250" s="287">
        <v>18236000</v>
      </c>
      <c r="I250" s="286">
        <f t="shared" si="34"/>
        <v>0</v>
      </c>
      <c r="J250" s="287">
        <v>17655801.859999999</v>
      </c>
      <c r="K250" s="287">
        <v>17655801.859999999</v>
      </c>
      <c r="L250" s="286">
        <f t="shared" si="35"/>
        <v>0</v>
      </c>
      <c r="M250" s="287">
        <v>18034852.087042134</v>
      </c>
      <c r="N250" s="287">
        <v>18019306.494603381</v>
      </c>
      <c r="O250" s="286">
        <f t="shared" si="36"/>
        <v>-15545.592438753694</v>
      </c>
      <c r="P250" s="287">
        <v>408865.48</v>
      </c>
      <c r="Q250" s="287">
        <v>408865.48</v>
      </c>
      <c r="R250" s="286">
        <f t="shared" si="37"/>
        <v>0</v>
      </c>
      <c r="S250" s="287">
        <v>420000</v>
      </c>
      <c r="T250" s="287">
        <v>420000</v>
      </c>
      <c r="U250" s="287">
        <v>414432.74</v>
      </c>
      <c r="V250" s="287">
        <v>414432.74</v>
      </c>
      <c r="W250" s="287">
        <v>427413.14085606392</v>
      </c>
      <c r="X250" s="287">
        <v>426827.70312411361</v>
      </c>
      <c r="Y250" s="287">
        <v>18462265.227898199</v>
      </c>
      <c r="Z250" s="287">
        <v>18446134.197727494</v>
      </c>
      <c r="AA250" s="286">
        <f t="shared" si="38"/>
        <v>-16131.030170705169</v>
      </c>
      <c r="AB250" s="286">
        <f t="shared" si="40"/>
        <v>4888.0765760916602</v>
      </c>
      <c r="AC250" s="286">
        <f t="shared" si="39"/>
        <v>4883.805718222794</v>
      </c>
      <c r="AD250" s="287">
        <f t="shared" si="41"/>
        <v>-4.2708578688661873</v>
      </c>
      <c r="AE250" s="288">
        <f t="shared" si="42"/>
        <v>-8.7372973855516403E-4</v>
      </c>
      <c r="AF250" s="250">
        <v>11</v>
      </c>
    </row>
    <row r="251" spans="1:32">
      <c r="A251" s="282">
        <v>765</v>
      </c>
      <c r="B251" s="282" t="s">
        <v>285</v>
      </c>
      <c r="C251" s="287">
        <v>10348</v>
      </c>
      <c r="D251" s="287">
        <v>43681755.089999996</v>
      </c>
      <c r="E251" s="287">
        <v>43681755.089999996</v>
      </c>
      <c r="F251" s="286">
        <f t="shared" si="33"/>
        <v>0</v>
      </c>
      <c r="G251" s="287">
        <v>45155000</v>
      </c>
      <c r="H251" s="287">
        <v>45155000</v>
      </c>
      <c r="I251" s="286">
        <f t="shared" si="34"/>
        <v>0</v>
      </c>
      <c r="J251" s="287">
        <v>44418377.545000002</v>
      </c>
      <c r="K251" s="287">
        <v>44418377.545000002</v>
      </c>
      <c r="L251" s="286">
        <f t="shared" si="35"/>
        <v>0</v>
      </c>
      <c r="M251" s="287">
        <v>45371990.200306244</v>
      </c>
      <c r="N251" s="287">
        <v>45332880.677012965</v>
      </c>
      <c r="O251" s="286">
        <f t="shared" si="36"/>
        <v>-39109.523293279111</v>
      </c>
      <c r="P251" s="287">
        <v>1409257.45</v>
      </c>
      <c r="Q251" s="287">
        <v>1409257.45</v>
      </c>
      <c r="R251" s="286">
        <f t="shared" si="37"/>
        <v>0</v>
      </c>
      <c r="S251" s="287">
        <v>1538000</v>
      </c>
      <c r="T251" s="287">
        <v>1538000</v>
      </c>
      <c r="U251" s="287">
        <v>1473628.7250000001</v>
      </c>
      <c r="V251" s="287">
        <v>1473628.7250000001</v>
      </c>
      <c r="W251" s="287">
        <v>1519784.0831975942</v>
      </c>
      <c r="X251" s="287">
        <v>1517702.3995485154</v>
      </c>
      <c r="Y251" s="287">
        <v>46891774.283503838</v>
      </c>
      <c r="Z251" s="287">
        <v>46850583.076561481</v>
      </c>
      <c r="AA251" s="286">
        <f t="shared" si="38"/>
        <v>-41191.206942357123</v>
      </c>
      <c r="AB251" s="286">
        <f t="shared" si="40"/>
        <v>4531.4818596350833</v>
      </c>
      <c r="AC251" s="286">
        <f t="shared" si="39"/>
        <v>4527.5012636800811</v>
      </c>
      <c r="AD251" s="287">
        <f t="shared" si="41"/>
        <v>-3.9805959550021726</v>
      </c>
      <c r="AE251" s="288">
        <f t="shared" si="42"/>
        <v>-8.7843140021368787E-4</v>
      </c>
      <c r="AF251" s="250">
        <v>18</v>
      </c>
    </row>
    <row r="252" spans="1:32">
      <c r="A252" s="282">
        <v>768</v>
      </c>
      <c r="B252" s="282" t="s">
        <v>286</v>
      </c>
      <c r="C252" s="287">
        <v>2430</v>
      </c>
      <c r="D252" s="287">
        <v>12578411.130000001</v>
      </c>
      <c r="E252" s="287">
        <v>12414723.74</v>
      </c>
      <c r="F252" s="286">
        <f t="shared" si="33"/>
        <v>-163687.3900000006</v>
      </c>
      <c r="G252" s="287">
        <v>12500000</v>
      </c>
      <c r="H252" s="287">
        <v>12500000</v>
      </c>
      <c r="I252" s="286">
        <f t="shared" si="34"/>
        <v>0</v>
      </c>
      <c r="J252" s="287">
        <v>12539205.565000001</v>
      </c>
      <c r="K252" s="287">
        <v>12457361.870000001</v>
      </c>
      <c r="L252" s="286">
        <f t="shared" si="35"/>
        <v>-81843.695000000298</v>
      </c>
      <c r="M252" s="287">
        <v>12808408.218837511</v>
      </c>
      <c r="N252" s="287">
        <v>12713838.965211153</v>
      </c>
      <c r="O252" s="286">
        <f t="shared" si="36"/>
        <v>-94569.253626357764</v>
      </c>
      <c r="P252" s="287">
        <v>354531.39</v>
      </c>
      <c r="Q252" s="287">
        <v>354531.39</v>
      </c>
      <c r="R252" s="286">
        <f t="shared" si="37"/>
        <v>0</v>
      </c>
      <c r="S252" s="287">
        <v>316000</v>
      </c>
      <c r="T252" s="287">
        <v>316000</v>
      </c>
      <c r="U252" s="287">
        <v>335265.69500000001</v>
      </c>
      <c r="V252" s="287">
        <v>335265.69500000001</v>
      </c>
      <c r="W252" s="287">
        <v>345766.51381655119</v>
      </c>
      <c r="X252" s="287">
        <v>345292.90937091416</v>
      </c>
      <c r="Y252" s="287">
        <v>13154174.732654061</v>
      </c>
      <c r="Z252" s="287">
        <v>13059131.874582067</v>
      </c>
      <c r="AA252" s="286">
        <f t="shared" si="38"/>
        <v>-95042.858071994036</v>
      </c>
      <c r="AB252" s="286">
        <f t="shared" si="40"/>
        <v>5413.2406307218362</v>
      </c>
      <c r="AC252" s="286">
        <f t="shared" si="39"/>
        <v>5374.1283434494107</v>
      </c>
      <c r="AD252" s="287">
        <f t="shared" si="41"/>
        <v>-39.112287272425419</v>
      </c>
      <c r="AE252" s="288">
        <f t="shared" si="42"/>
        <v>-7.225299952573868E-3</v>
      </c>
      <c r="AF252" s="250">
        <v>10</v>
      </c>
    </row>
    <row r="253" spans="1:32">
      <c r="A253" s="282">
        <v>777</v>
      </c>
      <c r="B253" s="282" t="s">
        <v>287</v>
      </c>
      <c r="C253" s="287">
        <v>7508</v>
      </c>
      <c r="D253" s="287">
        <v>38636727.240000002</v>
      </c>
      <c r="E253" s="287">
        <v>38636727.240000002</v>
      </c>
      <c r="F253" s="286">
        <f t="shared" si="33"/>
        <v>0</v>
      </c>
      <c r="G253" s="287">
        <v>41300000</v>
      </c>
      <c r="H253" s="287">
        <v>41300000</v>
      </c>
      <c r="I253" s="286">
        <f t="shared" si="34"/>
        <v>0</v>
      </c>
      <c r="J253" s="287">
        <v>39968363.620000005</v>
      </c>
      <c r="K253" s="287">
        <v>39968363.620000005</v>
      </c>
      <c r="L253" s="286">
        <f t="shared" si="35"/>
        <v>0</v>
      </c>
      <c r="M253" s="287">
        <v>40826439.476582125</v>
      </c>
      <c r="N253" s="287">
        <v>40791248.104578339</v>
      </c>
      <c r="O253" s="286">
        <f t="shared" si="36"/>
        <v>-35191.372003786266</v>
      </c>
      <c r="P253" s="287">
        <v>1049563.73</v>
      </c>
      <c r="Q253" s="287">
        <v>1049563.73</v>
      </c>
      <c r="R253" s="286">
        <f t="shared" si="37"/>
        <v>0</v>
      </c>
      <c r="S253" s="287">
        <v>1103000</v>
      </c>
      <c r="T253" s="287">
        <v>1103000</v>
      </c>
      <c r="U253" s="287">
        <v>1076281.865</v>
      </c>
      <c r="V253" s="287">
        <v>1076281.865</v>
      </c>
      <c r="W253" s="287">
        <v>1109991.967251603</v>
      </c>
      <c r="X253" s="287">
        <v>1108471.5854063251</v>
      </c>
      <c r="Y253" s="287">
        <v>41936431.443833731</v>
      </c>
      <c r="Z253" s="287">
        <v>41899719.689984664</v>
      </c>
      <c r="AA253" s="286">
        <f t="shared" si="38"/>
        <v>-36711.753849066794</v>
      </c>
      <c r="AB253" s="286">
        <f t="shared" si="40"/>
        <v>5585.5662551723135</v>
      </c>
      <c r="AC253" s="286">
        <f t="shared" si="39"/>
        <v>5580.6765703229439</v>
      </c>
      <c r="AD253" s="287">
        <f t="shared" si="41"/>
        <v>-4.889684849369587</v>
      </c>
      <c r="AE253" s="288">
        <f t="shared" si="42"/>
        <v>-8.7541434941205282E-4</v>
      </c>
      <c r="AF253" s="250">
        <v>18</v>
      </c>
    </row>
    <row r="254" spans="1:32">
      <c r="A254" s="282">
        <v>778</v>
      </c>
      <c r="B254" s="282" t="s">
        <v>288</v>
      </c>
      <c r="C254" s="287">
        <v>6891</v>
      </c>
      <c r="D254" s="287">
        <v>33404704.339999996</v>
      </c>
      <c r="E254" s="287">
        <v>33404704.340000004</v>
      </c>
      <c r="F254" s="286">
        <f t="shared" si="33"/>
        <v>0</v>
      </c>
      <c r="G254" s="287">
        <v>36036000</v>
      </c>
      <c r="H254" s="287">
        <v>36036000</v>
      </c>
      <c r="I254" s="286">
        <f t="shared" si="34"/>
        <v>0</v>
      </c>
      <c r="J254" s="287">
        <v>34720352.170000002</v>
      </c>
      <c r="K254" s="287">
        <v>34720352.170000002</v>
      </c>
      <c r="L254" s="286">
        <f t="shared" si="35"/>
        <v>0</v>
      </c>
      <c r="M254" s="287">
        <v>35465759.117663912</v>
      </c>
      <c r="N254" s="287">
        <v>35435188.518353574</v>
      </c>
      <c r="O254" s="286">
        <f t="shared" si="36"/>
        <v>-30570.599310338497</v>
      </c>
      <c r="P254" s="287">
        <v>630950.09</v>
      </c>
      <c r="Q254" s="287">
        <v>630950.09</v>
      </c>
      <c r="R254" s="286">
        <f t="shared" si="37"/>
        <v>0</v>
      </c>
      <c r="S254" s="287">
        <v>651000</v>
      </c>
      <c r="T254" s="287">
        <v>651000</v>
      </c>
      <c r="U254" s="287">
        <v>640975.04499999993</v>
      </c>
      <c r="V254" s="287">
        <v>640975.04499999993</v>
      </c>
      <c r="W254" s="287">
        <v>661050.95170281886</v>
      </c>
      <c r="X254" s="287">
        <v>660145.49482076475</v>
      </c>
      <c r="Y254" s="287">
        <v>36126810.069366731</v>
      </c>
      <c r="Z254" s="287">
        <v>36095334.01317434</v>
      </c>
      <c r="AA254" s="286">
        <f t="shared" si="38"/>
        <v>-31476.056192390621</v>
      </c>
      <c r="AB254" s="286">
        <f t="shared" si="40"/>
        <v>5242.6077593044156</v>
      </c>
      <c r="AC254" s="286">
        <f t="shared" si="39"/>
        <v>5238.0400541538729</v>
      </c>
      <c r="AD254" s="287">
        <f t="shared" si="41"/>
        <v>-4.5677051505426789</v>
      </c>
      <c r="AE254" s="288">
        <f t="shared" si="42"/>
        <v>-8.7126585856743891E-4</v>
      </c>
      <c r="AF254" s="250">
        <v>11</v>
      </c>
    </row>
    <row r="255" spans="1:32">
      <c r="A255" s="282">
        <v>781</v>
      </c>
      <c r="B255" s="282" t="s">
        <v>289</v>
      </c>
      <c r="C255" s="287">
        <v>3584</v>
      </c>
      <c r="D255" s="287">
        <v>16826641.870000005</v>
      </c>
      <c r="E255" s="287">
        <v>16826641.870000001</v>
      </c>
      <c r="F255" s="286">
        <f t="shared" si="33"/>
        <v>0</v>
      </c>
      <c r="G255" s="287">
        <v>18466000</v>
      </c>
      <c r="H255" s="287">
        <v>18466000</v>
      </c>
      <c r="I255" s="286">
        <f t="shared" si="34"/>
        <v>0</v>
      </c>
      <c r="J255" s="287">
        <v>17646320.935000002</v>
      </c>
      <c r="K255" s="287">
        <v>17646320.935000002</v>
      </c>
      <c r="L255" s="286">
        <f t="shared" si="35"/>
        <v>0</v>
      </c>
      <c r="M255" s="287">
        <v>18025167.617235601</v>
      </c>
      <c r="N255" s="287">
        <v>18009630.372568145</v>
      </c>
      <c r="O255" s="286">
        <f t="shared" si="36"/>
        <v>-15537.244667455554</v>
      </c>
      <c r="P255" s="287">
        <v>277000</v>
      </c>
      <c r="Q255" s="287">
        <v>339051.53</v>
      </c>
      <c r="R255" s="286">
        <f t="shared" si="37"/>
        <v>62051.530000000028</v>
      </c>
      <c r="S255" s="287">
        <v>275000</v>
      </c>
      <c r="T255" s="287">
        <v>275000</v>
      </c>
      <c r="U255" s="287">
        <v>276000</v>
      </c>
      <c r="V255" s="287">
        <v>307025.76500000001</v>
      </c>
      <c r="W255" s="287">
        <v>284644.56470372883</v>
      </c>
      <c r="X255" s="287">
        <v>316208.37213506317</v>
      </c>
      <c r="Y255" s="287">
        <v>18309812.18193933</v>
      </c>
      <c r="Z255" s="287">
        <v>18325838.744703207</v>
      </c>
      <c r="AA255" s="286">
        <f t="shared" si="38"/>
        <v>16026.562763877213</v>
      </c>
      <c r="AB255" s="286">
        <f t="shared" si="40"/>
        <v>5108.7645596928933</v>
      </c>
      <c r="AC255" s="286">
        <f t="shared" si="39"/>
        <v>5113.2362568926355</v>
      </c>
      <c r="AD255" s="287">
        <f t="shared" si="41"/>
        <v>4.4716971997422661</v>
      </c>
      <c r="AE255" s="288">
        <f t="shared" si="42"/>
        <v>8.7529913494605754E-4</v>
      </c>
      <c r="AF255" s="250">
        <v>7</v>
      </c>
    </row>
    <row r="256" spans="1:32">
      <c r="A256" s="282">
        <v>783</v>
      </c>
      <c r="B256" s="282" t="s">
        <v>290</v>
      </c>
      <c r="C256" s="287">
        <v>6588</v>
      </c>
      <c r="D256" s="287">
        <v>26133491.690000001</v>
      </c>
      <c r="E256" s="287">
        <v>26133491.690000001</v>
      </c>
      <c r="F256" s="286">
        <f t="shared" si="33"/>
        <v>0</v>
      </c>
      <c r="G256" s="287">
        <v>27480000</v>
      </c>
      <c r="H256" s="287">
        <v>27480000</v>
      </c>
      <c r="I256" s="286">
        <f t="shared" si="34"/>
        <v>0</v>
      </c>
      <c r="J256" s="287">
        <v>26806745.844999999</v>
      </c>
      <c r="K256" s="287">
        <v>26806745.844999999</v>
      </c>
      <c r="L256" s="286">
        <f t="shared" si="35"/>
        <v>0</v>
      </c>
      <c r="M256" s="287">
        <v>27382256.556967631</v>
      </c>
      <c r="N256" s="287">
        <v>27358653.735140566</v>
      </c>
      <c r="O256" s="286">
        <f t="shared" si="36"/>
        <v>-23602.8218270652</v>
      </c>
      <c r="P256" s="287">
        <v>728867.45000000007</v>
      </c>
      <c r="Q256" s="287">
        <v>728867.45000000007</v>
      </c>
      <c r="R256" s="286">
        <f t="shared" si="37"/>
        <v>0</v>
      </c>
      <c r="S256" s="287">
        <v>742000</v>
      </c>
      <c r="T256" s="287">
        <v>742000</v>
      </c>
      <c r="U256" s="287">
        <v>735433.72500000009</v>
      </c>
      <c r="V256" s="287">
        <v>735433.72500000009</v>
      </c>
      <c r="W256" s="287">
        <v>758468.16130821337</v>
      </c>
      <c r="X256" s="287">
        <v>757429.26980566513</v>
      </c>
      <c r="Y256" s="287">
        <v>28140724.718275845</v>
      </c>
      <c r="Z256" s="287">
        <v>28116083.004946232</v>
      </c>
      <c r="AA256" s="286">
        <f t="shared" si="38"/>
        <v>-24641.713329613209</v>
      </c>
      <c r="AB256" s="286">
        <f t="shared" si="40"/>
        <v>4271.5125559010085</v>
      </c>
      <c r="AC256" s="286">
        <f t="shared" si="39"/>
        <v>4267.7721622565623</v>
      </c>
      <c r="AD256" s="287">
        <f t="shared" si="41"/>
        <v>-3.7403936444461579</v>
      </c>
      <c r="AE256" s="288">
        <f t="shared" si="42"/>
        <v>-8.7566022468525337E-4</v>
      </c>
      <c r="AF256" s="250">
        <v>4</v>
      </c>
    </row>
    <row r="257" spans="1:32">
      <c r="A257" s="282">
        <v>785</v>
      </c>
      <c r="B257" s="282" t="s">
        <v>291</v>
      </c>
      <c r="C257" s="287">
        <v>2673</v>
      </c>
      <c r="D257" s="287">
        <v>13920310.110000001</v>
      </c>
      <c r="E257" s="287">
        <v>13787945.070000002</v>
      </c>
      <c r="F257" s="286">
        <f t="shared" si="33"/>
        <v>-132365.03999999911</v>
      </c>
      <c r="G257" s="287">
        <v>15032000</v>
      </c>
      <c r="H257" s="287">
        <v>15032000</v>
      </c>
      <c r="I257" s="286">
        <f t="shared" si="34"/>
        <v>0</v>
      </c>
      <c r="J257" s="287">
        <v>14476155.055</v>
      </c>
      <c r="K257" s="287">
        <v>14409972.535</v>
      </c>
      <c r="L257" s="286">
        <f t="shared" si="35"/>
        <v>-66182.519999999553</v>
      </c>
      <c r="M257" s="287">
        <v>14786941.837939966</v>
      </c>
      <c r="N257" s="287">
        <v>14706650.751175901</v>
      </c>
      <c r="O257" s="286">
        <f t="shared" si="36"/>
        <v>-80291.086764065549</v>
      </c>
      <c r="P257" s="287">
        <v>250892.07</v>
      </c>
      <c r="Q257" s="287">
        <v>250892.07</v>
      </c>
      <c r="R257" s="286">
        <f t="shared" si="37"/>
        <v>0</v>
      </c>
      <c r="S257" s="287">
        <v>215000</v>
      </c>
      <c r="T257" s="287">
        <v>215000</v>
      </c>
      <c r="U257" s="287">
        <v>232946.035</v>
      </c>
      <c r="V257" s="287">
        <v>232946.035</v>
      </c>
      <c r="W257" s="287">
        <v>240242.1113479514</v>
      </c>
      <c r="X257" s="287">
        <v>239913.04613366062</v>
      </c>
      <c r="Y257" s="287">
        <v>15027183.949287917</v>
      </c>
      <c r="Z257" s="287">
        <v>14946563.797309561</v>
      </c>
      <c r="AA257" s="286">
        <f t="shared" si="38"/>
        <v>-80620.151978356764</v>
      </c>
      <c r="AB257" s="286">
        <f t="shared" si="40"/>
        <v>5621.8421059812636</v>
      </c>
      <c r="AC257" s="286">
        <f t="shared" si="39"/>
        <v>5591.6811811857688</v>
      </c>
      <c r="AD257" s="287">
        <f t="shared" si="41"/>
        <v>-30.160924795494793</v>
      </c>
      <c r="AE257" s="288">
        <f t="shared" si="42"/>
        <v>-5.3649540892309281E-3</v>
      </c>
      <c r="AF257" s="250">
        <v>17</v>
      </c>
    </row>
    <row r="258" spans="1:32">
      <c r="A258" s="282">
        <v>790</v>
      </c>
      <c r="B258" s="282" t="s">
        <v>292</v>
      </c>
      <c r="C258" s="287">
        <v>23998</v>
      </c>
      <c r="D258" s="287">
        <v>99011418.749999985</v>
      </c>
      <c r="E258" s="287">
        <v>98904935.749999985</v>
      </c>
      <c r="F258" s="286">
        <f t="shared" si="33"/>
        <v>-106483</v>
      </c>
      <c r="G258" s="287">
        <v>102980000</v>
      </c>
      <c r="H258" s="287">
        <v>102980000</v>
      </c>
      <c r="I258" s="286">
        <f t="shared" si="34"/>
        <v>0</v>
      </c>
      <c r="J258" s="287">
        <v>100995709.375</v>
      </c>
      <c r="K258" s="287">
        <v>100942467.875</v>
      </c>
      <c r="L258" s="286">
        <f t="shared" si="35"/>
        <v>-53241.5</v>
      </c>
      <c r="M258" s="287">
        <v>103163973.77173667</v>
      </c>
      <c r="N258" s="287">
        <v>103020711.34373733</v>
      </c>
      <c r="O258" s="286">
        <f t="shared" si="36"/>
        <v>-143262.42799933255</v>
      </c>
      <c r="P258" s="287">
        <v>1831416.33</v>
      </c>
      <c r="Q258" s="287">
        <v>1911723.24</v>
      </c>
      <c r="R258" s="286">
        <f t="shared" si="37"/>
        <v>80306.909999999916</v>
      </c>
      <c r="S258" s="287">
        <v>1973000</v>
      </c>
      <c r="T258" s="287">
        <v>1973000</v>
      </c>
      <c r="U258" s="287">
        <v>1902208.165</v>
      </c>
      <c r="V258" s="287">
        <v>1942361.62</v>
      </c>
      <c r="W258" s="287">
        <v>1961787.0112402313</v>
      </c>
      <c r="X258" s="287">
        <v>2000454.2809552941</v>
      </c>
      <c r="Y258" s="287">
        <v>105125760.7829769</v>
      </c>
      <c r="Z258" s="287">
        <v>105021165.62469263</v>
      </c>
      <c r="AA258" s="286">
        <f t="shared" si="38"/>
        <v>-104595.15828426182</v>
      </c>
      <c r="AB258" s="286">
        <f t="shared" si="40"/>
        <v>4380.6050830476242</v>
      </c>
      <c r="AC258" s="286">
        <f t="shared" si="39"/>
        <v>4376.2465882445467</v>
      </c>
      <c r="AD258" s="287">
        <f t="shared" si="41"/>
        <v>-4.3584948030775195</v>
      </c>
      <c r="AE258" s="288">
        <f t="shared" si="42"/>
        <v>-9.9495268814446015E-4</v>
      </c>
      <c r="AF258" s="250">
        <v>6</v>
      </c>
    </row>
    <row r="259" spans="1:32">
      <c r="A259" s="282">
        <v>791</v>
      </c>
      <c r="B259" s="282" t="s">
        <v>293</v>
      </c>
      <c r="C259" s="287">
        <v>5131</v>
      </c>
      <c r="D259" s="287">
        <v>24218960.560000002</v>
      </c>
      <c r="E259" s="287">
        <v>24218960.560000002</v>
      </c>
      <c r="F259" s="286">
        <f t="shared" si="33"/>
        <v>0</v>
      </c>
      <c r="G259" s="287">
        <v>24134000</v>
      </c>
      <c r="H259" s="287">
        <v>24134000</v>
      </c>
      <c r="I259" s="286">
        <f t="shared" si="34"/>
        <v>0</v>
      </c>
      <c r="J259" s="287">
        <v>24176480.280000001</v>
      </c>
      <c r="K259" s="287">
        <v>24176480.280000001</v>
      </c>
      <c r="L259" s="286">
        <f t="shared" si="35"/>
        <v>0</v>
      </c>
      <c r="M259" s="287">
        <v>24695522.145777583</v>
      </c>
      <c r="N259" s="287">
        <v>24674235.221965421</v>
      </c>
      <c r="O259" s="286">
        <f t="shared" si="36"/>
        <v>-21286.923812162131</v>
      </c>
      <c r="P259" s="287">
        <v>802392.89</v>
      </c>
      <c r="Q259" s="287">
        <v>802392.89</v>
      </c>
      <c r="R259" s="286">
        <f t="shared" si="37"/>
        <v>0</v>
      </c>
      <c r="S259" s="287">
        <v>800000</v>
      </c>
      <c r="T259" s="287">
        <v>800000</v>
      </c>
      <c r="U259" s="287">
        <v>801196.44500000007</v>
      </c>
      <c r="V259" s="287">
        <v>801196.44500000007</v>
      </c>
      <c r="W259" s="287">
        <v>826290.62800434802</v>
      </c>
      <c r="X259" s="287">
        <v>825158.83848982397</v>
      </c>
      <c r="Y259" s="287">
        <v>25521812.773781933</v>
      </c>
      <c r="Z259" s="287">
        <v>25499394.060455244</v>
      </c>
      <c r="AA259" s="286">
        <f t="shared" si="38"/>
        <v>-22418.713326688856</v>
      </c>
      <c r="AB259" s="286">
        <f t="shared" si="40"/>
        <v>4974.0426376499581</v>
      </c>
      <c r="AC259" s="286">
        <f t="shared" si="39"/>
        <v>4969.6733698022308</v>
      </c>
      <c r="AD259" s="287">
        <f t="shared" si="41"/>
        <v>-4.3692678477273148</v>
      </c>
      <c r="AE259" s="288">
        <f t="shared" si="42"/>
        <v>-8.7841383076515489E-4</v>
      </c>
      <c r="AF259" s="250">
        <v>17</v>
      </c>
    </row>
    <row r="260" spans="1:32">
      <c r="A260" s="282">
        <v>831</v>
      </c>
      <c r="B260" s="282" t="s">
        <v>294</v>
      </c>
      <c r="C260" s="287">
        <v>4595</v>
      </c>
      <c r="D260" s="287">
        <v>14803316.339999998</v>
      </c>
      <c r="E260" s="287">
        <v>14803316.339999998</v>
      </c>
      <c r="F260" s="286">
        <f t="shared" si="33"/>
        <v>0</v>
      </c>
      <c r="G260" s="287">
        <v>15622000</v>
      </c>
      <c r="H260" s="287">
        <v>15622000</v>
      </c>
      <c r="I260" s="286">
        <f t="shared" si="34"/>
        <v>0</v>
      </c>
      <c r="J260" s="287">
        <v>15212658.169999998</v>
      </c>
      <c r="K260" s="287">
        <v>15212658.169999998</v>
      </c>
      <c r="L260" s="286">
        <f t="shared" si="35"/>
        <v>0</v>
      </c>
      <c r="M260" s="287">
        <v>15539256.847249363</v>
      </c>
      <c r="N260" s="287">
        <v>15525862.395629659</v>
      </c>
      <c r="O260" s="286">
        <f t="shared" si="36"/>
        <v>-13394.451619703323</v>
      </c>
      <c r="P260" s="287">
        <v>412294.46</v>
      </c>
      <c r="Q260" s="287">
        <v>412294.46</v>
      </c>
      <c r="R260" s="286">
        <f t="shared" si="37"/>
        <v>0</v>
      </c>
      <c r="S260" s="287">
        <v>439000</v>
      </c>
      <c r="T260" s="287">
        <v>439000</v>
      </c>
      <c r="U260" s="287">
        <v>425647.23</v>
      </c>
      <c r="V260" s="287">
        <v>425647.23</v>
      </c>
      <c r="W260" s="287">
        <v>438978.87862571719</v>
      </c>
      <c r="X260" s="287">
        <v>438377.59903341928</v>
      </c>
      <c r="Y260" s="287">
        <v>15978235.72587508</v>
      </c>
      <c r="Z260" s="287">
        <v>15964239.994663078</v>
      </c>
      <c r="AA260" s="286">
        <f t="shared" si="38"/>
        <v>-13995.731212001294</v>
      </c>
      <c r="AB260" s="286">
        <f t="shared" si="40"/>
        <v>3477.3091895266766</v>
      </c>
      <c r="AC260" s="286">
        <f t="shared" si="39"/>
        <v>3474.2633285447396</v>
      </c>
      <c r="AD260" s="287">
        <f t="shared" si="41"/>
        <v>-3.0458609819370395</v>
      </c>
      <c r="AE260" s="288">
        <f t="shared" si="42"/>
        <v>-8.7592469231982076E-4</v>
      </c>
      <c r="AF260" s="250">
        <v>9</v>
      </c>
    </row>
    <row r="261" spans="1:32">
      <c r="A261" s="282">
        <v>832</v>
      </c>
      <c r="B261" s="282" t="s">
        <v>295</v>
      </c>
      <c r="C261" s="287">
        <v>3913</v>
      </c>
      <c r="D261" s="287">
        <v>17487809.460000008</v>
      </c>
      <c r="E261" s="287">
        <v>17499985.040000007</v>
      </c>
      <c r="F261" s="286">
        <f t="shared" si="33"/>
        <v>12175.579999998212</v>
      </c>
      <c r="G261" s="287">
        <v>18351000</v>
      </c>
      <c r="H261" s="287">
        <v>18351000</v>
      </c>
      <c r="I261" s="286">
        <f t="shared" si="34"/>
        <v>0</v>
      </c>
      <c r="J261" s="287">
        <v>17919404.730000004</v>
      </c>
      <c r="K261" s="287">
        <v>17925492.520000003</v>
      </c>
      <c r="L261" s="286">
        <f t="shared" si="35"/>
        <v>6087.7899999991059</v>
      </c>
      <c r="M261" s="287">
        <v>18304114.214464415</v>
      </c>
      <c r="N261" s="287">
        <v>18294549.652620558</v>
      </c>
      <c r="O261" s="286">
        <f t="shared" si="36"/>
        <v>-9564.5618438571692</v>
      </c>
      <c r="P261" s="287">
        <v>278000</v>
      </c>
      <c r="Q261" s="287">
        <v>320908.11000000004</v>
      </c>
      <c r="R261" s="286">
        <f t="shared" si="37"/>
        <v>42908.110000000044</v>
      </c>
      <c r="S261" s="287">
        <v>277000</v>
      </c>
      <c r="T261" s="287">
        <v>277000</v>
      </c>
      <c r="U261" s="287">
        <v>277500</v>
      </c>
      <c r="V261" s="287">
        <v>298954.05500000005</v>
      </c>
      <c r="W261" s="287">
        <v>286191.54603364045</v>
      </c>
      <c r="X261" s="287">
        <v>307895.25131457992</v>
      </c>
      <c r="Y261" s="287">
        <v>18590305.760498054</v>
      </c>
      <c r="Z261" s="287">
        <v>18602444.903935138</v>
      </c>
      <c r="AA261" s="286">
        <f t="shared" si="38"/>
        <v>12139.143437083811</v>
      </c>
      <c r="AB261" s="286">
        <f t="shared" si="40"/>
        <v>4750.9087044462185</v>
      </c>
      <c r="AC261" s="286">
        <f t="shared" si="39"/>
        <v>4754.0109644608074</v>
      </c>
      <c r="AD261" s="287">
        <f t="shared" si="41"/>
        <v>3.1022600145888646</v>
      </c>
      <c r="AE261" s="288">
        <f t="shared" si="42"/>
        <v>6.5298245190137242E-4</v>
      </c>
      <c r="AF261" s="250">
        <v>17</v>
      </c>
    </row>
    <row r="262" spans="1:32">
      <c r="A262" s="282">
        <v>833</v>
      </c>
      <c r="B262" s="282" t="s">
        <v>296</v>
      </c>
      <c r="C262" s="287">
        <v>1677</v>
      </c>
      <c r="D262" s="287">
        <v>6484386.1399999997</v>
      </c>
      <c r="E262" s="287">
        <v>6484386.1399999997</v>
      </c>
      <c r="F262" s="286">
        <f t="shared" si="33"/>
        <v>0</v>
      </c>
      <c r="G262" s="287">
        <v>7056000</v>
      </c>
      <c r="H262" s="287">
        <v>7056000</v>
      </c>
      <c r="I262" s="286">
        <f t="shared" si="34"/>
        <v>0</v>
      </c>
      <c r="J262" s="287">
        <v>6770193.0700000003</v>
      </c>
      <c r="K262" s="287">
        <v>6770193.0700000003</v>
      </c>
      <c r="L262" s="286">
        <f t="shared" si="35"/>
        <v>0</v>
      </c>
      <c r="M262" s="287">
        <v>6915541.5079045128</v>
      </c>
      <c r="N262" s="287">
        <v>6909580.483702247</v>
      </c>
      <c r="O262" s="286">
        <f t="shared" si="36"/>
        <v>-5961.0242022657767</v>
      </c>
      <c r="P262" s="287">
        <v>133687.44</v>
      </c>
      <c r="Q262" s="287">
        <v>133687.44</v>
      </c>
      <c r="R262" s="286">
        <f t="shared" si="37"/>
        <v>0</v>
      </c>
      <c r="S262" s="287">
        <v>130000</v>
      </c>
      <c r="T262" s="287">
        <v>130000</v>
      </c>
      <c r="U262" s="287">
        <v>131843.72</v>
      </c>
      <c r="V262" s="287">
        <v>131843.72</v>
      </c>
      <c r="W262" s="287">
        <v>135973.18220405909</v>
      </c>
      <c r="X262" s="287">
        <v>135786.93657006626</v>
      </c>
      <c r="Y262" s="287">
        <v>7051514.6901085721</v>
      </c>
      <c r="Z262" s="287">
        <v>7045367.4202723131</v>
      </c>
      <c r="AA262" s="286">
        <f t="shared" si="38"/>
        <v>-6147.2698362590745</v>
      </c>
      <c r="AB262" s="286">
        <f t="shared" si="40"/>
        <v>4204.8388134219276</v>
      </c>
      <c r="AC262" s="286">
        <f t="shared" si="39"/>
        <v>4201.1731784569547</v>
      </c>
      <c r="AD262" s="287">
        <f t="shared" si="41"/>
        <v>-3.6656349649729236</v>
      </c>
      <c r="AE262" s="288">
        <f t="shared" si="42"/>
        <v>-8.7176586966238642E-4</v>
      </c>
      <c r="AF262" s="250">
        <v>2</v>
      </c>
    </row>
    <row r="263" spans="1:32">
      <c r="A263" s="282">
        <v>834</v>
      </c>
      <c r="B263" s="282" t="s">
        <v>297</v>
      </c>
      <c r="C263" s="287">
        <v>5967</v>
      </c>
      <c r="D263" s="287">
        <v>21047000</v>
      </c>
      <c r="E263" s="287">
        <v>21097125.270000003</v>
      </c>
      <c r="F263" s="286">
        <f t="shared" si="33"/>
        <v>50125.270000003278</v>
      </c>
      <c r="G263" s="287">
        <v>22264000</v>
      </c>
      <c r="H263" s="287">
        <v>22264000</v>
      </c>
      <c r="I263" s="286">
        <f t="shared" si="34"/>
        <v>0</v>
      </c>
      <c r="J263" s="287">
        <v>21655500</v>
      </c>
      <c r="K263" s="287">
        <v>21680562.635000002</v>
      </c>
      <c r="L263" s="286">
        <f t="shared" si="35"/>
        <v>25062.635000001639</v>
      </c>
      <c r="M263" s="287">
        <v>22120419.25185838</v>
      </c>
      <c r="N263" s="287">
        <v>22126930.636924978</v>
      </c>
      <c r="O263" s="286">
        <f t="shared" si="36"/>
        <v>6511.3850665986538</v>
      </c>
      <c r="P263" s="287">
        <v>430000</v>
      </c>
      <c r="Q263" s="287">
        <v>403849.15</v>
      </c>
      <c r="R263" s="286">
        <f t="shared" si="37"/>
        <v>-26150.849999999977</v>
      </c>
      <c r="S263" s="287">
        <v>444000</v>
      </c>
      <c r="T263" s="287">
        <v>444000</v>
      </c>
      <c r="U263" s="287">
        <v>437000</v>
      </c>
      <c r="V263" s="287">
        <v>423924.57500000001</v>
      </c>
      <c r="W263" s="287">
        <v>450687.22744757071</v>
      </c>
      <c r="X263" s="287">
        <v>436603.42241570016</v>
      </c>
      <c r="Y263" s="287">
        <v>22571106.479305949</v>
      </c>
      <c r="Z263" s="287">
        <v>22563534.059340678</v>
      </c>
      <c r="AA263" s="286">
        <f t="shared" si="38"/>
        <v>-7572.4199652709067</v>
      </c>
      <c r="AB263" s="286">
        <f t="shared" si="40"/>
        <v>3782.6556861581948</v>
      </c>
      <c r="AC263" s="286">
        <f t="shared" si="39"/>
        <v>3781.3866363902594</v>
      </c>
      <c r="AD263" s="287">
        <f t="shared" si="41"/>
        <v>-1.2690497679354849</v>
      </c>
      <c r="AE263" s="288">
        <f t="shared" si="42"/>
        <v>-3.3549174792178314E-4</v>
      </c>
      <c r="AF263" s="250">
        <v>5</v>
      </c>
    </row>
    <row r="264" spans="1:32">
      <c r="A264" s="282">
        <v>837</v>
      </c>
      <c r="B264" s="282" t="s">
        <v>298</v>
      </c>
      <c r="C264" s="287">
        <v>244223</v>
      </c>
      <c r="D264" s="287">
        <v>820538631.5200001</v>
      </c>
      <c r="E264" s="287">
        <v>856262242.88999999</v>
      </c>
      <c r="F264" s="286">
        <f t="shared" si="33"/>
        <v>35723611.369999886</v>
      </c>
      <c r="G264" s="287">
        <v>894563000</v>
      </c>
      <c r="H264" s="287">
        <v>894563000</v>
      </c>
      <c r="I264" s="286">
        <f t="shared" si="34"/>
        <v>0</v>
      </c>
      <c r="J264" s="287">
        <v>857550815.75999999</v>
      </c>
      <c r="K264" s="287">
        <v>875412621.44499993</v>
      </c>
      <c r="L264" s="286">
        <f t="shared" si="35"/>
        <v>17861805.684999943</v>
      </c>
      <c r="M264" s="287">
        <v>875961468.18980682</v>
      </c>
      <c r="N264" s="287">
        <v>893435962.87173438</v>
      </c>
      <c r="O264" s="286">
        <f t="shared" si="36"/>
        <v>17474494.681927562</v>
      </c>
      <c r="P264" s="287">
        <v>17929545.18</v>
      </c>
      <c r="Q264" s="287">
        <v>17853891.139999993</v>
      </c>
      <c r="R264" s="286">
        <f t="shared" si="37"/>
        <v>-75654.040000006557</v>
      </c>
      <c r="S264" s="287">
        <v>20329000</v>
      </c>
      <c r="T264" s="287">
        <v>20329000</v>
      </c>
      <c r="U264" s="287">
        <v>19129272.59</v>
      </c>
      <c r="V264" s="287">
        <v>19091445.569999997</v>
      </c>
      <c r="W264" s="287">
        <v>19728418.367679428</v>
      </c>
      <c r="X264" s="287">
        <v>19662437.533198107</v>
      </c>
      <c r="Y264" s="287">
        <v>895689886.5574863</v>
      </c>
      <c r="Z264" s="287">
        <v>913098400.4049325</v>
      </c>
      <c r="AA264" s="286">
        <f t="shared" si="38"/>
        <v>17408513.847446203</v>
      </c>
      <c r="AB264" s="286">
        <f t="shared" si="40"/>
        <v>3667.5083286892973</v>
      </c>
      <c r="AC264" s="286">
        <f t="shared" si="39"/>
        <v>3738.7895505539304</v>
      </c>
      <c r="AD264" s="287">
        <f t="shared" si="41"/>
        <v>71.281221864633153</v>
      </c>
      <c r="AE264" s="288">
        <f t="shared" si="42"/>
        <v>1.9435871844388639E-2</v>
      </c>
      <c r="AF264" s="250">
        <v>6</v>
      </c>
    </row>
    <row r="265" spans="1:32">
      <c r="A265" s="282">
        <v>844</v>
      </c>
      <c r="B265" s="282" t="s">
        <v>299</v>
      </c>
      <c r="C265" s="287">
        <v>1479</v>
      </c>
      <c r="D265" s="287">
        <v>7990345.8099999996</v>
      </c>
      <c r="E265" s="287">
        <v>8220122.4199999999</v>
      </c>
      <c r="F265" s="286">
        <f t="shared" si="33"/>
        <v>229776.61000000034</v>
      </c>
      <c r="G265" s="287">
        <v>8719000</v>
      </c>
      <c r="H265" s="287">
        <v>8719000</v>
      </c>
      <c r="I265" s="286">
        <f t="shared" si="34"/>
        <v>0</v>
      </c>
      <c r="J265" s="287">
        <v>8354672.9049999993</v>
      </c>
      <c r="K265" s="287">
        <v>8469561.2100000009</v>
      </c>
      <c r="L265" s="286">
        <f t="shared" si="35"/>
        <v>114888.30500000156</v>
      </c>
      <c r="M265" s="287">
        <v>8534038.3445656542</v>
      </c>
      <c r="N265" s="287">
        <v>8643935.8873612732</v>
      </c>
      <c r="O265" s="286">
        <f t="shared" si="36"/>
        <v>109897.542795619</v>
      </c>
      <c r="P265" s="287">
        <v>159143.99</v>
      </c>
      <c r="Q265" s="287">
        <v>169450.07</v>
      </c>
      <c r="R265" s="286">
        <f t="shared" si="37"/>
        <v>10306.080000000016</v>
      </c>
      <c r="S265" s="287">
        <v>167000</v>
      </c>
      <c r="T265" s="287">
        <v>167000</v>
      </c>
      <c r="U265" s="287">
        <v>163071.995</v>
      </c>
      <c r="V265" s="287">
        <v>168225.035</v>
      </c>
      <c r="W265" s="287">
        <v>168179.55446428858</v>
      </c>
      <c r="X265" s="287">
        <v>173256.35348458143</v>
      </c>
      <c r="Y265" s="287">
        <v>8702217.8990299422</v>
      </c>
      <c r="Z265" s="287">
        <v>8817192.2408458553</v>
      </c>
      <c r="AA265" s="286">
        <f t="shared" si="38"/>
        <v>114974.3418159131</v>
      </c>
      <c r="AB265" s="286">
        <f t="shared" si="40"/>
        <v>5883.8525348410694</v>
      </c>
      <c r="AC265" s="286">
        <f t="shared" si="39"/>
        <v>5961.5904265353993</v>
      </c>
      <c r="AD265" s="287">
        <f t="shared" si="41"/>
        <v>77.737891694329846</v>
      </c>
      <c r="AE265" s="288">
        <f t="shared" si="42"/>
        <v>1.3212073421964109E-2</v>
      </c>
      <c r="AF265" s="250">
        <v>11</v>
      </c>
    </row>
    <row r="266" spans="1:32">
      <c r="A266" s="282">
        <v>845</v>
      </c>
      <c r="B266" s="282" t="s">
        <v>300</v>
      </c>
      <c r="C266" s="287">
        <v>2882</v>
      </c>
      <c r="D266" s="287">
        <v>13139993.48</v>
      </c>
      <c r="E266" s="287">
        <v>13139993.48</v>
      </c>
      <c r="F266" s="286">
        <f t="shared" ref="F266:F303" si="43">E266-D266</f>
        <v>0</v>
      </c>
      <c r="G266" s="287">
        <v>13484000</v>
      </c>
      <c r="H266" s="287">
        <v>13484000</v>
      </c>
      <c r="I266" s="286">
        <f t="shared" ref="I266:I303" si="44">H266-G266</f>
        <v>0</v>
      </c>
      <c r="J266" s="287">
        <v>13311996.74</v>
      </c>
      <c r="K266" s="287">
        <v>13311996.74</v>
      </c>
      <c r="L266" s="286">
        <f t="shared" ref="L266:L303" si="45">K266-J266</f>
        <v>0</v>
      </c>
      <c r="M266" s="287">
        <v>13597790.352020131</v>
      </c>
      <c r="N266" s="287">
        <v>13586069.396069959</v>
      </c>
      <c r="O266" s="286">
        <f t="shared" ref="O266:O303" si="46">N266-M266</f>
        <v>-11720.955950172618</v>
      </c>
      <c r="P266" s="287">
        <v>308016.02</v>
      </c>
      <c r="Q266" s="287">
        <v>308016.02</v>
      </c>
      <c r="R266" s="286">
        <f t="shared" ref="R266:R303" si="47">Q266-P266</f>
        <v>0</v>
      </c>
      <c r="S266" s="287">
        <v>331000</v>
      </c>
      <c r="T266" s="287">
        <v>331000</v>
      </c>
      <c r="U266" s="287">
        <v>319508.01</v>
      </c>
      <c r="V266" s="287">
        <v>319508.01</v>
      </c>
      <c r="W266" s="287">
        <v>329515.28415146616</v>
      </c>
      <c r="X266" s="287">
        <v>329063.93939353421</v>
      </c>
      <c r="Y266" s="287">
        <v>13927305.636171598</v>
      </c>
      <c r="Z266" s="287">
        <v>13915133.335463492</v>
      </c>
      <c r="AA266" s="286">
        <f t="shared" ref="AA266:AA303" si="48">Z266-Y266</f>
        <v>-12172.300708105788</v>
      </c>
      <c r="AB266" s="286">
        <f t="shared" si="40"/>
        <v>4832.514099990145</v>
      </c>
      <c r="AC266" s="286">
        <f t="shared" ref="AC266:AC303" si="49">Z266/C266</f>
        <v>4828.2905397166869</v>
      </c>
      <c r="AD266" s="287">
        <f t="shared" si="41"/>
        <v>-4.2235602734581335</v>
      </c>
      <c r="AE266" s="288">
        <f t="shared" si="42"/>
        <v>-8.7398819456455318E-4</v>
      </c>
      <c r="AF266" s="250">
        <v>19</v>
      </c>
    </row>
    <row r="267" spans="1:32">
      <c r="A267" s="282">
        <v>846</v>
      </c>
      <c r="B267" s="282" t="s">
        <v>301</v>
      </c>
      <c r="C267" s="287">
        <v>4952</v>
      </c>
      <c r="D267" s="287">
        <v>22026439.100000001</v>
      </c>
      <c r="E267" s="287">
        <v>22026439.100000001</v>
      </c>
      <c r="F267" s="286">
        <f t="shared" si="43"/>
        <v>0</v>
      </c>
      <c r="G267" s="287">
        <v>22186000</v>
      </c>
      <c r="H267" s="287">
        <v>22186000</v>
      </c>
      <c r="I267" s="286">
        <f t="shared" si="44"/>
        <v>0</v>
      </c>
      <c r="J267" s="287">
        <v>22106219.550000001</v>
      </c>
      <c r="K267" s="287">
        <v>22106219.550000001</v>
      </c>
      <c r="L267" s="286">
        <f t="shared" si="45"/>
        <v>0</v>
      </c>
      <c r="M267" s="287">
        <v>22580815.244147122</v>
      </c>
      <c r="N267" s="287">
        <v>22561351.144911595</v>
      </c>
      <c r="O267" s="286">
        <f t="shared" si="46"/>
        <v>-19464.099235527217</v>
      </c>
      <c r="P267" s="287">
        <v>514522.26</v>
      </c>
      <c r="Q267" s="287">
        <v>514522.26</v>
      </c>
      <c r="R267" s="286">
        <f t="shared" si="47"/>
        <v>0</v>
      </c>
      <c r="S267" s="287">
        <v>509000</v>
      </c>
      <c r="T267" s="287">
        <v>509000</v>
      </c>
      <c r="U267" s="287">
        <v>511761.13</v>
      </c>
      <c r="V267" s="287">
        <v>511761.13</v>
      </c>
      <c r="W267" s="287">
        <v>527789.94232296525</v>
      </c>
      <c r="X267" s="287">
        <v>527067.01614862983</v>
      </c>
      <c r="Y267" s="287">
        <v>23108605.186470088</v>
      </c>
      <c r="Z267" s="287">
        <v>23088418.161060225</v>
      </c>
      <c r="AA267" s="286">
        <f t="shared" si="48"/>
        <v>-20187.025409862399</v>
      </c>
      <c r="AB267" s="286">
        <f t="shared" ref="AB267:AB303" si="50">Y267/C267</f>
        <v>4666.5196257007447</v>
      </c>
      <c r="AC267" s="286">
        <f t="shared" si="49"/>
        <v>4662.4430858360711</v>
      </c>
      <c r="AD267" s="287">
        <f t="shared" ref="AD267:AD303" si="51">AC267-AB267</f>
        <v>-4.0765398646735775</v>
      </c>
      <c r="AE267" s="288">
        <f t="shared" ref="AE267:AE303" si="52">AD267/AB267</f>
        <v>-8.7357178189546923E-4</v>
      </c>
      <c r="AF267" s="250">
        <v>14</v>
      </c>
    </row>
    <row r="268" spans="1:32">
      <c r="A268" s="282">
        <v>848</v>
      </c>
      <c r="B268" s="282" t="s">
        <v>302</v>
      </c>
      <c r="C268" s="287">
        <v>4241</v>
      </c>
      <c r="D268" s="287">
        <v>19349244.449999999</v>
      </c>
      <c r="E268" s="287">
        <v>19349244.449999999</v>
      </c>
      <c r="F268" s="286">
        <f t="shared" si="43"/>
        <v>0</v>
      </c>
      <c r="G268" s="287">
        <v>18934000</v>
      </c>
      <c r="H268" s="287">
        <v>18934000</v>
      </c>
      <c r="I268" s="286">
        <f t="shared" si="44"/>
        <v>0</v>
      </c>
      <c r="J268" s="287">
        <v>19141622.225000001</v>
      </c>
      <c r="K268" s="287">
        <v>19141622.225000001</v>
      </c>
      <c r="L268" s="286">
        <f t="shared" si="45"/>
        <v>0</v>
      </c>
      <c r="M268" s="287">
        <v>19552571.345740814</v>
      </c>
      <c r="N268" s="287">
        <v>19535717.517175797</v>
      </c>
      <c r="O268" s="286">
        <f t="shared" si="46"/>
        <v>-16853.828565016389</v>
      </c>
      <c r="P268" s="287">
        <v>544083.11</v>
      </c>
      <c r="Q268" s="287">
        <v>544083.11</v>
      </c>
      <c r="R268" s="286">
        <f t="shared" si="47"/>
        <v>0</v>
      </c>
      <c r="S268" s="287">
        <v>425000</v>
      </c>
      <c r="T268" s="287">
        <v>425000</v>
      </c>
      <c r="U268" s="287">
        <v>484541.55499999999</v>
      </c>
      <c r="V268" s="287">
        <v>484541.55499999999</v>
      </c>
      <c r="W268" s="287">
        <v>499717.82610088011</v>
      </c>
      <c r="X268" s="287">
        <v>499033.35095783306</v>
      </c>
      <c r="Y268" s="287">
        <v>20052289.171841692</v>
      </c>
      <c r="Z268" s="287">
        <v>20034750.868133631</v>
      </c>
      <c r="AA268" s="286">
        <f t="shared" si="48"/>
        <v>-17538.303708061576</v>
      </c>
      <c r="AB268" s="286">
        <f t="shared" si="50"/>
        <v>4728.1983428063413</v>
      </c>
      <c r="AC268" s="286">
        <f t="shared" si="49"/>
        <v>4724.0629257565743</v>
      </c>
      <c r="AD268" s="287">
        <f t="shared" si="51"/>
        <v>-4.1354170497670566</v>
      </c>
      <c r="AE268" s="288">
        <f t="shared" si="52"/>
        <v>-8.7462850539229932E-4</v>
      </c>
      <c r="AF268" s="250">
        <v>12</v>
      </c>
    </row>
    <row r="269" spans="1:32">
      <c r="A269" s="282">
        <v>849</v>
      </c>
      <c r="B269" s="282" t="s">
        <v>303</v>
      </c>
      <c r="C269" s="287">
        <v>2938</v>
      </c>
      <c r="D269" s="287">
        <v>11021515.300000001</v>
      </c>
      <c r="E269" s="287">
        <v>11140445.66</v>
      </c>
      <c r="F269" s="286">
        <f t="shared" si="43"/>
        <v>118930.3599999994</v>
      </c>
      <c r="G269" s="287">
        <v>11423000</v>
      </c>
      <c r="H269" s="287">
        <v>11423000</v>
      </c>
      <c r="I269" s="286">
        <f t="shared" si="44"/>
        <v>0</v>
      </c>
      <c r="J269" s="287">
        <v>11222257.65</v>
      </c>
      <c r="K269" s="287">
        <v>11281722.83</v>
      </c>
      <c r="L269" s="286">
        <f t="shared" si="45"/>
        <v>59465.179999999702</v>
      </c>
      <c r="M269" s="287">
        <v>11463186.911887279</v>
      </c>
      <c r="N269" s="287">
        <v>11513995.403487965</v>
      </c>
      <c r="O269" s="286">
        <f t="shared" si="46"/>
        <v>50808.491600686684</v>
      </c>
      <c r="P269" s="287">
        <v>267872.94999999995</v>
      </c>
      <c r="Q269" s="287">
        <v>299273.38999999996</v>
      </c>
      <c r="R269" s="286">
        <f t="shared" si="47"/>
        <v>31400.440000000002</v>
      </c>
      <c r="S269" s="287">
        <v>385000</v>
      </c>
      <c r="T269" s="287">
        <v>385000</v>
      </c>
      <c r="U269" s="287">
        <v>326436.47499999998</v>
      </c>
      <c r="V269" s="287">
        <v>342136.69499999995</v>
      </c>
      <c r="W269" s="287">
        <v>336660.75481809664</v>
      </c>
      <c r="X269" s="287">
        <v>352369.40904168284</v>
      </c>
      <c r="Y269" s="287">
        <v>11799847.666705376</v>
      </c>
      <c r="Z269" s="287">
        <v>11866364.812529648</v>
      </c>
      <c r="AA269" s="286">
        <f t="shared" si="48"/>
        <v>66517.145824272186</v>
      </c>
      <c r="AB269" s="286">
        <f t="shared" si="50"/>
        <v>4016.2857953387934</v>
      </c>
      <c r="AC269" s="286">
        <f t="shared" si="49"/>
        <v>4038.9260764226165</v>
      </c>
      <c r="AD269" s="287">
        <f t="shared" si="51"/>
        <v>22.640281083823083</v>
      </c>
      <c r="AE269" s="288">
        <f t="shared" si="52"/>
        <v>5.637119029253063E-3</v>
      </c>
      <c r="AF269" s="250">
        <v>16</v>
      </c>
    </row>
    <row r="270" spans="1:32">
      <c r="A270" s="282">
        <v>850</v>
      </c>
      <c r="B270" s="282" t="s">
        <v>304</v>
      </c>
      <c r="C270" s="287">
        <v>2387</v>
      </c>
      <c r="D270" s="287">
        <v>8451123.7800000012</v>
      </c>
      <c r="E270" s="287">
        <v>8501989.4499999993</v>
      </c>
      <c r="F270" s="286">
        <f t="shared" si="43"/>
        <v>50865.669999998063</v>
      </c>
      <c r="G270" s="287">
        <v>8948000</v>
      </c>
      <c r="H270" s="287">
        <v>8948000</v>
      </c>
      <c r="I270" s="286">
        <f t="shared" si="44"/>
        <v>0</v>
      </c>
      <c r="J270" s="287">
        <v>8699561.8900000006</v>
      </c>
      <c r="K270" s="287">
        <v>8724994.7249999996</v>
      </c>
      <c r="L270" s="286">
        <f t="shared" si="45"/>
        <v>25432.834999999031</v>
      </c>
      <c r="M270" s="287">
        <v>8886331.7085400689</v>
      </c>
      <c r="N270" s="287">
        <v>8904628.3686360288</v>
      </c>
      <c r="O270" s="286">
        <f t="shared" si="46"/>
        <v>18296.660095959902</v>
      </c>
      <c r="P270" s="287">
        <v>217743.78999999998</v>
      </c>
      <c r="Q270" s="287">
        <v>217743.78999999998</v>
      </c>
      <c r="R270" s="286">
        <f t="shared" si="47"/>
        <v>0</v>
      </c>
      <c r="S270" s="287">
        <v>225000</v>
      </c>
      <c r="T270" s="287">
        <v>225000</v>
      </c>
      <c r="U270" s="287">
        <v>221371.89499999999</v>
      </c>
      <c r="V270" s="287">
        <v>221371.89499999999</v>
      </c>
      <c r="W270" s="287">
        <v>228305.45902142959</v>
      </c>
      <c r="X270" s="287">
        <v>227992.7437177923</v>
      </c>
      <c r="Y270" s="287">
        <v>9114637.1675614994</v>
      </c>
      <c r="Z270" s="287">
        <v>9132621.1123538204</v>
      </c>
      <c r="AA270" s="286">
        <f t="shared" si="48"/>
        <v>17983.944792320952</v>
      </c>
      <c r="AB270" s="286">
        <f t="shared" si="50"/>
        <v>3818.4487505494344</v>
      </c>
      <c r="AC270" s="286">
        <f t="shared" si="49"/>
        <v>3825.9828706970343</v>
      </c>
      <c r="AD270" s="287">
        <f t="shared" si="51"/>
        <v>7.5341201475998787</v>
      </c>
      <c r="AE270" s="288">
        <f t="shared" si="52"/>
        <v>1.9730840034230652E-3</v>
      </c>
      <c r="AF270" s="250">
        <v>13</v>
      </c>
    </row>
    <row r="271" spans="1:32">
      <c r="A271" s="282">
        <v>851</v>
      </c>
      <c r="B271" s="282" t="s">
        <v>305</v>
      </c>
      <c r="C271" s="287">
        <v>21333</v>
      </c>
      <c r="D271" s="287">
        <v>93694066.25</v>
      </c>
      <c r="E271" s="287">
        <v>76485556.909999996</v>
      </c>
      <c r="F271" s="286">
        <f t="shared" si="43"/>
        <v>-17208509.340000004</v>
      </c>
      <c r="G271" s="287">
        <v>79563000</v>
      </c>
      <c r="H271" s="287">
        <v>79563000</v>
      </c>
      <c r="I271" s="286">
        <f t="shared" si="44"/>
        <v>0</v>
      </c>
      <c r="J271" s="287">
        <v>86628533.125</v>
      </c>
      <c r="K271" s="287">
        <v>78024278.454999998</v>
      </c>
      <c r="L271" s="286">
        <f t="shared" si="45"/>
        <v>-8604254.6700000018</v>
      </c>
      <c r="M271" s="287">
        <v>88488350.391286328</v>
      </c>
      <c r="N271" s="287">
        <v>79630673.171868294</v>
      </c>
      <c r="O271" s="286">
        <f t="shared" si="46"/>
        <v>-8857677.219418034</v>
      </c>
      <c r="P271" s="287">
        <v>2235557</v>
      </c>
      <c r="Q271" s="287">
        <v>2235557</v>
      </c>
      <c r="R271" s="286">
        <f t="shared" si="47"/>
        <v>0</v>
      </c>
      <c r="S271" s="287">
        <v>2528000</v>
      </c>
      <c r="T271" s="287">
        <v>2528000</v>
      </c>
      <c r="U271" s="287">
        <v>2381778.5</v>
      </c>
      <c r="V271" s="287">
        <v>2381778.5</v>
      </c>
      <c r="W271" s="287">
        <v>2456377.9143231893</v>
      </c>
      <c r="X271" s="287">
        <v>2453013.3562937053</v>
      </c>
      <c r="Y271" s="287">
        <v>90944728.305609524</v>
      </c>
      <c r="Z271" s="287">
        <v>82083686.528162003</v>
      </c>
      <c r="AA271" s="286">
        <f t="shared" si="48"/>
        <v>-8861041.7774475217</v>
      </c>
      <c r="AB271" s="286">
        <f t="shared" si="50"/>
        <v>4263.1007502746697</v>
      </c>
      <c r="AC271" s="286">
        <f t="shared" si="49"/>
        <v>3847.7329268345757</v>
      </c>
      <c r="AD271" s="287">
        <f t="shared" si="51"/>
        <v>-415.36782344009407</v>
      </c>
      <c r="AE271" s="288">
        <f t="shared" si="52"/>
        <v>-9.7433264605189571E-2</v>
      </c>
      <c r="AF271" s="250">
        <v>19</v>
      </c>
    </row>
    <row r="272" spans="1:32">
      <c r="A272" s="282">
        <v>853</v>
      </c>
      <c r="B272" s="282" t="s">
        <v>306</v>
      </c>
      <c r="C272" s="287">
        <v>195137</v>
      </c>
      <c r="D272" s="287">
        <v>689174288.6700002</v>
      </c>
      <c r="E272" s="287">
        <v>689174288.6700002</v>
      </c>
      <c r="F272" s="286">
        <f t="shared" si="43"/>
        <v>0</v>
      </c>
      <c r="G272" s="287">
        <v>698950000</v>
      </c>
      <c r="H272" s="287">
        <v>698950000</v>
      </c>
      <c r="I272" s="286">
        <f t="shared" si="44"/>
        <v>0</v>
      </c>
      <c r="J272" s="287">
        <v>694062144.33500004</v>
      </c>
      <c r="K272" s="287">
        <v>694062144.33500004</v>
      </c>
      <c r="L272" s="286">
        <f t="shared" si="45"/>
        <v>0</v>
      </c>
      <c r="M272" s="287">
        <v>708962878.69289756</v>
      </c>
      <c r="N272" s="287">
        <v>708351770.38365424</v>
      </c>
      <c r="O272" s="286">
        <f t="shared" si="46"/>
        <v>-611108.30924332142</v>
      </c>
      <c r="P272" s="287">
        <v>13783533.289999999</v>
      </c>
      <c r="Q272" s="287">
        <v>13783533.289999999</v>
      </c>
      <c r="R272" s="286">
        <f t="shared" si="47"/>
        <v>0</v>
      </c>
      <c r="S272" s="287">
        <v>15348000</v>
      </c>
      <c r="T272" s="287">
        <v>15348000</v>
      </c>
      <c r="U272" s="287">
        <v>14565766.645</v>
      </c>
      <c r="V272" s="287">
        <v>14565766.645</v>
      </c>
      <c r="W272" s="287">
        <v>15021979.370442457</v>
      </c>
      <c r="X272" s="287">
        <v>15001403.415490717</v>
      </c>
      <c r="Y272" s="287">
        <v>723984858.06334007</v>
      </c>
      <c r="Z272" s="287">
        <v>723353173.79914498</v>
      </c>
      <c r="AA272" s="286">
        <f t="shared" si="48"/>
        <v>-631684.26419508457</v>
      </c>
      <c r="AB272" s="286">
        <f t="shared" si="50"/>
        <v>3710.1362533160809</v>
      </c>
      <c r="AC272" s="286">
        <f t="shared" si="49"/>
        <v>3706.8991211259013</v>
      </c>
      <c r="AD272" s="287">
        <f t="shared" si="51"/>
        <v>-3.2371321901796364</v>
      </c>
      <c r="AE272" s="288">
        <f t="shared" si="52"/>
        <v>-8.725103255402875E-4</v>
      </c>
      <c r="AF272" s="250">
        <v>2</v>
      </c>
    </row>
    <row r="273" spans="1:32">
      <c r="A273" s="282">
        <v>854</v>
      </c>
      <c r="B273" s="282" t="s">
        <v>307</v>
      </c>
      <c r="C273" s="287">
        <v>3296</v>
      </c>
      <c r="D273" s="287">
        <v>19275300.16</v>
      </c>
      <c r="E273" s="287">
        <v>19275300.16</v>
      </c>
      <c r="F273" s="286">
        <f t="shared" si="43"/>
        <v>0</v>
      </c>
      <c r="G273" s="287">
        <v>18805000</v>
      </c>
      <c r="H273" s="287">
        <v>18805000</v>
      </c>
      <c r="I273" s="286">
        <f t="shared" si="44"/>
        <v>0</v>
      </c>
      <c r="J273" s="287">
        <v>19040150.079999998</v>
      </c>
      <c r="K273" s="287">
        <v>19040150.079999998</v>
      </c>
      <c r="L273" s="286">
        <f t="shared" si="45"/>
        <v>0</v>
      </c>
      <c r="M273" s="287">
        <v>19448920.707806554</v>
      </c>
      <c r="N273" s="287">
        <v>19432156.223504826</v>
      </c>
      <c r="O273" s="286">
        <f t="shared" si="46"/>
        <v>-16764.484301727265</v>
      </c>
      <c r="P273" s="287">
        <v>379747.44</v>
      </c>
      <c r="Q273" s="287">
        <v>379747.44</v>
      </c>
      <c r="R273" s="286">
        <f t="shared" si="47"/>
        <v>0</v>
      </c>
      <c r="S273" s="287">
        <v>392000</v>
      </c>
      <c r="T273" s="287">
        <v>392000</v>
      </c>
      <c r="U273" s="287">
        <v>385873.72</v>
      </c>
      <c r="V273" s="287">
        <v>385873.72</v>
      </c>
      <c r="W273" s="287">
        <v>397959.6270290165</v>
      </c>
      <c r="X273" s="287">
        <v>397414.53246082179</v>
      </c>
      <c r="Y273" s="287">
        <v>19846880.33483557</v>
      </c>
      <c r="Z273" s="287">
        <v>19829570.75596565</v>
      </c>
      <c r="AA273" s="286">
        <f t="shared" si="48"/>
        <v>-17309.578869920224</v>
      </c>
      <c r="AB273" s="286">
        <f t="shared" si="50"/>
        <v>6021.5049559573936</v>
      </c>
      <c r="AC273" s="286">
        <f t="shared" si="49"/>
        <v>6016.2532633390929</v>
      </c>
      <c r="AD273" s="287">
        <f t="shared" si="51"/>
        <v>-5.2516926183006944</v>
      </c>
      <c r="AE273" s="288">
        <f t="shared" si="52"/>
        <v>-8.7215615642812297E-4</v>
      </c>
      <c r="AF273" s="250">
        <v>19</v>
      </c>
    </row>
    <row r="274" spans="1:32">
      <c r="A274" s="282">
        <v>857</v>
      </c>
      <c r="B274" s="282" t="s">
        <v>308</v>
      </c>
      <c r="C274" s="287">
        <v>2420</v>
      </c>
      <c r="D274" s="287">
        <v>14377508.159999996</v>
      </c>
      <c r="E274" s="287">
        <v>14377508.159999998</v>
      </c>
      <c r="F274" s="286">
        <f t="shared" si="43"/>
        <v>0</v>
      </c>
      <c r="G274" s="287">
        <v>15013000</v>
      </c>
      <c r="H274" s="287">
        <v>15013000</v>
      </c>
      <c r="I274" s="286">
        <f t="shared" si="44"/>
        <v>0</v>
      </c>
      <c r="J274" s="287">
        <v>14695254.079999998</v>
      </c>
      <c r="K274" s="287">
        <v>14695254.079999998</v>
      </c>
      <c r="L274" s="286">
        <f t="shared" si="45"/>
        <v>0</v>
      </c>
      <c r="M274" s="287">
        <v>15010744.672816712</v>
      </c>
      <c r="N274" s="287">
        <v>14997805.785502331</v>
      </c>
      <c r="O274" s="286">
        <f t="shared" si="46"/>
        <v>-12938.887314381078</v>
      </c>
      <c r="P274" s="287">
        <v>289333.70999999996</v>
      </c>
      <c r="Q274" s="287">
        <v>289333.70999999996</v>
      </c>
      <c r="R274" s="286">
        <f t="shared" si="47"/>
        <v>0</v>
      </c>
      <c r="S274" s="287">
        <v>320000</v>
      </c>
      <c r="T274" s="287">
        <v>320000</v>
      </c>
      <c r="U274" s="287">
        <v>304666.85499999998</v>
      </c>
      <c r="V274" s="287">
        <v>304666.85499999998</v>
      </c>
      <c r="W274" s="287">
        <v>314209.29101858358</v>
      </c>
      <c r="X274" s="287">
        <v>313778.91123586748</v>
      </c>
      <c r="Y274" s="287">
        <v>15324953.963835295</v>
      </c>
      <c r="Z274" s="287">
        <v>15311584.696738198</v>
      </c>
      <c r="AA274" s="286">
        <f t="shared" si="48"/>
        <v>-13369.26709709689</v>
      </c>
      <c r="AB274" s="286">
        <f t="shared" si="50"/>
        <v>6332.625604890618</v>
      </c>
      <c r="AC274" s="286">
        <f t="shared" si="49"/>
        <v>6327.1011143546275</v>
      </c>
      <c r="AD274" s="287">
        <f t="shared" si="51"/>
        <v>-5.5244905359904806</v>
      </c>
      <c r="AE274" s="288">
        <f t="shared" si="52"/>
        <v>-8.7238546547327488E-4</v>
      </c>
      <c r="AF274" s="250">
        <v>11</v>
      </c>
    </row>
    <row r="275" spans="1:32">
      <c r="A275" s="282">
        <v>858</v>
      </c>
      <c r="B275" s="282" t="s">
        <v>309</v>
      </c>
      <c r="C275" s="287">
        <v>39718</v>
      </c>
      <c r="D275" s="287">
        <v>125321000</v>
      </c>
      <c r="E275" s="287">
        <v>118848288.98999996</v>
      </c>
      <c r="F275" s="286">
        <f t="shared" si="43"/>
        <v>-6472711.0100000352</v>
      </c>
      <c r="G275" s="287">
        <v>128368000</v>
      </c>
      <c r="H275" s="287">
        <v>128368000</v>
      </c>
      <c r="I275" s="286">
        <f t="shared" si="44"/>
        <v>0</v>
      </c>
      <c r="J275" s="287">
        <v>126844500</v>
      </c>
      <c r="K275" s="287">
        <v>123608144.49499997</v>
      </c>
      <c r="L275" s="286">
        <f t="shared" si="45"/>
        <v>-3236355.505000025</v>
      </c>
      <c r="M275" s="287">
        <v>129567708.8865346</v>
      </c>
      <c r="N275" s="287">
        <v>126153037.88216767</v>
      </c>
      <c r="O275" s="286">
        <f t="shared" si="46"/>
        <v>-3414671.0043669343</v>
      </c>
      <c r="P275" s="287">
        <v>3099000</v>
      </c>
      <c r="Q275" s="287">
        <v>3099333</v>
      </c>
      <c r="R275" s="286">
        <f t="shared" si="47"/>
        <v>333</v>
      </c>
      <c r="S275" s="287">
        <v>3135000</v>
      </c>
      <c r="T275" s="287">
        <v>3135000</v>
      </c>
      <c r="U275" s="287">
        <v>3117000</v>
      </c>
      <c r="V275" s="287">
        <v>3117166.5</v>
      </c>
      <c r="W275" s="287">
        <v>3214627.2035562424</v>
      </c>
      <c r="X275" s="287">
        <v>3210395.5335440738</v>
      </c>
      <c r="Y275" s="287">
        <v>132782336.09009084</v>
      </c>
      <c r="Z275" s="287">
        <v>129363433.41571175</v>
      </c>
      <c r="AA275" s="286">
        <f t="shared" si="48"/>
        <v>-3418902.6743790954</v>
      </c>
      <c r="AB275" s="286">
        <f t="shared" si="50"/>
        <v>3343.1274507802718</v>
      </c>
      <c r="AC275" s="286">
        <f t="shared" si="49"/>
        <v>3257.0480239617236</v>
      </c>
      <c r="AD275" s="287">
        <f t="shared" si="51"/>
        <v>-86.0794268185482</v>
      </c>
      <c r="AE275" s="288">
        <f t="shared" si="52"/>
        <v>-2.5748173853933576E-2</v>
      </c>
      <c r="AF275" s="250">
        <v>1</v>
      </c>
    </row>
    <row r="276" spans="1:32">
      <c r="A276" s="282">
        <v>859</v>
      </c>
      <c r="B276" s="282" t="s">
        <v>310</v>
      </c>
      <c r="C276" s="287">
        <v>6593</v>
      </c>
      <c r="D276" s="287">
        <v>22015813.819999993</v>
      </c>
      <c r="E276" s="287">
        <v>21827964.809999991</v>
      </c>
      <c r="F276" s="286">
        <f t="shared" si="43"/>
        <v>-187849.01000000164</v>
      </c>
      <c r="G276" s="287">
        <v>21107000</v>
      </c>
      <c r="H276" s="287">
        <v>21107000</v>
      </c>
      <c r="I276" s="286">
        <f t="shared" si="44"/>
        <v>0</v>
      </c>
      <c r="J276" s="287">
        <v>21561406.909999996</v>
      </c>
      <c r="K276" s="287">
        <v>21467482.404999994</v>
      </c>
      <c r="L276" s="286">
        <f t="shared" si="45"/>
        <v>-93924.505000002682</v>
      </c>
      <c r="M276" s="287">
        <v>22024306.088943508</v>
      </c>
      <c r="N276" s="287">
        <v>21909463.426839806</v>
      </c>
      <c r="O276" s="286">
        <f t="shared" si="46"/>
        <v>-114842.66210370138</v>
      </c>
      <c r="P276" s="287">
        <v>468824</v>
      </c>
      <c r="Q276" s="287">
        <v>468824</v>
      </c>
      <c r="R276" s="286">
        <f t="shared" si="47"/>
        <v>0</v>
      </c>
      <c r="S276" s="287">
        <v>466000</v>
      </c>
      <c r="T276" s="287">
        <v>466000</v>
      </c>
      <c r="U276" s="287">
        <v>467412</v>
      </c>
      <c r="V276" s="287">
        <v>467412</v>
      </c>
      <c r="W276" s="287">
        <v>482051.75825108454</v>
      </c>
      <c r="X276" s="287">
        <v>481391.48073255067</v>
      </c>
      <c r="Y276" s="287">
        <v>22506357.847194593</v>
      </c>
      <c r="Z276" s="287">
        <v>22390854.907572355</v>
      </c>
      <c r="AA276" s="286">
        <f t="shared" si="48"/>
        <v>-115502.93962223828</v>
      </c>
      <c r="AB276" s="286">
        <f t="shared" si="50"/>
        <v>3413.6747834361586</v>
      </c>
      <c r="AC276" s="286">
        <f t="shared" si="49"/>
        <v>3396.1557572535044</v>
      </c>
      <c r="AD276" s="287">
        <f t="shared" si="51"/>
        <v>-17.519026182654216</v>
      </c>
      <c r="AE276" s="288">
        <f t="shared" si="52"/>
        <v>-5.1320138250017487E-3</v>
      </c>
      <c r="AF276" s="250">
        <v>17</v>
      </c>
    </row>
    <row r="277" spans="1:32">
      <c r="A277" s="282">
        <v>886</v>
      </c>
      <c r="B277" s="282" t="s">
        <v>311</v>
      </c>
      <c r="C277" s="287">
        <v>12669</v>
      </c>
      <c r="D277" s="287">
        <v>44050259.879999995</v>
      </c>
      <c r="E277" s="287">
        <v>44050259.879999995</v>
      </c>
      <c r="F277" s="286">
        <f t="shared" si="43"/>
        <v>0</v>
      </c>
      <c r="G277" s="287">
        <v>47387000</v>
      </c>
      <c r="H277" s="287">
        <v>47387000</v>
      </c>
      <c r="I277" s="286">
        <f t="shared" si="44"/>
        <v>0</v>
      </c>
      <c r="J277" s="287">
        <v>45718629.939999998</v>
      </c>
      <c r="K277" s="287">
        <v>45718629.939999998</v>
      </c>
      <c r="L277" s="286">
        <f t="shared" si="45"/>
        <v>0</v>
      </c>
      <c r="M277" s="287">
        <v>46700157.553201944</v>
      </c>
      <c r="N277" s="287">
        <v>46659903.182794936</v>
      </c>
      <c r="O277" s="286">
        <f t="shared" si="46"/>
        <v>-40254.370407007635</v>
      </c>
      <c r="P277" s="287">
        <v>1146603.9099999999</v>
      </c>
      <c r="Q277" s="287">
        <v>1146603.9099999999</v>
      </c>
      <c r="R277" s="286">
        <f t="shared" si="47"/>
        <v>0</v>
      </c>
      <c r="S277" s="287">
        <v>1431000</v>
      </c>
      <c r="T277" s="287">
        <v>1431000</v>
      </c>
      <c r="U277" s="287">
        <v>1288801.9550000001</v>
      </c>
      <c r="V277" s="287">
        <v>1288801.9550000001</v>
      </c>
      <c r="W277" s="287">
        <v>1329168.3748923542</v>
      </c>
      <c r="X277" s="287">
        <v>1327347.7820176978</v>
      </c>
      <c r="Y277" s="287">
        <v>48029325.928094298</v>
      </c>
      <c r="Z277" s="287">
        <v>47987250.964812636</v>
      </c>
      <c r="AA277" s="286">
        <f t="shared" si="48"/>
        <v>-42074.963281661272</v>
      </c>
      <c r="AB277" s="286">
        <f t="shared" si="50"/>
        <v>3791.090530278183</v>
      </c>
      <c r="AC277" s="286">
        <f t="shared" si="49"/>
        <v>3787.7694344314968</v>
      </c>
      <c r="AD277" s="287">
        <f t="shared" si="51"/>
        <v>-3.3210958466861484</v>
      </c>
      <c r="AE277" s="288">
        <f t="shared" si="52"/>
        <v>-8.7602652064403561E-4</v>
      </c>
      <c r="AF277" s="250">
        <v>4</v>
      </c>
    </row>
    <row r="278" spans="1:32">
      <c r="A278" s="282">
        <v>887</v>
      </c>
      <c r="B278" s="282" t="s">
        <v>312</v>
      </c>
      <c r="C278" s="287">
        <v>4669</v>
      </c>
      <c r="D278" s="287">
        <v>20853708.859999992</v>
      </c>
      <c r="E278" s="287">
        <v>20853708.859999992</v>
      </c>
      <c r="F278" s="286">
        <f t="shared" si="43"/>
        <v>0</v>
      </c>
      <c r="G278" s="287">
        <v>21262000</v>
      </c>
      <c r="H278" s="287">
        <v>21262000</v>
      </c>
      <c r="I278" s="286">
        <f t="shared" si="44"/>
        <v>0</v>
      </c>
      <c r="J278" s="287">
        <v>21057854.429999996</v>
      </c>
      <c r="K278" s="287">
        <v>21057854.429999996</v>
      </c>
      <c r="L278" s="286">
        <f t="shared" si="45"/>
        <v>0</v>
      </c>
      <c r="M278" s="287">
        <v>21509942.903013237</v>
      </c>
      <c r="N278" s="287">
        <v>21491401.869012114</v>
      </c>
      <c r="O278" s="286">
        <f t="shared" si="46"/>
        <v>-18541.03400112316</v>
      </c>
      <c r="P278" s="287">
        <v>355366.28</v>
      </c>
      <c r="Q278" s="287">
        <v>355366.28</v>
      </c>
      <c r="R278" s="286">
        <f t="shared" si="47"/>
        <v>0</v>
      </c>
      <c r="S278" s="287">
        <v>373000</v>
      </c>
      <c r="T278" s="287">
        <v>373000</v>
      </c>
      <c r="U278" s="287">
        <v>364183.14</v>
      </c>
      <c r="V278" s="287">
        <v>364183.14</v>
      </c>
      <c r="W278" s="287">
        <v>375589.67883238097</v>
      </c>
      <c r="X278" s="287">
        <v>375075.22490314714</v>
      </c>
      <c r="Y278" s="287">
        <v>21885532.581845619</v>
      </c>
      <c r="Z278" s="287">
        <v>21866477.093915261</v>
      </c>
      <c r="AA278" s="286">
        <f t="shared" si="48"/>
        <v>-19055.487930357456</v>
      </c>
      <c r="AB278" s="286">
        <f t="shared" si="50"/>
        <v>4687.4132751864681</v>
      </c>
      <c r="AC278" s="286">
        <f t="shared" si="49"/>
        <v>4683.3319969833501</v>
      </c>
      <c r="AD278" s="287">
        <f t="shared" si="51"/>
        <v>-4.0812782031180177</v>
      </c>
      <c r="AE278" s="288">
        <f t="shared" si="52"/>
        <v>-8.7068879220078197E-4</v>
      </c>
      <c r="AF278" s="250">
        <v>6</v>
      </c>
    </row>
    <row r="279" spans="1:32">
      <c r="A279" s="282">
        <v>889</v>
      </c>
      <c r="B279" s="282" t="s">
        <v>313</v>
      </c>
      <c r="C279" s="287">
        <v>2568</v>
      </c>
      <c r="D279" s="287">
        <v>10949386.1</v>
      </c>
      <c r="E279" s="287">
        <v>10816130.43</v>
      </c>
      <c r="F279" s="286">
        <f t="shared" si="43"/>
        <v>-133255.66999999993</v>
      </c>
      <c r="G279" s="287">
        <v>11988000</v>
      </c>
      <c r="H279" s="287">
        <v>11988000</v>
      </c>
      <c r="I279" s="286">
        <f t="shared" si="44"/>
        <v>0</v>
      </c>
      <c r="J279" s="287">
        <v>11468693.050000001</v>
      </c>
      <c r="K279" s="287">
        <v>11402065.215</v>
      </c>
      <c r="L279" s="286">
        <f t="shared" si="45"/>
        <v>-66627.835000000894</v>
      </c>
      <c r="M279" s="287">
        <v>11714913.003018834</v>
      </c>
      <c r="N279" s="287">
        <v>11636815.445126479</v>
      </c>
      <c r="O279" s="286">
        <f t="shared" si="46"/>
        <v>-78097.557892354205</v>
      </c>
      <c r="P279" s="287">
        <v>202179.64999999997</v>
      </c>
      <c r="Q279" s="287">
        <v>202179.65</v>
      </c>
      <c r="R279" s="286">
        <f t="shared" si="47"/>
        <v>0</v>
      </c>
      <c r="S279" s="287">
        <v>185000</v>
      </c>
      <c r="T279" s="287">
        <v>185000</v>
      </c>
      <c r="U279" s="287">
        <v>193589.82499999998</v>
      </c>
      <c r="V279" s="287">
        <v>193589.82500000001</v>
      </c>
      <c r="W279" s="287">
        <v>199653.22995723205</v>
      </c>
      <c r="X279" s="287">
        <v>199379.7602789517</v>
      </c>
      <c r="Y279" s="287">
        <v>11914566.232976066</v>
      </c>
      <c r="Z279" s="287">
        <v>11836195.205405431</v>
      </c>
      <c r="AA279" s="286">
        <f t="shared" si="48"/>
        <v>-78371.02757063508</v>
      </c>
      <c r="AB279" s="286">
        <f t="shared" si="50"/>
        <v>4639.628595395664</v>
      </c>
      <c r="AC279" s="286">
        <f t="shared" si="49"/>
        <v>4609.1102824787504</v>
      </c>
      <c r="AD279" s="287">
        <f t="shared" si="51"/>
        <v>-30.518312916913601</v>
      </c>
      <c r="AE279" s="288">
        <f t="shared" si="52"/>
        <v>-6.5777491213843643E-3</v>
      </c>
      <c r="AF279" s="250">
        <v>17</v>
      </c>
    </row>
    <row r="280" spans="1:32">
      <c r="A280" s="282">
        <v>890</v>
      </c>
      <c r="B280" s="282" t="s">
        <v>314</v>
      </c>
      <c r="C280" s="287">
        <v>1176</v>
      </c>
      <c r="D280" s="287">
        <v>6641046.6000000006</v>
      </c>
      <c r="E280" s="287">
        <v>6641046.5999999987</v>
      </c>
      <c r="F280" s="286">
        <f t="shared" si="43"/>
        <v>0</v>
      </c>
      <c r="G280" s="287">
        <v>6615000</v>
      </c>
      <c r="H280" s="287">
        <v>6615000</v>
      </c>
      <c r="I280" s="286">
        <f t="shared" si="44"/>
        <v>0</v>
      </c>
      <c r="J280" s="287">
        <v>6628023.3000000007</v>
      </c>
      <c r="K280" s="287">
        <v>6628023.2999999989</v>
      </c>
      <c r="L280" s="286">
        <f t="shared" si="45"/>
        <v>0</v>
      </c>
      <c r="M280" s="287">
        <v>6770319.5126912752</v>
      </c>
      <c r="N280" s="287">
        <v>6764483.6662248615</v>
      </c>
      <c r="O280" s="286">
        <f t="shared" si="46"/>
        <v>-5835.8464664136991</v>
      </c>
      <c r="P280" s="287">
        <v>184185</v>
      </c>
      <c r="Q280" s="287">
        <v>184185</v>
      </c>
      <c r="R280" s="286">
        <f t="shared" si="47"/>
        <v>0</v>
      </c>
      <c r="S280" s="287">
        <v>185000</v>
      </c>
      <c r="T280" s="287">
        <v>185000</v>
      </c>
      <c r="U280" s="287">
        <v>184592.5</v>
      </c>
      <c r="V280" s="287">
        <v>184592.5</v>
      </c>
      <c r="W280" s="287">
        <v>190374.10076113432</v>
      </c>
      <c r="X280" s="287">
        <v>190113.34092219148</v>
      </c>
      <c r="Y280" s="287">
        <v>6960693.6134524094</v>
      </c>
      <c r="Z280" s="287">
        <v>6954597.0071470533</v>
      </c>
      <c r="AA280" s="286">
        <f t="shared" si="48"/>
        <v>-6096.6063053561375</v>
      </c>
      <c r="AB280" s="286">
        <f t="shared" si="50"/>
        <v>5918.9571542962667</v>
      </c>
      <c r="AC280" s="286">
        <f t="shared" si="49"/>
        <v>5913.7729652610997</v>
      </c>
      <c r="AD280" s="287">
        <f t="shared" si="51"/>
        <v>-5.1841890351670372</v>
      </c>
      <c r="AE280" s="288">
        <f t="shared" si="52"/>
        <v>-8.7586189594295353E-4</v>
      </c>
      <c r="AF280" s="250">
        <v>19</v>
      </c>
    </row>
    <row r="281" spans="1:32">
      <c r="A281" s="282">
        <v>892</v>
      </c>
      <c r="B281" s="282" t="s">
        <v>315</v>
      </c>
      <c r="C281" s="287">
        <v>3634</v>
      </c>
      <c r="D281" s="287">
        <v>10113993.629999999</v>
      </c>
      <c r="E281" s="287">
        <v>9798950.6300000008</v>
      </c>
      <c r="F281" s="286">
        <f t="shared" si="43"/>
        <v>-315042.99999999814</v>
      </c>
      <c r="G281" s="287">
        <v>11230000</v>
      </c>
      <c r="H281" s="287">
        <v>11230000</v>
      </c>
      <c r="I281" s="286">
        <f t="shared" si="44"/>
        <v>0</v>
      </c>
      <c r="J281" s="287">
        <v>10671996.814999999</v>
      </c>
      <c r="K281" s="287">
        <v>10514475.315000001</v>
      </c>
      <c r="L281" s="286">
        <f t="shared" si="45"/>
        <v>-157521.49999999814</v>
      </c>
      <c r="M281" s="287">
        <v>10901112.595058866</v>
      </c>
      <c r="N281" s="287">
        <v>10730951.493070643</v>
      </c>
      <c r="O281" s="286">
        <f t="shared" si="46"/>
        <v>-170161.10198822245</v>
      </c>
      <c r="P281" s="287">
        <v>332349.96000000002</v>
      </c>
      <c r="Q281" s="287">
        <v>336122.96</v>
      </c>
      <c r="R281" s="286">
        <f t="shared" si="47"/>
        <v>3773</v>
      </c>
      <c r="S281" s="287">
        <v>342000</v>
      </c>
      <c r="T281" s="287">
        <v>342000</v>
      </c>
      <c r="U281" s="287">
        <v>337174.98</v>
      </c>
      <c r="V281" s="287">
        <v>339061.48</v>
      </c>
      <c r="W281" s="287">
        <v>347735.59931553795</v>
      </c>
      <c r="X281" s="287">
        <v>349202.21970460773</v>
      </c>
      <c r="Y281" s="287">
        <v>11248848.194374403</v>
      </c>
      <c r="Z281" s="287">
        <v>11080153.712775251</v>
      </c>
      <c r="AA281" s="286">
        <f t="shared" si="48"/>
        <v>-168694.48159915209</v>
      </c>
      <c r="AB281" s="286">
        <f t="shared" si="50"/>
        <v>3095.4452928933415</v>
      </c>
      <c r="AC281" s="286">
        <f t="shared" si="49"/>
        <v>3049.0241367020503</v>
      </c>
      <c r="AD281" s="287">
        <f t="shared" si="51"/>
        <v>-46.421156191291175</v>
      </c>
      <c r="AE281" s="288">
        <f t="shared" si="52"/>
        <v>-1.4996600423812009E-2</v>
      </c>
      <c r="AF281" s="250">
        <v>13</v>
      </c>
    </row>
    <row r="282" spans="1:32">
      <c r="A282" s="282">
        <v>893</v>
      </c>
      <c r="B282" s="282" t="s">
        <v>316</v>
      </c>
      <c r="C282" s="287">
        <v>7497</v>
      </c>
      <c r="D282" s="287">
        <v>28698662.730000004</v>
      </c>
      <c r="E282" s="287">
        <v>28218021.390000001</v>
      </c>
      <c r="F282" s="286">
        <f t="shared" si="43"/>
        <v>-480641.34000000358</v>
      </c>
      <c r="G282" s="287">
        <v>30290000</v>
      </c>
      <c r="H282" s="287">
        <v>30290000</v>
      </c>
      <c r="I282" s="286">
        <f t="shared" si="44"/>
        <v>0</v>
      </c>
      <c r="J282" s="287">
        <v>29494331.365000002</v>
      </c>
      <c r="K282" s="287">
        <v>29254010.695</v>
      </c>
      <c r="L282" s="286">
        <f t="shared" si="45"/>
        <v>-240320.67000000179</v>
      </c>
      <c r="M282" s="287">
        <v>30127541.518184129</v>
      </c>
      <c r="N282" s="287">
        <v>29856303.842186995</v>
      </c>
      <c r="O282" s="286">
        <f t="shared" si="46"/>
        <v>-271237.6759971343</v>
      </c>
      <c r="P282" s="287">
        <v>571657.16</v>
      </c>
      <c r="Q282" s="287">
        <v>571657.16</v>
      </c>
      <c r="R282" s="286">
        <f t="shared" si="47"/>
        <v>0</v>
      </c>
      <c r="S282" s="287">
        <v>610000</v>
      </c>
      <c r="T282" s="287">
        <v>610000</v>
      </c>
      <c r="U282" s="287">
        <v>590828.58000000007</v>
      </c>
      <c r="V282" s="287">
        <v>590828.58000000007</v>
      </c>
      <c r="W282" s="287">
        <v>609333.85495877638</v>
      </c>
      <c r="X282" s="287">
        <v>608499.23618843826</v>
      </c>
      <c r="Y282" s="287">
        <v>30736875.373142906</v>
      </c>
      <c r="Z282" s="287">
        <v>30464803.078375433</v>
      </c>
      <c r="AA282" s="286">
        <f t="shared" si="48"/>
        <v>-272072.29476747289</v>
      </c>
      <c r="AB282" s="286">
        <f t="shared" si="50"/>
        <v>4099.8900057546889</v>
      </c>
      <c r="AC282" s="286">
        <f t="shared" si="49"/>
        <v>4063.5991834567735</v>
      </c>
      <c r="AD282" s="287">
        <f t="shared" si="51"/>
        <v>-36.290822297915383</v>
      </c>
      <c r="AE282" s="288">
        <f t="shared" si="52"/>
        <v>-8.8516575437333316E-3</v>
      </c>
      <c r="AF282" s="250">
        <v>15</v>
      </c>
    </row>
    <row r="283" spans="1:32">
      <c r="A283" s="282">
        <v>895</v>
      </c>
      <c r="B283" s="282" t="s">
        <v>317</v>
      </c>
      <c r="C283" s="287">
        <v>15463</v>
      </c>
      <c r="D283" s="287">
        <v>59203445.930000007</v>
      </c>
      <c r="E283" s="287">
        <v>59203445.930000007</v>
      </c>
      <c r="F283" s="286">
        <f t="shared" si="43"/>
        <v>0</v>
      </c>
      <c r="G283" s="287">
        <v>62570000</v>
      </c>
      <c r="H283" s="287">
        <v>62570000</v>
      </c>
      <c r="I283" s="286">
        <f t="shared" si="44"/>
        <v>0</v>
      </c>
      <c r="J283" s="287">
        <v>60886722.965000004</v>
      </c>
      <c r="K283" s="287">
        <v>60886722.965000004</v>
      </c>
      <c r="L283" s="286">
        <f t="shared" si="45"/>
        <v>0</v>
      </c>
      <c r="M283" s="287">
        <v>62193892.491863661</v>
      </c>
      <c r="N283" s="287">
        <v>62140282.908586144</v>
      </c>
      <c r="O283" s="286">
        <f t="shared" si="46"/>
        <v>-53609.583277516067</v>
      </c>
      <c r="P283" s="287">
        <v>1140337.43</v>
      </c>
      <c r="Q283" s="287">
        <v>1140337.43</v>
      </c>
      <c r="R283" s="286">
        <f t="shared" si="47"/>
        <v>0</v>
      </c>
      <c r="S283" s="287">
        <v>1372000</v>
      </c>
      <c r="T283" s="287">
        <v>1372000</v>
      </c>
      <c r="U283" s="287">
        <v>1256168.7149999999</v>
      </c>
      <c r="V283" s="287">
        <v>1256168.7149999999</v>
      </c>
      <c r="W283" s="287">
        <v>1295513.0328826718</v>
      </c>
      <c r="X283" s="287">
        <v>1293738.5385136781</v>
      </c>
      <c r="Y283" s="287">
        <v>63489405.524746329</v>
      </c>
      <c r="Z283" s="287">
        <v>63434021.44709982</v>
      </c>
      <c r="AA283" s="286">
        <f t="shared" si="48"/>
        <v>-55384.077646508813</v>
      </c>
      <c r="AB283" s="286">
        <f t="shared" si="50"/>
        <v>4105.8918401827805</v>
      </c>
      <c r="AC283" s="286">
        <f t="shared" si="49"/>
        <v>4102.3101239798116</v>
      </c>
      <c r="AD283" s="287">
        <f t="shared" si="51"/>
        <v>-3.5817162029688916</v>
      </c>
      <c r="AE283" s="288">
        <f t="shared" si="52"/>
        <v>-8.723357415107763E-4</v>
      </c>
      <c r="AF283" s="250">
        <v>2</v>
      </c>
    </row>
    <row r="284" spans="1:32">
      <c r="A284" s="282">
        <v>905</v>
      </c>
      <c r="B284" s="282" t="s">
        <v>318</v>
      </c>
      <c r="C284" s="287">
        <v>67615</v>
      </c>
      <c r="D284" s="287">
        <v>256424017.34999955</v>
      </c>
      <c r="E284" s="287">
        <v>251311849.6500001</v>
      </c>
      <c r="F284" s="286">
        <f t="shared" si="43"/>
        <v>-5112167.6999994516</v>
      </c>
      <c r="G284" s="287">
        <v>241611000</v>
      </c>
      <c r="H284" s="287">
        <v>241611000</v>
      </c>
      <c r="I284" s="286">
        <f t="shared" si="44"/>
        <v>0</v>
      </c>
      <c r="J284" s="287">
        <v>249017508.67499977</v>
      </c>
      <c r="K284" s="287">
        <v>246461424.82500005</v>
      </c>
      <c r="L284" s="286">
        <f t="shared" si="45"/>
        <v>-2556083.8499997258</v>
      </c>
      <c r="M284" s="287">
        <v>254363634.77842927</v>
      </c>
      <c r="N284" s="287">
        <v>251535670.15722767</v>
      </c>
      <c r="O284" s="286">
        <f t="shared" si="46"/>
        <v>-2827964.6212016046</v>
      </c>
      <c r="P284" s="287">
        <v>7032902.4000000013</v>
      </c>
      <c r="Q284" s="287">
        <v>6840855</v>
      </c>
      <c r="R284" s="286">
        <f t="shared" si="47"/>
        <v>-192047.4000000013</v>
      </c>
      <c r="S284" s="287">
        <v>4919000</v>
      </c>
      <c r="T284" s="287">
        <v>4919000</v>
      </c>
      <c r="U284" s="287">
        <v>5975951.2000000011</v>
      </c>
      <c r="V284" s="287">
        <v>5879927.5</v>
      </c>
      <c r="W284" s="287">
        <v>6163123.2899084296</v>
      </c>
      <c r="X284" s="287">
        <v>6055785.914407514</v>
      </c>
      <c r="Y284" s="287">
        <v>260526758.06833771</v>
      </c>
      <c r="Z284" s="287">
        <v>257591456.07163519</v>
      </c>
      <c r="AA284" s="286">
        <f t="shared" si="48"/>
        <v>-2935301.996702522</v>
      </c>
      <c r="AB284" s="286">
        <f t="shared" si="50"/>
        <v>3853.091149424502</v>
      </c>
      <c r="AC284" s="286">
        <f t="shared" si="49"/>
        <v>3809.6791550933253</v>
      </c>
      <c r="AD284" s="287">
        <f t="shared" si="51"/>
        <v>-43.411994331176629</v>
      </c>
      <c r="AE284" s="288">
        <f t="shared" si="52"/>
        <v>-1.1266796617998681E-2</v>
      </c>
      <c r="AF284" s="250">
        <v>15</v>
      </c>
    </row>
    <row r="285" spans="1:32">
      <c r="A285" s="282">
        <v>908</v>
      </c>
      <c r="B285" s="282" t="s">
        <v>319</v>
      </c>
      <c r="C285" s="287">
        <v>20695</v>
      </c>
      <c r="D285" s="287">
        <v>81316835.64000003</v>
      </c>
      <c r="E285" s="287">
        <v>80792897.64000003</v>
      </c>
      <c r="F285" s="286">
        <f t="shared" si="43"/>
        <v>-523938</v>
      </c>
      <c r="G285" s="287">
        <v>82486000</v>
      </c>
      <c r="H285" s="287">
        <v>82486000</v>
      </c>
      <c r="I285" s="286">
        <f t="shared" si="44"/>
        <v>0</v>
      </c>
      <c r="J285" s="287">
        <v>81901417.820000023</v>
      </c>
      <c r="K285" s="287">
        <v>81639448.820000023</v>
      </c>
      <c r="L285" s="286">
        <f t="shared" si="45"/>
        <v>-261969</v>
      </c>
      <c r="M285" s="287">
        <v>83659749.232297808</v>
      </c>
      <c r="N285" s="287">
        <v>83320274.094765306</v>
      </c>
      <c r="O285" s="286">
        <f t="shared" si="46"/>
        <v>-339475.13753250241</v>
      </c>
      <c r="P285" s="287">
        <v>1631400.25</v>
      </c>
      <c r="Q285" s="287">
        <v>1631400.25</v>
      </c>
      <c r="R285" s="286">
        <f t="shared" si="47"/>
        <v>0</v>
      </c>
      <c r="S285" s="287">
        <v>1682000</v>
      </c>
      <c r="T285" s="287">
        <v>1682000</v>
      </c>
      <c r="U285" s="287">
        <v>1656700.125</v>
      </c>
      <c r="V285" s="287">
        <v>1656700.125</v>
      </c>
      <c r="W285" s="287">
        <v>1708589.4417581095</v>
      </c>
      <c r="X285" s="287">
        <v>1706249.1470128107</v>
      </c>
      <c r="Y285" s="287">
        <v>85368338.674055919</v>
      </c>
      <c r="Z285" s="287">
        <v>85026523.24177812</v>
      </c>
      <c r="AA285" s="286">
        <f t="shared" si="48"/>
        <v>-341815.43227779865</v>
      </c>
      <c r="AB285" s="286">
        <f t="shared" si="50"/>
        <v>4125.0707259751589</v>
      </c>
      <c r="AC285" s="286">
        <f t="shared" si="49"/>
        <v>4108.5539135915978</v>
      </c>
      <c r="AD285" s="287">
        <f t="shared" si="51"/>
        <v>-16.516812383561046</v>
      </c>
      <c r="AE285" s="288">
        <f t="shared" si="52"/>
        <v>-4.0040070778802226E-3</v>
      </c>
      <c r="AF285" s="250">
        <v>6</v>
      </c>
    </row>
    <row r="286" spans="1:32">
      <c r="A286" s="282">
        <v>915</v>
      </c>
      <c r="B286" s="282" t="s">
        <v>320</v>
      </c>
      <c r="C286" s="287">
        <v>19973</v>
      </c>
      <c r="D286" s="287">
        <v>90147666.799999967</v>
      </c>
      <c r="E286" s="287">
        <v>90147666.799999967</v>
      </c>
      <c r="F286" s="286">
        <f t="shared" si="43"/>
        <v>0</v>
      </c>
      <c r="G286" s="287">
        <v>96570000</v>
      </c>
      <c r="H286" s="287">
        <v>96570000</v>
      </c>
      <c r="I286" s="286">
        <f t="shared" si="44"/>
        <v>0</v>
      </c>
      <c r="J286" s="287">
        <v>93358833.399999976</v>
      </c>
      <c r="K286" s="287">
        <v>93358833.399999976</v>
      </c>
      <c r="L286" s="286">
        <f t="shared" si="45"/>
        <v>0</v>
      </c>
      <c r="M286" s="287">
        <v>95363142.650707588</v>
      </c>
      <c r="N286" s="287">
        <v>95280942.001532793</v>
      </c>
      <c r="O286" s="286">
        <f t="shared" si="46"/>
        <v>-82200.649174794555</v>
      </c>
      <c r="P286" s="287">
        <v>2780196.29</v>
      </c>
      <c r="Q286" s="287">
        <v>2780196.29</v>
      </c>
      <c r="R286" s="286">
        <f t="shared" si="47"/>
        <v>0</v>
      </c>
      <c r="S286" s="287">
        <v>2857000</v>
      </c>
      <c r="T286" s="287">
        <v>2857000</v>
      </c>
      <c r="U286" s="287">
        <v>2818598.145</v>
      </c>
      <c r="V286" s="287">
        <v>2818598.145</v>
      </c>
      <c r="W286" s="287">
        <v>2906879.137892256</v>
      </c>
      <c r="X286" s="287">
        <v>2902897.5178462914</v>
      </c>
      <c r="Y286" s="287">
        <v>98270021.788599849</v>
      </c>
      <c r="Z286" s="287">
        <v>98183839.519379079</v>
      </c>
      <c r="AA286" s="286">
        <f t="shared" si="48"/>
        <v>-86182.269220769405</v>
      </c>
      <c r="AB286" s="286">
        <f t="shared" si="50"/>
        <v>4920.1432828618563</v>
      </c>
      <c r="AC286" s="286">
        <f t="shared" si="49"/>
        <v>4915.8283442336697</v>
      </c>
      <c r="AD286" s="287">
        <f t="shared" si="51"/>
        <v>-4.31493862818661</v>
      </c>
      <c r="AE286" s="288">
        <f t="shared" si="52"/>
        <v>-8.7699450607803796E-4</v>
      </c>
      <c r="AF286" s="250">
        <v>11</v>
      </c>
    </row>
    <row r="287" spans="1:32">
      <c r="A287" s="282">
        <v>918</v>
      </c>
      <c r="B287" s="282" t="s">
        <v>321</v>
      </c>
      <c r="C287" s="287">
        <v>2271</v>
      </c>
      <c r="D287" s="287">
        <v>9252658.5399999991</v>
      </c>
      <c r="E287" s="287">
        <v>9252658.540000001</v>
      </c>
      <c r="F287" s="286">
        <f t="shared" si="43"/>
        <v>0</v>
      </c>
      <c r="G287" s="287">
        <v>9998000</v>
      </c>
      <c r="H287" s="287">
        <v>9998000</v>
      </c>
      <c r="I287" s="286">
        <f t="shared" si="44"/>
        <v>0</v>
      </c>
      <c r="J287" s="287">
        <v>9625329.2699999996</v>
      </c>
      <c r="K287" s="287">
        <v>9625329.2699999996</v>
      </c>
      <c r="L287" s="286">
        <f t="shared" si="45"/>
        <v>0</v>
      </c>
      <c r="M287" s="287">
        <v>9831974.2739527579</v>
      </c>
      <c r="N287" s="287">
        <v>9823499.3574858252</v>
      </c>
      <c r="O287" s="286">
        <f t="shared" si="46"/>
        <v>-8474.9164669327438</v>
      </c>
      <c r="P287" s="287">
        <v>161127.15</v>
      </c>
      <c r="Q287" s="287">
        <v>161127.15000000002</v>
      </c>
      <c r="R287" s="286">
        <f t="shared" si="47"/>
        <v>0</v>
      </c>
      <c r="S287" s="287">
        <v>164000</v>
      </c>
      <c r="T287" s="287">
        <v>164000</v>
      </c>
      <c r="U287" s="287">
        <v>162563.57500000001</v>
      </c>
      <c r="V287" s="287">
        <v>162563.57500000001</v>
      </c>
      <c r="W287" s="287">
        <v>167655.2102991195</v>
      </c>
      <c r="X287" s="287">
        <v>167425.56905348401</v>
      </c>
      <c r="Y287" s="287">
        <v>9999629.4842518773</v>
      </c>
      <c r="Z287" s="287">
        <v>9990924.9265393093</v>
      </c>
      <c r="AA287" s="286">
        <f t="shared" si="48"/>
        <v>-8704.5577125679702</v>
      </c>
      <c r="AB287" s="286">
        <f t="shared" si="50"/>
        <v>4403.1833924490875</v>
      </c>
      <c r="AC287" s="286">
        <f t="shared" si="49"/>
        <v>4399.3504740375647</v>
      </c>
      <c r="AD287" s="287">
        <f t="shared" si="51"/>
        <v>-3.832918411522769</v>
      </c>
      <c r="AE287" s="288">
        <f t="shared" si="52"/>
        <v>-8.7048802420897292E-4</v>
      </c>
      <c r="AF287" s="250">
        <v>2</v>
      </c>
    </row>
    <row r="288" spans="1:32">
      <c r="A288" s="282">
        <v>921</v>
      </c>
      <c r="B288" s="282" t="s">
        <v>322</v>
      </c>
      <c r="C288" s="287">
        <v>1941</v>
      </c>
      <c r="D288" s="287">
        <v>10967746.629999999</v>
      </c>
      <c r="E288" s="287">
        <v>10810945.599999998</v>
      </c>
      <c r="F288" s="286">
        <f t="shared" si="43"/>
        <v>-156801.03000000119</v>
      </c>
      <c r="G288" s="287">
        <v>12021000</v>
      </c>
      <c r="H288" s="287">
        <v>12021000</v>
      </c>
      <c r="I288" s="286">
        <f t="shared" si="44"/>
        <v>0</v>
      </c>
      <c r="J288" s="287">
        <v>11494373.314999999</v>
      </c>
      <c r="K288" s="287">
        <v>11415972.799999999</v>
      </c>
      <c r="L288" s="286">
        <f t="shared" si="45"/>
        <v>-78400.515000000596</v>
      </c>
      <c r="M288" s="287">
        <v>11741144.594452826</v>
      </c>
      <c r="N288" s="287">
        <v>11651009.364989303</v>
      </c>
      <c r="O288" s="286">
        <f t="shared" si="46"/>
        <v>-90135.229463523254</v>
      </c>
      <c r="P288" s="287">
        <v>256163.36</v>
      </c>
      <c r="Q288" s="287">
        <v>253217.44</v>
      </c>
      <c r="R288" s="286">
        <f t="shared" si="47"/>
        <v>-2945.9199999999837</v>
      </c>
      <c r="S288" s="287">
        <v>257000</v>
      </c>
      <c r="T288" s="287">
        <v>257000</v>
      </c>
      <c r="U288" s="287">
        <v>256581.68</v>
      </c>
      <c r="V288" s="287">
        <v>255108.72</v>
      </c>
      <c r="W288" s="287">
        <v>264618.04570489656</v>
      </c>
      <c r="X288" s="287">
        <v>262738.5785315432</v>
      </c>
      <c r="Y288" s="287">
        <v>12005762.640157722</v>
      </c>
      <c r="Z288" s="287">
        <v>11913747.943520846</v>
      </c>
      <c r="AA288" s="286">
        <f t="shared" si="48"/>
        <v>-92014.696636876091</v>
      </c>
      <c r="AB288" s="286">
        <f t="shared" si="50"/>
        <v>6185.3491190920777</v>
      </c>
      <c r="AC288" s="286">
        <f t="shared" si="49"/>
        <v>6137.943299083383</v>
      </c>
      <c r="AD288" s="287">
        <f t="shared" si="51"/>
        <v>-47.405820008694718</v>
      </c>
      <c r="AE288" s="288">
        <f t="shared" si="52"/>
        <v>-7.664210878957343E-3</v>
      </c>
      <c r="AF288" s="250">
        <v>11</v>
      </c>
    </row>
    <row r="289" spans="1:32">
      <c r="A289" s="282">
        <v>922</v>
      </c>
      <c r="B289" s="282" t="s">
        <v>323</v>
      </c>
      <c r="C289" s="287">
        <v>4444</v>
      </c>
      <c r="D289" s="287">
        <v>13541562.649999999</v>
      </c>
      <c r="E289" s="287">
        <v>13698854.449999997</v>
      </c>
      <c r="F289" s="286">
        <f t="shared" si="43"/>
        <v>157291.79999999888</v>
      </c>
      <c r="G289" s="287">
        <v>14725000</v>
      </c>
      <c r="H289" s="287">
        <v>14725000</v>
      </c>
      <c r="I289" s="286">
        <f t="shared" si="44"/>
        <v>0</v>
      </c>
      <c r="J289" s="287">
        <v>14133281.324999999</v>
      </c>
      <c r="K289" s="287">
        <v>14211927.224999998</v>
      </c>
      <c r="L289" s="286">
        <f t="shared" si="45"/>
        <v>78645.89999999851</v>
      </c>
      <c r="M289" s="287">
        <v>14436706.994225968</v>
      </c>
      <c r="N289" s="287">
        <v>14504528.005972598</v>
      </c>
      <c r="O289" s="286">
        <f t="shared" si="46"/>
        <v>67821.011746630073</v>
      </c>
      <c r="P289" s="287">
        <v>327567.95</v>
      </c>
      <c r="Q289" s="287">
        <v>327567.95</v>
      </c>
      <c r="R289" s="286">
        <f t="shared" si="47"/>
        <v>0</v>
      </c>
      <c r="S289" s="287">
        <v>344000</v>
      </c>
      <c r="T289" s="287">
        <v>344000</v>
      </c>
      <c r="U289" s="287">
        <v>335783.97499999998</v>
      </c>
      <c r="V289" s="287">
        <v>335783.97499999998</v>
      </c>
      <c r="W289" s="287">
        <v>346301.0268056622</v>
      </c>
      <c r="X289" s="287">
        <v>345826.69022513711</v>
      </c>
      <c r="Y289" s="287">
        <v>14783008.021031629</v>
      </c>
      <c r="Z289" s="287">
        <v>14850354.696197735</v>
      </c>
      <c r="AA289" s="286">
        <f t="shared" si="48"/>
        <v>67346.675166105852</v>
      </c>
      <c r="AB289" s="286">
        <f t="shared" si="50"/>
        <v>3326.5094556776844</v>
      </c>
      <c r="AC289" s="286">
        <f t="shared" si="49"/>
        <v>3341.6639730417946</v>
      </c>
      <c r="AD289" s="287">
        <f t="shared" si="51"/>
        <v>15.154517364110234</v>
      </c>
      <c r="AE289" s="288">
        <f t="shared" si="52"/>
        <v>4.555681433054252E-3</v>
      </c>
      <c r="AF289" s="250">
        <v>6</v>
      </c>
    </row>
    <row r="290" spans="1:32">
      <c r="A290" s="282">
        <v>924</v>
      </c>
      <c r="B290" s="282" t="s">
        <v>324</v>
      </c>
      <c r="C290" s="287">
        <v>3004</v>
      </c>
      <c r="D290" s="287">
        <v>13419057.41</v>
      </c>
      <c r="E290" s="287">
        <v>13419057.41</v>
      </c>
      <c r="F290" s="286">
        <f t="shared" si="43"/>
        <v>0</v>
      </c>
      <c r="G290" s="287">
        <v>14300000</v>
      </c>
      <c r="H290" s="287">
        <v>14300000</v>
      </c>
      <c r="I290" s="286">
        <f t="shared" si="44"/>
        <v>0</v>
      </c>
      <c r="J290" s="287">
        <v>13859528.705</v>
      </c>
      <c r="K290" s="287">
        <v>13859528.705</v>
      </c>
      <c r="L290" s="286">
        <f t="shared" si="45"/>
        <v>0</v>
      </c>
      <c r="M290" s="287">
        <v>14157077.21307593</v>
      </c>
      <c r="N290" s="287">
        <v>14144874.165808549</v>
      </c>
      <c r="O290" s="286">
        <f t="shared" si="46"/>
        <v>-12203.047267381102</v>
      </c>
      <c r="P290" s="287">
        <v>338870.25</v>
      </c>
      <c r="Q290" s="287">
        <v>338870.25</v>
      </c>
      <c r="R290" s="286">
        <f t="shared" si="47"/>
        <v>0</v>
      </c>
      <c r="S290" s="287">
        <v>423000</v>
      </c>
      <c r="T290" s="287">
        <v>423000</v>
      </c>
      <c r="U290" s="287">
        <v>380935.125</v>
      </c>
      <c r="V290" s="287">
        <v>380935.125</v>
      </c>
      <c r="W290" s="287">
        <v>392866.35085502005</v>
      </c>
      <c r="X290" s="287">
        <v>392328.23266580509</v>
      </c>
      <c r="Y290" s="287">
        <v>14549943.563930951</v>
      </c>
      <c r="Z290" s="287">
        <v>14537202.398474354</v>
      </c>
      <c r="AA290" s="286">
        <f t="shared" si="48"/>
        <v>-12741.165456596762</v>
      </c>
      <c r="AB290" s="286">
        <f t="shared" si="50"/>
        <v>4843.5231571008489</v>
      </c>
      <c r="AC290" s="286">
        <f t="shared" si="49"/>
        <v>4839.2817571485866</v>
      </c>
      <c r="AD290" s="287">
        <f t="shared" si="51"/>
        <v>-4.2413999522623271</v>
      </c>
      <c r="AE290" s="288">
        <f t="shared" si="52"/>
        <v>-8.7568487125827424E-4</v>
      </c>
      <c r="AF290" s="250">
        <v>16</v>
      </c>
    </row>
    <row r="291" spans="1:32">
      <c r="A291" s="282">
        <v>925</v>
      </c>
      <c r="B291" s="282" t="s">
        <v>325</v>
      </c>
      <c r="C291" s="287">
        <v>3490</v>
      </c>
      <c r="D291" s="287">
        <v>12943641.419999996</v>
      </c>
      <c r="E291" s="287">
        <v>12943641.399999997</v>
      </c>
      <c r="F291" s="286">
        <f t="shared" si="43"/>
        <v>-1.9999999552965164E-2</v>
      </c>
      <c r="G291" s="287">
        <v>13994000</v>
      </c>
      <c r="H291" s="287">
        <v>13994000</v>
      </c>
      <c r="I291" s="286">
        <f t="shared" si="44"/>
        <v>0</v>
      </c>
      <c r="J291" s="287">
        <v>13468820.709999997</v>
      </c>
      <c r="K291" s="287">
        <v>13468820.699999999</v>
      </c>
      <c r="L291" s="286">
        <f t="shared" si="45"/>
        <v>-9.9999979138374329E-3</v>
      </c>
      <c r="M291" s="287">
        <v>13757981.156441215</v>
      </c>
      <c r="N291" s="287">
        <v>13746122.109809317</v>
      </c>
      <c r="O291" s="286">
        <f t="shared" si="46"/>
        <v>-11859.046631898731</v>
      </c>
      <c r="P291" s="287">
        <v>486559.83</v>
      </c>
      <c r="Q291" s="287">
        <v>486559.83</v>
      </c>
      <c r="R291" s="286">
        <f t="shared" si="47"/>
        <v>0</v>
      </c>
      <c r="S291" s="287">
        <v>418000</v>
      </c>
      <c r="T291" s="287">
        <v>418000</v>
      </c>
      <c r="U291" s="287">
        <v>452279.91500000004</v>
      </c>
      <c r="V291" s="287">
        <v>452279.91500000004</v>
      </c>
      <c r="W291" s="287">
        <v>466445.72293266124</v>
      </c>
      <c r="X291" s="287">
        <v>465806.82136411167</v>
      </c>
      <c r="Y291" s="287">
        <v>14224426.879373876</v>
      </c>
      <c r="Z291" s="287">
        <v>14211928.931173429</v>
      </c>
      <c r="AA291" s="286">
        <f t="shared" si="48"/>
        <v>-12497.948200447485</v>
      </c>
      <c r="AB291" s="286">
        <f t="shared" si="50"/>
        <v>4075.7670141472427</v>
      </c>
      <c r="AC291" s="286">
        <f t="shared" si="49"/>
        <v>4072.1859401643064</v>
      </c>
      <c r="AD291" s="287">
        <f t="shared" si="51"/>
        <v>-3.5810739829362319</v>
      </c>
      <c r="AE291" s="288">
        <f t="shared" si="52"/>
        <v>-8.7862578270693579E-4</v>
      </c>
      <c r="AF291" s="250">
        <v>11</v>
      </c>
    </row>
    <row r="292" spans="1:32">
      <c r="A292" s="282">
        <v>927</v>
      </c>
      <c r="B292" s="282" t="s">
        <v>326</v>
      </c>
      <c r="C292" s="287">
        <v>29239</v>
      </c>
      <c r="D292" s="287">
        <v>90062436</v>
      </c>
      <c r="E292" s="287">
        <v>90062436</v>
      </c>
      <c r="F292" s="286">
        <f t="shared" si="43"/>
        <v>0</v>
      </c>
      <c r="G292" s="287">
        <v>94664000</v>
      </c>
      <c r="H292" s="287">
        <v>94664000</v>
      </c>
      <c r="I292" s="286">
        <f t="shared" si="44"/>
        <v>0</v>
      </c>
      <c r="J292" s="287">
        <v>92363218</v>
      </c>
      <c r="K292" s="287">
        <v>92363218</v>
      </c>
      <c r="L292" s="286">
        <f t="shared" si="45"/>
        <v>0</v>
      </c>
      <c r="M292" s="287">
        <v>94346152.506790057</v>
      </c>
      <c r="N292" s="287">
        <v>94264828.477740303</v>
      </c>
      <c r="O292" s="286">
        <f t="shared" si="46"/>
        <v>-81324.029049754143</v>
      </c>
      <c r="P292" s="287">
        <v>2041235.61</v>
      </c>
      <c r="Q292" s="287">
        <v>2041235.61</v>
      </c>
      <c r="R292" s="286">
        <f t="shared" si="47"/>
        <v>0</v>
      </c>
      <c r="S292" s="287">
        <v>2070000</v>
      </c>
      <c r="T292" s="287">
        <v>2070000</v>
      </c>
      <c r="U292" s="287">
        <v>2055617.8050000002</v>
      </c>
      <c r="V292" s="287">
        <v>2055617.8050000002</v>
      </c>
      <c r="W292" s="287">
        <v>2120001.5771792019</v>
      </c>
      <c r="X292" s="287">
        <v>2117097.7616517027</v>
      </c>
      <c r="Y292" s="287">
        <v>96466154.083969265</v>
      </c>
      <c r="Z292" s="287">
        <v>96381926.239392012</v>
      </c>
      <c r="AA292" s="286">
        <f t="shared" si="48"/>
        <v>-84227.844577252865</v>
      </c>
      <c r="AB292" s="286">
        <f t="shared" si="50"/>
        <v>3299.2289094691769</v>
      </c>
      <c r="AC292" s="286">
        <f t="shared" si="49"/>
        <v>3296.3482417111395</v>
      </c>
      <c r="AD292" s="287">
        <f t="shared" si="51"/>
        <v>-2.8806677580373616</v>
      </c>
      <c r="AE292" s="288">
        <f t="shared" si="52"/>
        <v>-8.7313364337027503E-4</v>
      </c>
      <c r="AF292" s="250">
        <v>1</v>
      </c>
    </row>
    <row r="293" spans="1:32">
      <c r="A293" s="282">
        <v>931</v>
      </c>
      <c r="B293" s="282" t="s">
        <v>327</v>
      </c>
      <c r="C293" s="287">
        <v>6070</v>
      </c>
      <c r="D293" s="287">
        <v>24713498.139999997</v>
      </c>
      <c r="E293" s="287">
        <v>25224205.469999995</v>
      </c>
      <c r="F293" s="286">
        <f t="shared" si="43"/>
        <v>510707.32999999821</v>
      </c>
      <c r="G293" s="287">
        <v>30318000</v>
      </c>
      <c r="H293" s="287">
        <v>30318000</v>
      </c>
      <c r="I293" s="286">
        <f t="shared" si="44"/>
        <v>0</v>
      </c>
      <c r="J293" s="287">
        <v>27515749.07</v>
      </c>
      <c r="K293" s="287">
        <v>27771102.734999999</v>
      </c>
      <c r="L293" s="286">
        <f t="shared" si="45"/>
        <v>255353.66499999911</v>
      </c>
      <c r="M293" s="287">
        <v>28106481.284538906</v>
      </c>
      <c r="N293" s="287">
        <v>28342865.186361086</v>
      </c>
      <c r="O293" s="286">
        <f t="shared" si="46"/>
        <v>236383.90182217956</v>
      </c>
      <c r="P293" s="287">
        <v>604719.84</v>
      </c>
      <c r="Q293" s="287">
        <v>604719.84</v>
      </c>
      <c r="R293" s="286">
        <f t="shared" si="47"/>
        <v>0</v>
      </c>
      <c r="S293" s="287">
        <v>565000</v>
      </c>
      <c r="T293" s="287">
        <v>565000</v>
      </c>
      <c r="U293" s="287">
        <v>584859.91999999993</v>
      </c>
      <c r="V293" s="287">
        <v>584859.91999999993</v>
      </c>
      <c r="W293" s="287">
        <v>603178.25123571628</v>
      </c>
      <c r="X293" s="287">
        <v>602352.0639391396</v>
      </c>
      <c r="Y293" s="287">
        <v>28709659.535774622</v>
      </c>
      <c r="Z293" s="287">
        <v>28945217.250300225</v>
      </c>
      <c r="AA293" s="286">
        <f t="shared" si="48"/>
        <v>235557.71452560276</v>
      </c>
      <c r="AB293" s="286">
        <f t="shared" si="50"/>
        <v>4729.7626912314036</v>
      </c>
      <c r="AC293" s="286">
        <f t="shared" si="49"/>
        <v>4768.5695634761487</v>
      </c>
      <c r="AD293" s="287">
        <f t="shared" si="51"/>
        <v>38.806872244745136</v>
      </c>
      <c r="AE293" s="288">
        <f t="shared" si="52"/>
        <v>8.2048243808700867E-3</v>
      </c>
      <c r="AF293" s="250">
        <v>13</v>
      </c>
    </row>
    <row r="294" spans="1:32">
      <c r="A294" s="282">
        <v>934</v>
      </c>
      <c r="B294" s="282" t="s">
        <v>328</v>
      </c>
      <c r="C294" s="287">
        <v>2756</v>
      </c>
      <c r="D294" s="287">
        <v>12203690.49</v>
      </c>
      <c r="E294" s="287">
        <v>12203690.49</v>
      </c>
      <c r="F294" s="286">
        <f t="shared" si="43"/>
        <v>0</v>
      </c>
      <c r="G294" s="287">
        <v>11900000</v>
      </c>
      <c r="H294" s="287">
        <v>11900000</v>
      </c>
      <c r="I294" s="286">
        <f t="shared" si="44"/>
        <v>0</v>
      </c>
      <c r="J294" s="287">
        <v>12051845.245000001</v>
      </c>
      <c r="K294" s="287">
        <v>12051845.245000001</v>
      </c>
      <c r="L294" s="286">
        <f t="shared" si="45"/>
        <v>0</v>
      </c>
      <c r="M294" s="287">
        <v>12310584.820388163</v>
      </c>
      <c r="N294" s="287">
        <v>12299973.403484004</v>
      </c>
      <c r="O294" s="286">
        <f t="shared" si="46"/>
        <v>-10611.41690415889</v>
      </c>
      <c r="P294" s="287">
        <v>283701.05</v>
      </c>
      <c r="Q294" s="287">
        <v>283701.05</v>
      </c>
      <c r="R294" s="286">
        <f t="shared" si="47"/>
        <v>0</v>
      </c>
      <c r="S294" s="287">
        <v>293000</v>
      </c>
      <c r="T294" s="287">
        <v>293000</v>
      </c>
      <c r="U294" s="287">
        <v>288350.52500000002</v>
      </c>
      <c r="V294" s="287">
        <v>288350.52500000002</v>
      </c>
      <c r="W294" s="287">
        <v>297381.91909679963</v>
      </c>
      <c r="X294" s="287">
        <v>296974.58815725398</v>
      </c>
      <c r="Y294" s="287">
        <v>12607966.739484962</v>
      </c>
      <c r="Z294" s="287">
        <v>12596947.991641257</v>
      </c>
      <c r="AA294" s="286">
        <f t="shared" si="48"/>
        <v>-11018.747843705118</v>
      </c>
      <c r="AB294" s="286">
        <f t="shared" si="50"/>
        <v>4574.7339403065898</v>
      </c>
      <c r="AC294" s="286">
        <f t="shared" si="49"/>
        <v>4570.7358460236783</v>
      </c>
      <c r="AD294" s="287">
        <f t="shared" si="51"/>
        <v>-3.998094282911552</v>
      </c>
      <c r="AE294" s="288">
        <f t="shared" si="52"/>
        <v>-8.7395121444890133E-4</v>
      </c>
      <c r="AF294" s="250">
        <v>14</v>
      </c>
    </row>
    <row r="295" spans="1:32">
      <c r="A295" s="282">
        <v>935</v>
      </c>
      <c r="B295" s="282" t="s">
        <v>329</v>
      </c>
      <c r="C295" s="287">
        <v>3040</v>
      </c>
      <c r="D295" s="287">
        <v>13118683.800000003</v>
      </c>
      <c r="E295" s="287">
        <v>13037882.500000002</v>
      </c>
      <c r="F295" s="286">
        <f t="shared" si="43"/>
        <v>-80801.300000000745</v>
      </c>
      <c r="G295" s="287">
        <v>13790000</v>
      </c>
      <c r="H295" s="287">
        <v>13790000</v>
      </c>
      <c r="I295" s="286">
        <f t="shared" si="44"/>
        <v>0</v>
      </c>
      <c r="J295" s="287">
        <v>13454341.900000002</v>
      </c>
      <c r="K295" s="287">
        <v>13413941.25</v>
      </c>
      <c r="L295" s="286">
        <f t="shared" si="45"/>
        <v>-40400.650000002235</v>
      </c>
      <c r="M295" s="287">
        <v>13743191.502659597</v>
      </c>
      <c r="N295" s="287">
        <v>13690112.779978447</v>
      </c>
      <c r="O295" s="286">
        <f t="shared" si="46"/>
        <v>-53078.72268114984</v>
      </c>
      <c r="P295" s="287">
        <v>376122.78</v>
      </c>
      <c r="Q295" s="287">
        <v>376122.78</v>
      </c>
      <c r="R295" s="286">
        <f t="shared" si="47"/>
        <v>0</v>
      </c>
      <c r="S295" s="287">
        <v>376000</v>
      </c>
      <c r="T295" s="287">
        <v>376000</v>
      </c>
      <c r="U295" s="287">
        <v>376061.39</v>
      </c>
      <c r="V295" s="287">
        <v>376061.39</v>
      </c>
      <c r="W295" s="287">
        <v>387839.96615372907</v>
      </c>
      <c r="X295" s="287">
        <v>387308.73272068589</v>
      </c>
      <c r="Y295" s="287">
        <v>14131031.468813326</v>
      </c>
      <c r="Z295" s="287">
        <v>14077421.512699133</v>
      </c>
      <c r="AA295" s="286">
        <f t="shared" si="48"/>
        <v>-53609.956114193425</v>
      </c>
      <c r="AB295" s="286">
        <f t="shared" si="50"/>
        <v>4648.3656147412257</v>
      </c>
      <c r="AC295" s="286">
        <f t="shared" si="49"/>
        <v>4630.7307607562934</v>
      </c>
      <c r="AD295" s="287">
        <f t="shared" si="51"/>
        <v>-17.634853984932306</v>
      </c>
      <c r="AE295" s="288">
        <f t="shared" si="52"/>
        <v>-3.7937751559402751E-3</v>
      </c>
      <c r="AF295" s="250">
        <v>8</v>
      </c>
    </row>
    <row r="296" spans="1:32">
      <c r="A296" s="282">
        <v>936</v>
      </c>
      <c r="B296" s="282" t="s">
        <v>330</v>
      </c>
      <c r="C296" s="287">
        <v>6465</v>
      </c>
      <c r="D296" s="287">
        <v>31161304.510000002</v>
      </c>
      <c r="E296" s="287">
        <v>31160234.469999999</v>
      </c>
      <c r="F296" s="286">
        <f t="shared" si="43"/>
        <v>-1070.0400000028312</v>
      </c>
      <c r="G296" s="287">
        <v>31741000</v>
      </c>
      <c r="H296" s="287">
        <v>31741000</v>
      </c>
      <c r="I296" s="286">
        <f t="shared" si="44"/>
        <v>0</v>
      </c>
      <c r="J296" s="287">
        <v>31451152.255000003</v>
      </c>
      <c r="K296" s="287">
        <v>31450617.234999999</v>
      </c>
      <c r="L296" s="286">
        <f t="shared" si="45"/>
        <v>-535.02000000327826</v>
      </c>
      <c r="M296" s="287">
        <v>32126373.153916143</v>
      </c>
      <c r="N296" s="287">
        <v>32098134.986768626</v>
      </c>
      <c r="O296" s="286">
        <f t="shared" si="46"/>
        <v>-28238.167147517204</v>
      </c>
      <c r="P296" s="287">
        <v>529446.40999999992</v>
      </c>
      <c r="Q296" s="287">
        <v>529446.41</v>
      </c>
      <c r="R296" s="286">
        <f t="shared" si="47"/>
        <v>0</v>
      </c>
      <c r="S296" s="287">
        <v>565000</v>
      </c>
      <c r="T296" s="287">
        <v>565000</v>
      </c>
      <c r="U296" s="287">
        <v>547223.20499999996</v>
      </c>
      <c r="V296" s="287">
        <v>547223.20500000007</v>
      </c>
      <c r="W296" s="287">
        <v>564362.72095291445</v>
      </c>
      <c r="X296" s="287">
        <v>563589.70019204076</v>
      </c>
      <c r="Y296" s="287">
        <v>32690735.874869056</v>
      </c>
      <c r="Z296" s="287">
        <v>32661724.686960667</v>
      </c>
      <c r="AA296" s="286">
        <f t="shared" si="48"/>
        <v>-29011.187908388674</v>
      </c>
      <c r="AB296" s="286">
        <f t="shared" si="50"/>
        <v>5056.5716743803641</v>
      </c>
      <c r="AC296" s="286">
        <f t="shared" si="49"/>
        <v>5052.0842516567154</v>
      </c>
      <c r="AD296" s="287">
        <f t="shared" si="51"/>
        <v>-4.4874227236487059</v>
      </c>
      <c r="AE296" s="288">
        <f t="shared" si="52"/>
        <v>-8.8744370941772478E-4</v>
      </c>
      <c r="AF296" s="250">
        <v>6</v>
      </c>
    </row>
    <row r="297" spans="1:32">
      <c r="A297" s="282">
        <v>946</v>
      </c>
      <c r="B297" s="282" t="s">
        <v>331</v>
      </c>
      <c r="C297" s="287">
        <v>6376</v>
      </c>
      <c r="D297" s="287">
        <v>21394506.810000002</v>
      </c>
      <c r="E297" s="287">
        <v>24492444.75</v>
      </c>
      <c r="F297" s="286">
        <f t="shared" si="43"/>
        <v>3097937.9399999976</v>
      </c>
      <c r="G297" s="287">
        <v>26578000</v>
      </c>
      <c r="H297" s="287">
        <v>26578000</v>
      </c>
      <c r="I297" s="286">
        <f t="shared" si="44"/>
        <v>0</v>
      </c>
      <c r="J297" s="287">
        <v>23986253.405000001</v>
      </c>
      <c r="K297" s="287">
        <v>25535222.375</v>
      </c>
      <c r="L297" s="286">
        <f t="shared" si="45"/>
        <v>1548968.9699999988</v>
      </c>
      <c r="M297" s="287">
        <v>24501211.313519225</v>
      </c>
      <c r="N297" s="287">
        <v>26060951.636833735</v>
      </c>
      <c r="O297" s="286">
        <f t="shared" si="46"/>
        <v>1559740.3233145103</v>
      </c>
      <c r="P297" s="287">
        <v>494839</v>
      </c>
      <c r="Q297" s="287">
        <v>494839.32</v>
      </c>
      <c r="R297" s="286">
        <f t="shared" si="47"/>
        <v>0.32000000000698492</v>
      </c>
      <c r="S297" s="287">
        <v>502000</v>
      </c>
      <c r="T297" s="287">
        <v>502000</v>
      </c>
      <c r="U297" s="287">
        <v>498419.5</v>
      </c>
      <c r="V297" s="287">
        <v>498419.66000000003</v>
      </c>
      <c r="W297" s="287">
        <v>514030.44064257317</v>
      </c>
      <c r="X297" s="287">
        <v>513326.52596342092</v>
      </c>
      <c r="Y297" s="287">
        <v>25015241.754161797</v>
      </c>
      <c r="Z297" s="287">
        <v>26574278.162797157</v>
      </c>
      <c r="AA297" s="286">
        <f t="shared" si="48"/>
        <v>1559036.4086353593</v>
      </c>
      <c r="AB297" s="286">
        <f t="shared" si="50"/>
        <v>3923.3440643290146</v>
      </c>
      <c r="AC297" s="286">
        <f t="shared" si="49"/>
        <v>4167.8604395855018</v>
      </c>
      <c r="AD297" s="287">
        <f t="shared" si="51"/>
        <v>244.51637525648721</v>
      </c>
      <c r="AE297" s="288">
        <f t="shared" si="52"/>
        <v>6.2323459591430284E-2</v>
      </c>
      <c r="AF297" s="250">
        <v>15</v>
      </c>
    </row>
    <row r="298" spans="1:32">
      <c r="A298" s="282">
        <v>976</v>
      </c>
      <c r="B298" s="282" t="s">
        <v>332</v>
      </c>
      <c r="C298" s="287">
        <v>3830</v>
      </c>
      <c r="D298" s="287">
        <v>21470017.099999998</v>
      </c>
      <c r="E298" s="287">
        <v>21699877.319999997</v>
      </c>
      <c r="F298" s="286">
        <f t="shared" si="43"/>
        <v>229860.21999999881</v>
      </c>
      <c r="G298" s="287">
        <v>22485000</v>
      </c>
      <c r="H298" s="287">
        <v>22485000</v>
      </c>
      <c r="I298" s="286">
        <f t="shared" si="44"/>
        <v>0</v>
      </c>
      <c r="J298" s="287">
        <v>21977508.549999997</v>
      </c>
      <c r="K298" s="287">
        <v>22092438.659999996</v>
      </c>
      <c r="L298" s="286">
        <f t="shared" si="45"/>
        <v>114930.1099999994</v>
      </c>
      <c r="M298" s="287">
        <v>22449340.963602874</v>
      </c>
      <c r="N298" s="287">
        <v>22547286.528495558</v>
      </c>
      <c r="O298" s="286">
        <f t="shared" si="46"/>
        <v>97945.564892683178</v>
      </c>
      <c r="P298" s="287">
        <v>446000</v>
      </c>
      <c r="Q298" s="287">
        <v>445924.78</v>
      </c>
      <c r="R298" s="286">
        <f t="shared" si="47"/>
        <v>-75.21999999997206</v>
      </c>
      <c r="S298" s="287">
        <v>437000</v>
      </c>
      <c r="T298" s="287">
        <v>437000</v>
      </c>
      <c r="U298" s="287">
        <v>441500</v>
      </c>
      <c r="V298" s="287">
        <v>441462.39</v>
      </c>
      <c r="W298" s="287">
        <v>455328.1714373054</v>
      </c>
      <c r="X298" s="287">
        <v>454665.76298817917</v>
      </c>
      <c r="Y298" s="287">
        <v>22904669.135040179</v>
      </c>
      <c r="Z298" s="287">
        <v>23001952.291483738</v>
      </c>
      <c r="AA298" s="286">
        <f t="shared" si="48"/>
        <v>97283.156443558633</v>
      </c>
      <c r="AB298" s="286">
        <f t="shared" si="50"/>
        <v>5980.3313668512219</v>
      </c>
      <c r="AC298" s="286">
        <f t="shared" si="49"/>
        <v>6005.7316687947095</v>
      </c>
      <c r="AD298" s="287">
        <f t="shared" si="51"/>
        <v>25.400301943487648</v>
      </c>
      <c r="AE298" s="288">
        <f t="shared" si="52"/>
        <v>4.2473067770593242E-3</v>
      </c>
      <c r="AF298" s="250">
        <v>19</v>
      </c>
    </row>
    <row r="299" spans="1:32">
      <c r="A299" s="282">
        <v>977</v>
      </c>
      <c r="B299" s="282" t="s">
        <v>333</v>
      </c>
      <c r="C299" s="287">
        <v>15357</v>
      </c>
      <c r="D299" s="287">
        <v>56038147.619999997</v>
      </c>
      <c r="E299" s="287">
        <v>55918012.919999994</v>
      </c>
      <c r="F299" s="286">
        <f t="shared" si="43"/>
        <v>-120134.70000000298</v>
      </c>
      <c r="G299" s="287">
        <v>57390000</v>
      </c>
      <c r="H299" s="287">
        <v>57390000</v>
      </c>
      <c r="I299" s="286">
        <f t="shared" si="44"/>
        <v>0</v>
      </c>
      <c r="J299" s="287">
        <v>56714073.810000002</v>
      </c>
      <c r="K299" s="287">
        <v>56654006.459999993</v>
      </c>
      <c r="L299" s="286">
        <f t="shared" si="45"/>
        <v>-60067.350000008941</v>
      </c>
      <c r="M299" s="287">
        <v>57931661.248091295</v>
      </c>
      <c r="N299" s="287">
        <v>57820421.561413005</v>
      </c>
      <c r="O299" s="286">
        <f t="shared" si="46"/>
        <v>-111239.68667829037</v>
      </c>
      <c r="P299" s="287">
        <v>2698259.7800000021</v>
      </c>
      <c r="Q299" s="287">
        <v>2625135.9700000002</v>
      </c>
      <c r="R299" s="286">
        <f t="shared" si="47"/>
        <v>-73123.810000001919</v>
      </c>
      <c r="S299" s="287">
        <v>2322000</v>
      </c>
      <c r="T299" s="287">
        <v>2322000</v>
      </c>
      <c r="U299" s="287">
        <v>2510129.8900000011</v>
      </c>
      <c r="V299" s="287">
        <v>2473567.9850000003</v>
      </c>
      <c r="W299" s="287">
        <v>2588749.3836553227</v>
      </c>
      <c r="X299" s="287">
        <v>2547548.1052942197</v>
      </c>
      <c r="Y299" s="287">
        <v>60520410.63174662</v>
      </c>
      <c r="Z299" s="287">
        <v>60367969.666707225</v>
      </c>
      <c r="AA299" s="286">
        <f t="shared" si="48"/>
        <v>-152440.9650393948</v>
      </c>
      <c r="AB299" s="286">
        <f t="shared" si="50"/>
        <v>3940.9006076542696</v>
      </c>
      <c r="AC299" s="286">
        <f t="shared" si="49"/>
        <v>3930.9741268937437</v>
      </c>
      <c r="AD299" s="287">
        <f t="shared" si="51"/>
        <v>-9.9264807605259193</v>
      </c>
      <c r="AE299" s="288">
        <f t="shared" si="52"/>
        <v>-2.5188356035283081E-3</v>
      </c>
      <c r="AF299" s="250">
        <v>17</v>
      </c>
    </row>
    <row r="300" spans="1:32">
      <c r="A300" s="282">
        <v>980</v>
      </c>
      <c r="B300" s="282" t="s">
        <v>334</v>
      </c>
      <c r="C300" s="287">
        <v>33533</v>
      </c>
      <c r="D300" s="287">
        <v>100355065.53999998</v>
      </c>
      <c r="E300" s="287">
        <v>100355065.53999998</v>
      </c>
      <c r="F300" s="286">
        <f t="shared" si="43"/>
        <v>0</v>
      </c>
      <c r="G300" s="287">
        <v>103400000</v>
      </c>
      <c r="H300" s="287">
        <v>103400000</v>
      </c>
      <c r="I300" s="286">
        <f t="shared" si="44"/>
        <v>0</v>
      </c>
      <c r="J300" s="287">
        <v>101877532.76999998</v>
      </c>
      <c r="K300" s="287">
        <v>101877532.76999998</v>
      </c>
      <c r="L300" s="286">
        <f t="shared" si="45"/>
        <v>0</v>
      </c>
      <c r="M300" s="287">
        <v>104064728.92416894</v>
      </c>
      <c r="N300" s="287">
        <v>103975027.72477475</v>
      </c>
      <c r="O300" s="286">
        <f t="shared" si="46"/>
        <v>-89701.199394196272</v>
      </c>
      <c r="P300" s="287">
        <v>2545803.9500000002</v>
      </c>
      <c r="Q300" s="287">
        <v>2545803.9500000002</v>
      </c>
      <c r="R300" s="286">
        <f t="shared" si="47"/>
        <v>0</v>
      </c>
      <c r="S300" s="287">
        <v>2668000</v>
      </c>
      <c r="T300" s="287">
        <v>2668000</v>
      </c>
      <c r="U300" s="287">
        <v>2606901.9750000001</v>
      </c>
      <c r="V300" s="287">
        <v>2606901.9750000001</v>
      </c>
      <c r="W300" s="287">
        <v>2688552.4561563991</v>
      </c>
      <c r="X300" s="287">
        <v>2684869.8832504535</v>
      </c>
      <c r="Y300" s="287">
        <v>106753281.38032535</v>
      </c>
      <c r="Z300" s="287">
        <v>106659897.60802521</v>
      </c>
      <c r="AA300" s="286">
        <f t="shared" si="48"/>
        <v>-93383.77230013907</v>
      </c>
      <c r="AB300" s="286">
        <f t="shared" si="50"/>
        <v>3183.5291020882519</v>
      </c>
      <c r="AC300" s="286">
        <f t="shared" si="49"/>
        <v>3180.7442700630786</v>
      </c>
      <c r="AD300" s="287">
        <f t="shared" si="51"/>
        <v>-2.784832025173273</v>
      </c>
      <c r="AE300" s="288">
        <f t="shared" si="52"/>
        <v>-8.7476254680585403E-4</v>
      </c>
      <c r="AF300" s="250">
        <v>6</v>
      </c>
    </row>
    <row r="301" spans="1:32">
      <c r="A301" s="282">
        <v>981</v>
      </c>
      <c r="B301" s="282" t="s">
        <v>335</v>
      </c>
      <c r="C301" s="287">
        <v>2282</v>
      </c>
      <c r="D301" s="287">
        <v>8299000</v>
      </c>
      <c r="E301" s="287">
        <v>7817930.1799999997</v>
      </c>
      <c r="F301" s="286">
        <f t="shared" si="43"/>
        <v>-481069.8200000003</v>
      </c>
      <c r="G301" s="287">
        <v>8524000</v>
      </c>
      <c r="H301" s="287">
        <v>8524000</v>
      </c>
      <c r="I301" s="286">
        <f t="shared" si="44"/>
        <v>0</v>
      </c>
      <c r="J301" s="287">
        <v>8411500</v>
      </c>
      <c r="K301" s="287">
        <v>8170965.0899999999</v>
      </c>
      <c r="L301" s="286">
        <f t="shared" si="45"/>
        <v>-240534.91000000015</v>
      </c>
      <c r="M301" s="287">
        <v>8592085.4534417</v>
      </c>
      <c r="N301" s="287">
        <v>8339192.1522965319</v>
      </c>
      <c r="O301" s="286">
        <f t="shared" si="46"/>
        <v>-252893.30114516802</v>
      </c>
      <c r="P301" s="287">
        <v>130738.73000000001</v>
      </c>
      <c r="Q301" s="287">
        <v>130738.73000000001</v>
      </c>
      <c r="R301" s="286">
        <f t="shared" si="47"/>
        <v>0</v>
      </c>
      <c r="S301" s="287">
        <v>157000</v>
      </c>
      <c r="T301" s="287">
        <v>157000</v>
      </c>
      <c r="U301" s="287">
        <v>143869.36499999999</v>
      </c>
      <c r="V301" s="287">
        <v>143869.36499999999</v>
      </c>
      <c r="W301" s="287">
        <v>148375.4810674887</v>
      </c>
      <c r="X301" s="287">
        <v>148172.24771593756</v>
      </c>
      <c r="Y301" s="287">
        <v>8740460.9345091879</v>
      </c>
      <c r="Z301" s="287">
        <v>8487364.4000124689</v>
      </c>
      <c r="AA301" s="286">
        <f t="shared" si="48"/>
        <v>-253096.53449671902</v>
      </c>
      <c r="AB301" s="286">
        <f t="shared" si="50"/>
        <v>3830.1756943510904</v>
      </c>
      <c r="AC301" s="286">
        <f t="shared" si="49"/>
        <v>3719.2657318196621</v>
      </c>
      <c r="AD301" s="287">
        <f t="shared" si="51"/>
        <v>-110.90996253142839</v>
      </c>
      <c r="AE301" s="288">
        <f t="shared" si="52"/>
        <v>-2.895688641515929E-2</v>
      </c>
      <c r="AF301" s="250">
        <v>5</v>
      </c>
    </row>
    <row r="302" spans="1:32">
      <c r="A302" s="282">
        <v>989</v>
      </c>
      <c r="B302" s="282" t="s">
        <v>336</v>
      </c>
      <c r="C302" s="287">
        <v>5484</v>
      </c>
      <c r="D302" s="287">
        <v>27342237.899999999</v>
      </c>
      <c r="E302" s="287">
        <v>27342237.899999999</v>
      </c>
      <c r="F302" s="286">
        <f t="shared" si="43"/>
        <v>0</v>
      </c>
      <c r="G302" s="287">
        <v>27565000</v>
      </c>
      <c r="H302" s="287">
        <v>27565000</v>
      </c>
      <c r="I302" s="286">
        <f t="shared" si="44"/>
        <v>0</v>
      </c>
      <c r="J302" s="287">
        <v>27453618.949999999</v>
      </c>
      <c r="K302" s="287">
        <v>27453618.949999999</v>
      </c>
      <c r="L302" s="286">
        <f t="shared" si="45"/>
        <v>0</v>
      </c>
      <c r="M302" s="287">
        <v>28043017.300674841</v>
      </c>
      <c r="N302" s="287">
        <v>28018844.919576</v>
      </c>
      <c r="O302" s="286">
        <f t="shared" si="46"/>
        <v>-24172.381098840386</v>
      </c>
      <c r="P302" s="287">
        <v>558733.03</v>
      </c>
      <c r="Q302" s="287">
        <v>558733.03</v>
      </c>
      <c r="R302" s="286">
        <f t="shared" si="47"/>
        <v>0</v>
      </c>
      <c r="S302" s="287">
        <v>577000</v>
      </c>
      <c r="T302" s="287">
        <v>577000</v>
      </c>
      <c r="U302" s="287">
        <v>567866.51500000001</v>
      </c>
      <c r="V302" s="287">
        <v>567866.51500000001</v>
      </c>
      <c r="W302" s="287">
        <v>585652.59772463236</v>
      </c>
      <c r="X302" s="287">
        <v>584850.41572377959</v>
      </c>
      <c r="Y302" s="287">
        <v>28628669.898399472</v>
      </c>
      <c r="Z302" s="287">
        <v>28603695.335299779</v>
      </c>
      <c r="AA302" s="286">
        <f t="shared" si="48"/>
        <v>-24974.563099693507</v>
      </c>
      <c r="AB302" s="286">
        <f t="shared" si="50"/>
        <v>5220.3993250181384</v>
      </c>
      <c r="AC302" s="286">
        <f t="shared" si="49"/>
        <v>5215.8452471370856</v>
      </c>
      <c r="AD302" s="287">
        <f t="shared" si="51"/>
        <v>-4.5540778810527627</v>
      </c>
      <c r="AE302" s="288">
        <f t="shared" si="52"/>
        <v>-8.7236197798660532E-4</v>
      </c>
      <c r="AF302" s="250">
        <v>14</v>
      </c>
    </row>
    <row r="303" spans="1:32">
      <c r="A303" s="282">
        <v>992</v>
      </c>
      <c r="B303" s="282" t="s">
        <v>337</v>
      </c>
      <c r="C303" s="287">
        <v>18318</v>
      </c>
      <c r="D303" s="287">
        <v>74483651.570000008</v>
      </c>
      <c r="E303" s="287">
        <v>74483651.570000008</v>
      </c>
      <c r="F303" s="286">
        <f t="shared" si="43"/>
        <v>0</v>
      </c>
      <c r="G303" s="287">
        <v>70341000</v>
      </c>
      <c r="H303" s="287">
        <v>70341000</v>
      </c>
      <c r="I303" s="286">
        <f t="shared" si="44"/>
        <v>0</v>
      </c>
      <c r="J303" s="287">
        <v>72412325.784999996</v>
      </c>
      <c r="K303" s="287">
        <v>72412325.784999996</v>
      </c>
      <c r="L303" s="286">
        <f t="shared" si="45"/>
        <v>0</v>
      </c>
      <c r="M303" s="287">
        <v>73966937.053697899</v>
      </c>
      <c r="N303" s="287">
        <v>73903179.399804756</v>
      </c>
      <c r="O303" s="286">
        <f t="shared" si="46"/>
        <v>-63757.653893142939</v>
      </c>
      <c r="P303" s="287">
        <v>1694255.04</v>
      </c>
      <c r="Q303" s="287">
        <v>1694255.04</v>
      </c>
      <c r="R303" s="286">
        <f t="shared" si="47"/>
        <v>0</v>
      </c>
      <c r="S303" s="287">
        <v>2231000</v>
      </c>
      <c r="T303" s="287">
        <v>2231000</v>
      </c>
      <c r="U303" s="287">
        <v>1962627.52</v>
      </c>
      <c r="V303" s="287">
        <v>1962627.52</v>
      </c>
      <c r="W303" s="287">
        <v>2024098.7540070978</v>
      </c>
      <c r="X303" s="287">
        <v>2021326.2988097304</v>
      </c>
      <c r="Y303" s="287">
        <v>75991035.807705</v>
      </c>
      <c r="Z303" s="287">
        <v>75924505.698614493</v>
      </c>
      <c r="AA303" s="286">
        <f t="shared" si="48"/>
        <v>-66530.10909050703</v>
      </c>
      <c r="AB303" s="286">
        <f t="shared" si="50"/>
        <v>4148.4351898517853</v>
      </c>
      <c r="AC303" s="286">
        <f t="shared" si="49"/>
        <v>4144.8032371773388</v>
      </c>
      <c r="AD303" s="287">
        <f t="shared" si="51"/>
        <v>-3.6319526744464383</v>
      </c>
      <c r="AE303" s="288">
        <f t="shared" si="52"/>
        <v>-8.7549943731342231E-4</v>
      </c>
      <c r="AF303" s="250">
        <v>13</v>
      </c>
    </row>
    <row r="304" spans="1:32">
      <c r="AF304" s="247"/>
    </row>
    <row r="305" spans="32:32">
      <c r="AF305" s="247"/>
    </row>
    <row r="306" spans="32:32">
      <c r="AF306" s="247"/>
    </row>
    <row r="307" spans="32:32">
      <c r="AF307" s="247"/>
    </row>
    <row r="308" spans="32:32">
      <c r="AF308" s="247"/>
    </row>
    <row r="309" spans="32:32">
      <c r="AF309" s="247"/>
    </row>
    <row r="310" spans="32:32">
      <c r="AF310" s="247"/>
    </row>
    <row r="311" spans="32:32">
      <c r="AF311" s="247"/>
    </row>
    <row r="312" spans="32:32">
      <c r="AF312" s="247"/>
    </row>
    <row r="313" spans="32:32">
      <c r="AF313" s="247"/>
    </row>
    <row r="314" spans="32:32">
      <c r="AF314" s="247"/>
    </row>
    <row r="315" spans="32:32">
      <c r="AF315" s="247"/>
    </row>
    <row r="316" spans="32:32">
      <c r="AF316" s="247"/>
    </row>
    <row r="317" spans="32:32">
      <c r="AF317" s="247"/>
    </row>
    <row r="318" spans="32:32">
      <c r="AF318" s="247"/>
    </row>
    <row r="319" spans="32:32">
      <c r="AF319" s="247"/>
    </row>
  </sheetData>
  <autoFilter ref="A10:AF10" xr:uid="{CA666A3E-77C3-41BC-8286-DC7689CF834C}"/>
  <hyperlinks>
    <hyperlink ref="B4" r:id="rId1" display="https://soteuudistus.fi/rahoituslaskelmat" xr:uid="{634E7324-48EC-4817-83CB-043AFC691C65}"/>
  </hyperlinks>
  <pageMargins left="0.7" right="0.7" top="0.75" bottom="0.75" header="0.3" footer="0.3"/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8E87DC-BC76-463D-BA77-56A1B7CCB328}">
  <dimension ref="A1:Z332"/>
  <sheetViews>
    <sheetView zoomScaleNormal="100" workbookViewId="0">
      <pane xSplit="2" ySplit="10" topLeftCell="C11" activePane="bottomRight" state="frozen"/>
      <selection pane="topRight"/>
      <selection pane="bottomLeft"/>
      <selection pane="bottomRight"/>
    </sheetView>
  </sheetViews>
  <sheetFormatPr defaultColWidth="8.85546875" defaultRowHeight="15"/>
  <cols>
    <col min="1" max="1" width="6.140625" style="72" customWidth="1"/>
    <col min="2" max="2" width="17.42578125" style="63" customWidth="1"/>
    <col min="3" max="3" width="11.28515625" style="64" bestFit="1" customWidth="1"/>
    <col min="4" max="4" width="14.42578125" style="64" customWidth="1"/>
    <col min="5" max="5" width="15.7109375" style="64" customWidth="1"/>
    <col min="6" max="6" width="13" style="64" customWidth="1"/>
    <col min="7" max="7" width="11.5703125" style="91" customWidth="1"/>
    <col min="8" max="8" width="17.7109375" style="92" customWidth="1"/>
    <col min="9" max="9" width="14.42578125" style="92" bestFit="1" customWidth="1"/>
    <col min="10" max="10" width="10.7109375" style="68" customWidth="1"/>
    <col min="11" max="11" width="11.140625" style="70" bestFit="1" customWidth="1"/>
    <col min="12" max="12" width="8.5703125" style="70" bestFit="1" customWidth="1"/>
    <col min="13" max="13" width="11.7109375" style="70" bestFit="1" customWidth="1"/>
    <col min="14" max="14" width="11.28515625" style="70" bestFit="1" customWidth="1"/>
    <col min="15" max="15" width="11" style="70" bestFit="1" customWidth="1"/>
    <col min="16" max="16" width="14" style="70" customWidth="1"/>
    <col min="17" max="17" width="15.28515625" style="70" customWidth="1"/>
    <col min="18" max="18" width="17.42578125" style="70" customWidth="1"/>
    <col min="19" max="19" width="16" style="70" bestFit="1" customWidth="1"/>
    <col min="20" max="20" width="16.140625" style="71" customWidth="1"/>
    <col min="21" max="21" width="13.7109375" style="64" bestFit="1" customWidth="1"/>
    <col min="22" max="22" width="14.7109375" style="72" customWidth="1"/>
    <col min="23" max="23" width="13.5703125" style="72" customWidth="1"/>
    <col min="24" max="24" width="14" style="93" bestFit="1" customWidth="1"/>
    <col min="25" max="25" width="10.7109375" style="74" customWidth="1"/>
    <col min="26" max="26" width="8.85546875" style="248"/>
    <col min="27" max="16384" width="8.85546875" style="70"/>
  </cols>
  <sheetData>
    <row r="1" spans="1:26" ht="23.25">
      <c r="A1" s="332" t="s">
        <v>455</v>
      </c>
      <c r="F1" s="65"/>
      <c r="G1" s="65"/>
      <c r="H1" s="66"/>
      <c r="I1" s="67"/>
      <c r="K1" s="69"/>
      <c r="X1" s="73"/>
      <c r="Z1" s="247"/>
    </row>
    <row r="2" spans="1:26" s="270" customFormat="1" ht="23.25">
      <c r="A2" s="300" t="s">
        <v>539</v>
      </c>
      <c r="B2" s="301"/>
      <c r="C2" s="302"/>
      <c r="D2" s="303" t="s">
        <v>457</v>
      </c>
      <c r="E2" s="272"/>
      <c r="F2" s="273"/>
      <c r="G2" s="273"/>
      <c r="H2" s="274"/>
      <c r="I2" s="275"/>
      <c r="J2" s="275"/>
      <c r="K2" s="275"/>
      <c r="L2" s="275"/>
      <c r="M2" s="275"/>
      <c r="N2" s="275"/>
      <c r="O2" s="275"/>
      <c r="P2" s="275"/>
      <c r="Q2" s="275"/>
      <c r="R2" s="276"/>
      <c r="S2" s="271"/>
      <c r="T2" s="277"/>
      <c r="U2" s="277"/>
      <c r="V2" s="278"/>
      <c r="Z2" s="247"/>
    </row>
    <row r="3" spans="1:26" ht="15.75">
      <c r="A3" s="304" t="s">
        <v>540</v>
      </c>
      <c r="B3" s="305"/>
      <c r="C3" s="306"/>
      <c r="D3" s="306"/>
      <c r="E3" s="75"/>
      <c r="F3" s="75"/>
      <c r="G3" s="75"/>
      <c r="H3" s="75"/>
      <c r="I3" s="81"/>
      <c r="J3" s="82"/>
      <c r="K3" s="83"/>
      <c r="L3" s="83"/>
      <c r="M3" s="83"/>
      <c r="N3" s="83"/>
      <c r="O3" s="83"/>
      <c r="P3" s="84"/>
      <c r="Q3" s="83"/>
      <c r="R3" s="83"/>
      <c r="S3" s="83"/>
      <c r="T3" s="75"/>
      <c r="U3" s="75"/>
      <c r="V3" s="76"/>
      <c r="W3" s="76"/>
      <c r="X3" s="79"/>
      <c r="Y3" s="85"/>
      <c r="Z3" s="247"/>
    </row>
    <row r="4" spans="1:26" ht="15.75">
      <c r="A4" s="304" t="s">
        <v>459</v>
      </c>
      <c r="B4" s="307"/>
      <c r="C4" s="306"/>
      <c r="D4" s="306"/>
      <c r="E4" s="75"/>
      <c r="F4" s="75"/>
      <c r="G4" s="75"/>
      <c r="H4" s="76"/>
      <c r="I4" s="76"/>
      <c r="J4" s="77"/>
      <c r="K4" s="87"/>
      <c r="L4" s="87"/>
      <c r="M4" s="87"/>
      <c r="N4" s="87"/>
      <c r="O4" s="87"/>
      <c r="P4" s="87"/>
      <c r="Q4" s="87"/>
      <c r="R4" s="87"/>
      <c r="S4" s="87"/>
      <c r="T4" s="78"/>
      <c r="U4" s="88"/>
      <c r="V4" s="89"/>
      <c r="W4" s="89"/>
      <c r="X4" s="90"/>
    </row>
    <row r="5" spans="1:26" ht="15.75">
      <c r="A5" s="304" t="s">
        <v>460</v>
      </c>
      <c r="B5" s="307"/>
      <c r="C5" s="306"/>
      <c r="D5" s="306"/>
      <c r="E5" s="75"/>
      <c r="F5" s="75"/>
      <c r="G5" s="75"/>
      <c r="H5" s="76"/>
      <c r="I5" s="76"/>
      <c r="J5" s="77"/>
      <c r="K5" s="87"/>
      <c r="L5" s="87"/>
      <c r="M5" s="87"/>
      <c r="N5" s="87"/>
      <c r="O5" s="87"/>
      <c r="P5" s="87"/>
      <c r="Q5" s="87"/>
      <c r="R5" s="87"/>
      <c r="S5" s="87"/>
      <c r="T5" s="78"/>
      <c r="U5" s="88"/>
      <c r="V5" s="89"/>
      <c r="W5" s="89"/>
      <c r="X5" s="90"/>
    </row>
    <row r="6" spans="1:26" ht="15.75">
      <c r="A6" s="304" t="s">
        <v>461</v>
      </c>
      <c r="B6" s="307"/>
      <c r="C6" s="306"/>
      <c r="D6" s="306"/>
      <c r="E6" s="75"/>
      <c r="F6" s="75"/>
      <c r="G6" s="75"/>
      <c r="H6" s="76"/>
      <c r="I6" s="76"/>
      <c r="J6" s="77"/>
      <c r="K6" s="87"/>
      <c r="L6" s="87"/>
      <c r="M6" s="87"/>
      <c r="N6" s="87"/>
      <c r="O6" s="87"/>
      <c r="P6" s="87"/>
      <c r="Q6" s="87"/>
      <c r="R6" s="87"/>
      <c r="S6" s="87"/>
      <c r="T6" s="78"/>
      <c r="U6" s="88"/>
      <c r="V6" s="89"/>
      <c r="W6" s="89"/>
      <c r="X6" s="90"/>
      <c r="Z6" s="249"/>
    </row>
    <row r="7" spans="1:26" ht="15.75">
      <c r="A7" s="308" t="s">
        <v>541</v>
      </c>
      <c r="B7" s="309"/>
      <c r="C7" s="306"/>
      <c r="D7" s="306"/>
      <c r="Z7" s="249"/>
    </row>
    <row r="8" spans="1:26">
      <c r="A8" s="70"/>
      <c r="B8" s="94"/>
      <c r="C8" s="75"/>
      <c r="D8" s="80"/>
      <c r="E8" s="80"/>
      <c r="F8" s="80"/>
      <c r="G8" s="80"/>
      <c r="H8" s="80"/>
      <c r="I8" s="80"/>
      <c r="J8" s="95"/>
      <c r="K8" s="96" t="s">
        <v>463</v>
      </c>
      <c r="L8" s="97"/>
      <c r="M8" s="97"/>
      <c r="N8" s="97"/>
      <c r="O8" s="97"/>
      <c r="P8" s="98" t="s">
        <v>464</v>
      </c>
      <c r="Q8" s="98"/>
      <c r="R8" s="98"/>
      <c r="S8" s="98"/>
      <c r="T8" s="80"/>
      <c r="U8" s="80"/>
      <c r="V8" s="80"/>
      <c r="W8" s="80"/>
      <c r="X8" s="80"/>
    </row>
    <row r="9" spans="1:26" s="99" customFormat="1" ht="99">
      <c r="A9" s="99" t="s">
        <v>17</v>
      </c>
      <c r="B9" s="100" t="s">
        <v>18</v>
      </c>
      <c r="C9" s="129" t="s">
        <v>465</v>
      </c>
      <c r="D9" s="101" t="s">
        <v>466</v>
      </c>
      <c r="E9" s="101" t="s">
        <v>467</v>
      </c>
      <c r="F9" s="101" t="s">
        <v>468</v>
      </c>
      <c r="G9" s="102" t="s">
        <v>469</v>
      </c>
      <c r="H9" s="102" t="s">
        <v>470</v>
      </c>
      <c r="I9" s="102" t="s">
        <v>542</v>
      </c>
      <c r="J9" s="103" t="s">
        <v>472</v>
      </c>
      <c r="K9" s="104" t="s">
        <v>473</v>
      </c>
      <c r="L9" s="104" t="s">
        <v>474</v>
      </c>
      <c r="M9" s="104" t="s">
        <v>475</v>
      </c>
      <c r="N9" s="104" t="s">
        <v>543</v>
      </c>
      <c r="O9" s="104" t="s">
        <v>477</v>
      </c>
      <c r="P9" s="105" t="s">
        <v>478</v>
      </c>
      <c r="Q9" s="106" t="s">
        <v>358</v>
      </c>
      <c r="R9" s="106" t="s">
        <v>544</v>
      </c>
      <c r="S9" s="291" t="s">
        <v>545</v>
      </c>
      <c r="T9" s="293" t="s">
        <v>479</v>
      </c>
      <c r="U9" s="101" t="s">
        <v>480</v>
      </c>
      <c r="V9" s="293" t="s">
        <v>481</v>
      </c>
      <c r="W9" s="101" t="s">
        <v>482</v>
      </c>
      <c r="X9" s="100" t="s">
        <v>483</v>
      </c>
      <c r="Y9" s="100" t="s">
        <v>546</v>
      </c>
      <c r="Z9" s="336" t="s">
        <v>33</v>
      </c>
    </row>
    <row r="10" spans="1:26" s="326" customFormat="1" ht="34.15" customHeight="1" thickBot="1">
      <c r="A10" s="318"/>
      <c r="B10" s="318" t="s">
        <v>44</v>
      </c>
      <c r="C10" s="319">
        <v>5517897</v>
      </c>
      <c r="D10" s="320">
        <v>8011858135.8100004</v>
      </c>
      <c r="E10" s="320">
        <v>1619679649.7867155</v>
      </c>
      <c r="F10" s="320">
        <v>9631537785.5967197</v>
      </c>
      <c r="G10" s="327">
        <v>1359.93</v>
      </c>
      <c r="H10" s="320">
        <v>7503953667.210001</v>
      </c>
      <c r="I10" s="320">
        <v>2127584118.386718</v>
      </c>
      <c r="J10" s="321">
        <v>0.2208976557791601</v>
      </c>
      <c r="K10" s="322">
        <v>64819458.060766347</v>
      </c>
      <c r="L10" s="322">
        <v>1153313.8399999999</v>
      </c>
      <c r="M10" s="322">
        <v>70548668.754903674</v>
      </c>
      <c r="N10" s="322">
        <v>104233074.32999998</v>
      </c>
      <c r="O10" s="322">
        <v>29458868.540906638</v>
      </c>
      <c r="P10" s="323">
        <v>-501735582.19199967</v>
      </c>
      <c r="Q10" s="323">
        <v>-3590914.7967728116</v>
      </c>
      <c r="R10" s="323">
        <v>-9.3597918748855591E-8</v>
      </c>
      <c r="S10" s="323">
        <v>8000950.6499999976</v>
      </c>
      <c r="T10" s="320">
        <v>1900471955.574522</v>
      </c>
      <c r="U10" s="320">
        <v>819002397.76584291</v>
      </c>
      <c r="V10" s="320">
        <v>2719474353.3403649</v>
      </c>
      <c r="W10" s="320">
        <v>851000000.00000167</v>
      </c>
      <c r="X10" s="324">
        <v>3570474353.3403654</v>
      </c>
      <c r="Y10" s="325">
        <f>X10/C10</f>
        <v>647.0715842177492</v>
      </c>
      <c r="Z10" s="335">
        <v>0</v>
      </c>
    </row>
    <row r="11" spans="1:26" s="120" customFormat="1" ht="16.5">
      <c r="A11" s="20">
        <v>5</v>
      </c>
      <c r="B11" s="18" t="s">
        <v>45</v>
      </c>
      <c r="C11" s="21">
        <v>9311</v>
      </c>
      <c r="D11" s="21">
        <v>15108213.619999999</v>
      </c>
      <c r="E11" s="21">
        <v>1880541.3584038008</v>
      </c>
      <c r="F11" s="21">
        <v>16988754.978403799</v>
      </c>
      <c r="G11" s="114">
        <v>1359.93</v>
      </c>
      <c r="H11" s="32">
        <v>12662308.23</v>
      </c>
      <c r="I11" s="32">
        <v>4326446.7484037988</v>
      </c>
      <c r="J11" s="290">
        <f t="shared" ref="J11:J74" si="0">I11/F11</f>
        <v>0.25466532149669602</v>
      </c>
      <c r="K11" s="116">
        <v>342769.61705866666</v>
      </c>
      <c r="L11" s="116">
        <v>0</v>
      </c>
      <c r="M11" s="116">
        <v>119422.16444416794</v>
      </c>
      <c r="N11" s="116">
        <v>136451.17610249112</v>
      </c>
      <c r="O11" s="116">
        <v>0</v>
      </c>
      <c r="P11" s="117">
        <v>-529328.93999999994</v>
      </c>
      <c r="Q11" s="117">
        <v>1357610.106746292</v>
      </c>
      <c r="R11" s="117">
        <v>156590.91069951275</v>
      </c>
      <c r="S11" s="118">
        <v>13500.949999999999</v>
      </c>
      <c r="T11" s="292">
        <f t="shared" ref="T11:T74" si="1">SUM(K11:S11)+I11</f>
        <v>5923462.7334549297</v>
      </c>
      <c r="U11" s="36">
        <v>5450162.7626974173</v>
      </c>
      <c r="V11" s="22">
        <f>SUM(T11:U11)</f>
        <v>11373625.496152347</v>
      </c>
      <c r="W11" s="22">
        <v>1995400.0337450588</v>
      </c>
      <c r="X11" s="21">
        <f t="shared" ref="X11:X74" si="2">SUM(V11:W11)</f>
        <v>13369025.529897407</v>
      </c>
      <c r="Y11" s="20">
        <f>X11/C11</f>
        <v>1435.831331747117</v>
      </c>
      <c r="Z11" s="250">
        <v>14</v>
      </c>
    </row>
    <row r="12" spans="1:26" s="120" customFormat="1" ht="16.5">
      <c r="A12" s="20">
        <v>9</v>
      </c>
      <c r="B12" s="18" t="s">
        <v>46</v>
      </c>
      <c r="C12" s="21">
        <v>2491</v>
      </c>
      <c r="D12" s="21">
        <v>4536673.5</v>
      </c>
      <c r="E12" s="21">
        <v>399842.20192662196</v>
      </c>
      <c r="F12" s="21">
        <v>4936515.7019266216</v>
      </c>
      <c r="G12" s="114">
        <v>1359.93</v>
      </c>
      <c r="H12" s="32">
        <v>3387585.6300000004</v>
      </c>
      <c r="I12" s="32">
        <v>1548930.0719266213</v>
      </c>
      <c r="J12" s="290">
        <f t="shared" si="0"/>
        <v>0.31376990684383022</v>
      </c>
      <c r="K12" s="116">
        <v>4301.8772880000006</v>
      </c>
      <c r="L12" s="116">
        <v>0</v>
      </c>
      <c r="M12" s="116">
        <v>23038.470108528822</v>
      </c>
      <c r="N12" s="116">
        <v>36825.089896134945</v>
      </c>
      <c r="O12" s="116">
        <v>0</v>
      </c>
      <c r="P12" s="117">
        <v>-112812.815</v>
      </c>
      <c r="Q12" s="117">
        <v>413751.29628251819</v>
      </c>
      <c r="R12" s="117">
        <v>30410.714416795221</v>
      </c>
      <c r="S12" s="118">
        <v>3611.95</v>
      </c>
      <c r="T12" s="22">
        <f t="shared" si="1"/>
        <v>1948056.6549185985</v>
      </c>
      <c r="U12" s="36">
        <v>1700194.8384145007</v>
      </c>
      <c r="V12" s="22">
        <f t="shared" ref="V12:V75" si="3">SUM(T12:U12)</f>
        <v>3648251.4933330994</v>
      </c>
      <c r="W12" s="22">
        <v>527121.88997430366</v>
      </c>
      <c r="X12" s="21">
        <f t="shared" si="2"/>
        <v>4175373.383307403</v>
      </c>
      <c r="Y12" s="20">
        <f t="shared" ref="Y12:Y75" si="4">X12/C12</f>
        <v>1676.1836143345656</v>
      </c>
      <c r="Z12" s="250">
        <v>17</v>
      </c>
    </row>
    <row r="13" spans="1:26" s="120" customFormat="1" ht="16.5">
      <c r="A13" s="20">
        <v>10</v>
      </c>
      <c r="B13" s="18" t="s">
        <v>47</v>
      </c>
      <c r="C13" s="21">
        <v>11197</v>
      </c>
      <c r="D13" s="21">
        <v>17631860.969999999</v>
      </c>
      <c r="E13" s="21">
        <v>1868565.8044658268</v>
      </c>
      <c r="F13" s="21">
        <v>19500426.774465825</v>
      </c>
      <c r="G13" s="114">
        <v>1359.93</v>
      </c>
      <c r="H13" s="32">
        <v>15227136.210000001</v>
      </c>
      <c r="I13" s="32">
        <v>4273290.5644658245</v>
      </c>
      <c r="J13" s="290">
        <f t="shared" si="0"/>
        <v>0.21913830983747187</v>
      </c>
      <c r="K13" s="116">
        <v>373617.40536266664</v>
      </c>
      <c r="L13" s="116">
        <v>0</v>
      </c>
      <c r="M13" s="116">
        <v>138448.23487453433</v>
      </c>
      <c r="N13" s="116">
        <v>192790.89590887411</v>
      </c>
      <c r="O13" s="116">
        <v>0</v>
      </c>
      <c r="P13" s="117">
        <v>-707996.90500000003</v>
      </c>
      <c r="Q13" s="117">
        <v>449394.50858596608</v>
      </c>
      <c r="R13" s="117">
        <v>-604146.33963847859</v>
      </c>
      <c r="S13" s="118">
        <v>16235.65</v>
      </c>
      <c r="T13" s="22">
        <f t="shared" si="1"/>
        <v>4131634.0145593872</v>
      </c>
      <c r="U13" s="36">
        <v>6401532.5901591713</v>
      </c>
      <c r="V13" s="22">
        <f t="shared" si="3"/>
        <v>10533166.604718558</v>
      </c>
      <c r="W13" s="22">
        <v>2441205.4908443792</v>
      </c>
      <c r="X13" s="21">
        <f t="shared" si="2"/>
        <v>12974372.095562939</v>
      </c>
      <c r="Y13" s="20">
        <f t="shared" si="4"/>
        <v>1158.736455797351</v>
      </c>
      <c r="Z13" s="250">
        <v>14</v>
      </c>
    </row>
    <row r="14" spans="1:26" s="120" customFormat="1" ht="16.5">
      <c r="A14" s="20">
        <v>16</v>
      </c>
      <c r="B14" s="18" t="s">
        <v>48</v>
      </c>
      <c r="C14" s="21">
        <v>8033</v>
      </c>
      <c r="D14" s="21">
        <v>10450427.59</v>
      </c>
      <c r="E14" s="21">
        <v>1637009.8380438269</v>
      </c>
      <c r="F14" s="21">
        <v>12087437.428043827</v>
      </c>
      <c r="G14" s="114">
        <v>1359.93</v>
      </c>
      <c r="H14" s="32">
        <v>10924317.690000001</v>
      </c>
      <c r="I14" s="32">
        <v>1163119.7380438261</v>
      </c>
      <c r="J14" s="290">
        <f t="shared" si="0"/>
        <v>9.6225502300867738E-2</v>
      </c>
      <c r="K14" s="116">
        <v>0</v>
      </c>
      <c r="L14" s="116">
        <v>0</v>
      </c>
      <c r="M14" s="116">
        <v>81840.078718715929</v>
      </c>
      <c r="N14" s="116">
        <v>151490.93584624064</v>
      </c>
      <c r="O14" s="116">
        <v>0</v>
      </c>
      <c r="P14" s="117">
        <v>-494030.55499999999</v>
      </c>
      <c r="Q14" s="117">
        <v>3305207.0963274743</v>
      </c>
      <c r="R14" s="117">
        <v>2894068.920832519</v>
      </c>
      <c r="S14" s="118">
        <v>11647.85</v>
      </c>
      <c r="T14" s="22">
        <f t="shared" si="1"/>
        <v>7113344.0647687754</v>
      </c>
      <c r="U14" s="36">
        <v>2324527.9821508871</v>
      </c>
      <c r="V14" s="22">
        <f t="shared" si="3"/>
        <v>9437872.0469196625</v>
      </c>
      <c r="W14" s="22">
        <v>1409657.9092009973</v>
      </c>
      <c r="X14" s="21">
        <f t="shared" si="2"/>
        <v>10847529.956120661</v>
      </c>
      <c r="Y14" s="20">
        <f t="shared" si="4"/>
        <v>1350.3709642873971</v>
      </c>
      <c r="Z14" s="250">
        <v>7</v>
      </c>
    </row>
    <row r="15" spans="1:26" s="120" customFormat="1" ht="16.5">
      <c r="A15" s="20">
        <v>18</v>
      </c>
      <c r="B15" s="18" t="s">
        <v>49</v>
      </c>
      <c r="C15" s="21">
        <v>4847</v>
      </c>
      <c r="D15" s="21">
        <v>8289660.1200000001</v>
      </c>
      <c r="E15" s="21">
        <v>811248.9238840451</v>
      </c>
      <c r="F15" s="21">
        <v>9100909.0438840445</v>
      </c>
      <c r="G15" s="114">
        <v>1359.93</v>
      </c>
      <c r="H15" s="32">
        <v>6591580.71</v>
      </c>
      <c r="I15" s="32">
        <v>2509328.3338840446</v>
      </c>
      <c r="J15" s="290">
        <f t="shared" si="0"/>
        <v>0.27572282304813861</v>
      </c>
      <c r="K15" s="116">
        <v>0</v>
      </c>
      <c r="L15" s="116">
        <v>0</v>
      </c>
      <c r="M15" s="116">
        <v>39010.788694602939</v>
      </c>
      <c r="N15" s="116">
        <v>59363.153025517749</v>
      </c>
      <c r="O15" s="116">
        <v>0</v>
      </c>
      <c r="P15" s="117">
        <v>-249245.69999999998</v>
      </c>
      <c r="Q15" s="117">
        <v>-455199.6460995652</v>
      </c>
      <c r="R15" s="117">
        <v>-328307.6518825799</v>
      </c>
      <c r="S15" s="118">
        <v>7028.15</v>
      </c>
      <c r="T15" s="22">
        <f t="shared" si="1"/>
        <v>1581977.4276220202</v>
      </c>
      <c r="U15" s="36">
        <v>1264211.9978376583</v>
      </c>
      <c r="V15" s="22">
        <f t="shared" si="3"/>
        <v>2846189.4254596783</v>
      </c>
      <c r="W15" s="22">
        <v>844062.01572521508</v>
      </c>
      <c r="X15" s="21">
        <f t="shared" si="2"/>
        <v>3690251.4411848933</v>
      </c>
      <c r="Y15" s="20">
        <f t="shared" si="4"/>
        <v>761.34752242312629</v>
      </c>
      <c r="Z15" s="250">
        <v>1</v>
      </c>
    </row>
    <row r="16" spans="1:26" s="120" customFormat="1" ht="16.5">
      <c r="A16" s="20">
        <v>19</v>
      </c>
      <c r="B16" s="18" t="s">
        <v>50</v>
      </c>
      <c r="C16" s="21">
        <v>3955</v>
      </c>
      <c r="D16" s="21">
        <v>6957810.5499999998</v>
      </c>
      <c r="E16" s="21">
        <v>515102.2239600757</v>
      </c>
      <c r="F16" s="21">
        <v>7472912.7739600753</v>
      </c>
      <c r="G16" s="114">
        <v>1359.93</v>
      </c>
      <c r="H16" s="32">
        <v>5378523.1500000004</v>
      </c>
      <c r="I16" s="32">
        <v>2094389.623960075</v>
      </c>
      <c r="J16" s="290">
        <f t="shared" si="0"/>
        <v>0.28026416034964741</v>
      </c>
      <c r="K16" s="116">
        <v>0</v>
      </c>
      <c r="L16" s="116">
        <v>0</v>
      </c>
      <c r="M16" s="116">
        <v>33159.496576722122</v>
      </c>
      <c r="N16" s="116">
        <v>45417.020659937654</v>
      </c>
      <c r="O16" s="116">
        <v>0</v>
      </c>
      <c r="P16" s="117">
        <v>-206404.55</v>
      </c>
      <c r="Q16" s="117">
        <v>-90275.155369053187</v>
      </c>
      <c r="R16" s="117">
        <v>-365058.11083873111</v>
      </c>
      <c r="S16" s="118">
        <v>5734.75</v>
      </c>
      <c r="T16" s="22">
        <f t="shared" si="1"/>
        <v>1516963.0749889505</v>
      </c>
      <c r="U16" s="36">
        <v>1672274.6053625762</v>
      </c>
      <c r="V16" s="22">
        <f t="shared" si="3"/>
        <v>3189237.6803515265</v>
      </c>
      <c r="W16" s="22">
        <v>661630.39903514727</v>
      </c>
      <c r="X16" s="21">
        <f t="shared" si="2"/>
        <v>3850868.0793866739</v>
      </c>
      <c r="Y16" s="20">
        <f t="shared" si="4"/>
        <v>973.67081653266087</v>
      </c>
      <c r="Z16" s="250">
        <v>2</v>
      </c>
    </row>
    <row r="17" spans="1:26" s="120" customFormat="1" ht="16.5">
      <c r="A17" s="20">
        <v>20</v>
      </c>
      <c r="B17" s="18" t="s">
        <v>51</v>
      </c>
      <c r="C17" s="21">
        <v>16467</v>
      </c>
      <c r="D17" s="21">
        <v>25690328.099999998</v>
      </c>
      <c r="E17" s="21">
        <v>2282463.444117018</v>
      </c>
      <c r="F17" s="21">
        <v>27972791.544117015</v>
      </c>
      <c r="G17" s="114">
        <v>1359.93</v>
      </c>
      <c r="H17" s="32">
        <v>22393967.310000002</v>
      </c>
      <c r="I17" s="32">
        <v>5578824.2341170125</v>
      </c>
      <c r="J17" s="290">
        <f t="shared" si="0"/>
        <v>0.19943752218359845</v>
      </c>
      <c r="K17" s="116">
        <v>0</v>
      </c>
      <c r="L17" s="116">
        <v>0</v>
      </c>
      <c r="M17" s="116">
        <v>142409.78703914111</v>
      </c>
      <c r="N17" s="116">
        <v>180217.24568993325</v>
      </c>
      <c r="O17" s="116">
        <v>0</v>
      </c>
      <c r="P17" s="117">
        <v>-1383710.73</v>
      </c>
      <c r="Q17" s="117">
        <v>-1559634.2949535965</v>
      </c>
      <c r="R17" s="117">
        <v>-1707264.5085644324</v>
      </c>
      <c r="S17" s="118">
        <v>23877.149999999998</v>
      </c>
      <c r="T17" s="22">
        <f t="shared" si="1"/>
        <v>1274718.8833280588</v>
      </c>
      <c r="U17" s="36">
        <v>7582111.0112589402</v>
      </c>
      <c r="V17" s="22">
        <f t="shared" si="3"/>
        <v>8856829.894586999</v>
      </c>
      <c r="W17" s="22">
        <v>2774244.0656870781</v>
      </c>
      <c r="X17" s="21">
        <f t="shared" si="2"/>
        <v>11631073.960274078</v>
      </c>
      <c r="Y17" s="20">
        <f t="shared" si="4"/>
        <v>706.32622580154725</v>
      </c>
      <c r="Z17" s="250">
        <v>6</v>
      </c>
    </row>
    <row r="18" spans="1:26" s="120" customFormat="1" ht="16.5">
      <c r="A18" s="20">
        <v>46</v>
      </c>
      <c r="B18" s="18" t="s">
        <v>52</v>
      </c>
      <c r="C18" s="21">
        <v>1362</v>
      </c>
      <c r="D18" s="21">
        <v>1534759.14</v>
      </c>
      <c r="E18" s="21">
        <v>973965.499344329</v>
      </c>
      <c r="F18" s="21">
        <v>2508724.639344329</v>
      </c>
      <c r="G18" s="114">
        <v>1359.93</v>
      </c>
      <c r="H18" s="32">
        <v>1852224.6600000001</v>
      </c>
      <c r="I18" s="32">
        <v>656499.97934432887</v>
      </c>
      <c r="J18" s="290">
        <f t="shared" si="0"/>
        <v>0.26168674275703263</v>
      </c>
      <c r="K18" s="116">
        <v>161658.92077200001</v>
      </c>
      <c r="L18" s="116">
        <v>0</v>
      </c>
      <c r="M18" s="116">
        <v>14379.615768924381</v>
      </c>
      <c r="N18" s="116">
        <v>17985.481096364652</v>
      </c>
      <c r="O18" s="116">
        <v>0</v>
      </c>
      <c r="P18" s="117">
        <v>-92682.565000000002</v>
      </c>
      <c r="Q18" s="117">
        <v>423169.38777901919</v>
      </c>
      <c r="R18" s="117">
        <v>341345.80526720308</v>
      </c>
      <c r="S18" s="118">
        <v>1974.8999999999999</v>
      </c>
      <c r="T18" s="22">
        <f t="shared" si="1"/>
        <v>1524331.5250278404</v>
      </c>
      <c r="U18" s="36">
        <v>395478.38149849745</v>
      </c>
      <c r="V18" s="22">
        <f t="shared" si="3"/>
        <v>1919809.9065263378</v>
      </c>
      <c r="W18" s="22">
        <v>299258.74607450695</v>
      </c>
      <c r="X18" s="21">
        <f t="shared" si="2"/>
        <v>2219068.6526008449</v>
      </c>
      <c r="Y18" s="20">
        <f t="shared" si="4"/>
        <v>1629.2721384734543</v>
      </c>
      <c r="Z18" s="250">
        <v>10</v>
      </c>
    </row>
    <row r="19" spans="1:26" s="120" customFormat="1" ht="16.5">
      <c r="A19" s="20">
        <v>47</v>
      </c>
      <c r="B19" s="18" t="s">
        <v>53</v>
      </c>
      <c r="C19" s="21">
        <v>1789</v>
      </c>
      <c r="D19" s="21">
        <v>2032781.0899999999</v>
      </c>
      <c r="E19" s="21">
        <v>1762323.754312929</v>
      </c>
      <c r="F19" s="21">
        <v>3795104.8443129286</v>
      </c>
      <c r="G19" s="114">
        <v>1359.93</v>
      </c>
      <c r="H19" s="32">
        <v>2432914.77</v>
      </c>
      <c r="I19" s="32">
        <v>1362190.0743129286</v>
      </c>
      <c r="J19" s="290">
        <f t="shared" si="0"/>
        <v>0.35893344985032727</v>
      </c>
      <c r="K19" s="116">
        <v>640735.6347060001</v>
      </c>
      <c r="L19" s="116">
        <v>161177.4</v>
      </c>
      <c r="M19" s="116">
        <v>19138.143893097644</v>
      </c>
      <c r="N19" s="116">
        <v>22689.034740660005</v>
      </c>
      <c r="O19" s="116">
        <v>0</v>
      </c>
      <c r="P19" s="117">
        <v>-86734.12999999999</v>
      </c>
      <c r="Q19" s="117">
        <v>-40129.627860742439</v>
      </c>
      <c r="R19" s="117">
        <v>668980.33645591384</v>
      </c>
      <c r="S19" s="118">
        <v>2594.0499999999997</v>
      </c>
      <c r="T19" s="22">
        <f t="shared" si="1"/>
        <v>2750640.9162478577</v>
      </c>
      <c r="U19" s="36">
        <v>637622.2629026043</v>
      </c>
      <c r="V19" s="22">
        <f t="shared" si="3"/>
        <v>3388263.1791504622</v>
      </c>
      <c r="W19" s="22">
        <v>388613.91736976692</v>
      </c>
      <c r="X19" s="21">
        <f t="shared" si="2"/>
        <v>3776877.0965202292</v>
      </c>
      <c r="Y19" s="20">
        <f t="shared" si="4"/>
        <v>2111.1666274568079</v>
      </c>
      <c r="Z19" s="250">
        <v>19</v>
      </c>
    </row>
    <row r="20" spans="1:26" s="120" customFormat="1" ht="16.5">
      <c r="A20" s="20">
        <v>49</v>
      </c>
      <c r="B20" s="18" t="s">
        <v>54</v>
      </c>
      <c r="C20" s="21">
        <v>297132</v>
      </c>
      <c r="D20" s="21">
        <v>511008310.95000005</v>
      </c>
      <c r="E20" s="21">
        <v>141085851.21936321</v>
      </c>
      <c r="F20" s="21">
        <v>652094162.16936326</v>
      </c>
      <c r="G20" s="114">
        <v>1359.93</v>
      </c>
      <c r="H20" s="32">
        <v>404078720.75999999</v>
      </c>
      <c r="I20" s="32">
        <v>248015441.40936327</v>
      </c>
      <c r="J20" s="290">
        <f t="shared" si="0"/>
        <v>0.38033685286228369</v>
      </c>
      <c r="K20" s="116">
        <v>0</v>
      </c>
      <c r="L20" s="116">
        <v>0</v>
      </c>
      <c r="M20" s="116">
        <v>3505374.4782500011</v>
      </c>
      <c r="N20" s="116">
        <v>6235669.7794037703</v>
      </c>
      <c r="O20" s="116">
        <v>4653554.710272151</v>
      </c>
      <c r="P20" s="117">
        <v>-31170499.35565</v>
      </c>
      <c r="Q20" s="117">
        <v>85654835.328998104</v>
      </c>
      <c r="R20" s="117">
        <v>30661654.44133902</v>
      </c>
      <c r="S20" s="118">
        <v>430841.39999999997</v>
      </c>
      <c r="T20" s="22">
        <f t="shared" si="1"/>
        <v>347986872.19197631</v>
      </c>
      <c r="U20" s="36">
        <v>-23588332.759399064</v>
      </c>
      <c r="V20" s="22">
        <f t="shared" si="3"/>
        <v>324398539.43257725</v>
      </c>
      <c r="W20" s="22">
        <v>30593192.01680956</v>
      </c>
      <c r="X20" s="21">
        <f t="shared" si="2"/>
        <v>354991731.44938684</v>
      </c>
      <c r="Y20" s="20">
        <f t="shared" si="4"/>
        <v>1194.7273651083924</v>
      </c>
      <c r="Z20" s="250">
        <v>1</v>
      </c>
    </row>
    <row r="21" spans="1:26" s="120" customFormat="1" ht="16.5">
      <c r="A21" s="20">
        <v>50</v>
      </c>
      <c r="B21" s="18" t="s">
        <v>55</v>
      </c>
      <c r="C21" s="21">
        <v>11417</v>
      </c>
      <c r="D21" s="21">
        <v>16319564.880000001</v>
      </c>
      <c r="E21" s="21">
        <v>2004933.7603068068</v>
      </c>
      <c r="F21" s="21">
        <v>18324498.640306808</v>
      </c>
      <c r="G21" s="114">
        <v>1359.93</v>
      </c>
      <c r="H21" s="32">
        <v>15526320.810000001</v>
      </c>
      <c r="I21" s="32">
        <v>2798177.8303068075</v>
      </c>
      <c r="J21" s="290">
        <f t="shared" si="0"/>
        <v>0.15270146732156145</v>
      </c>
      <c r="K21" s="116">
        <v>0</v>
      </c>
      <c r="L21" s="116">
        <v>0</v>
      </c>
      <c r="M21" s="116">
        <v>123570.74827247433</v>
      </c>
      <c r="N21" s="116">
        <v>120663.23968408135</v>
      </c>
      <c r="O21" s="116">
        <v>0</v>
      </c>
      <c r="P21" s="117">
        <v>-601572.87750000006</v>
      </c>
      <c r="Q21" s="117">
        <v>92375.646514763721</v>
      </c>
      <c r="R21" s="117">
        <v>60286.297986327292</v>
      </c>
      <c r="S21" s="118">
        <v>16554.649999999998</v>
      </c>
      <c r="T21" s="22">
        <f t="shared" si="1"/>
        <v>2610055.5352644543</v>
      </c>
      <c r="U21" s="36">
        <v>3558724.2063398557</v>
      </c>
      <c r="V21" s="22">
        <f t="shared" si="3"/>
        <v>6168779.7416043095</v>
      </c>
      <c r="W21" s="22">
        <v>2090451.7902924221</v>
      </c>
      <c r="X21" s="21">
        <f t="shared" si="2"/>
        <v>8259231.5318967318</v>
      </c>
      <c r="Y21" s="20">
        <f t="shared" si="4"/>
        <v>723.415216948124</v>
      </c>
      <c r="Z21" s="250">
        <v>4</v>
      </c>
    </row>
    <row r="22" spans="1:26" s="120" customFormat="1" ht="16.5">
      <c r="A22" s="20">
        <v>51</v>
      </c>
      <c r="B22" s="18" t="s">
        <v>56</v>
      </c>
      <c r="C22" s="21">
        <v>9334</v>
      </c>
      <c r="D22" s="21">
        <v>14935805.92</v>
      </c>
      <c r="E22" s="21">
        <v>1544490.708029974</v>
      </c>
      <c r="F22" s="21">
        <v>16480296.628029974</v>
      </c>
      <c r="G22" s="114">
        <v>1359.93</v>
      </c>
      <c r="H22" s="32">
        <v>12693586.620000001</v>
      </c>
      <c r="I22" s="32">
        <v>3786710.0080299731</v>
      </c>
      <c r="J22" s="290">
        <f t="shared" si="0"/>
        <v>0.22977195699193126</v>
      </c>
      <c r="K22" s="116">
        <v>0</v>
      </c>
      <c r="L22" s="116">
        <v>0</v>
      </c>
      <c r="M22" s="116">
        <v>118374.61624666958</v>
      </c>
      <c r="N22" s="116">
        <v>187230.95399691132</v>
      </c>
      <c r="O22" s="116">
        <v>0</v>
      </c>
      <c r="P22" s="117">
        <v>-440098.90249999997</v>
      </c>
      <c r="Q22" s="117">
        <v>-3965481.1848943904</v>
      </c>
      <c r="R22" s="117">
        <v>-4472680.0518201273</v>
      </c>
      <c r="S22" s="117">
        <v>13534.3</v>
      </c>
      <c r="T22" s="22">
        <f t="shared" si="1"/>
        <v>-4772410.2609409634</v>
      </c>
      <c r="U22" s="36">
        <v>-161278.3590565139</v>
      </c>
      <c r="V22" s="22">
        <f t="shared" si="3"/>
        <v>-4933688.6199974772</v>
      </c>
      <c r="W22" s="22">
        <v>1803744.0505200343</v>
      </c>
      <c r="X22" s="21">
        <f t="shared" si="2"/>
        <v>-3129944.5694774427</v>
      </c>
      <c r="Y22" s="20">
        <f t="shared" si="4"/>
        <v>-335.32725192601697</v>
      </c>
      <c r="Z22" s="250">
        <v>4</v>
      </c>
    </row>
    <row r="23" spans="1:26" s="120" customFormat="1" ht="16.5">
      <c r="A23" s="20">
        <v>52</v>
      </c>
      <c r="B23" s="18" t="s">
        <v>57</v>
      </c>
      <c r="C23" s="21">
        <v>2404</v>
      </c>
      <c r="D23" s="21">
        <v>3729477.4299999997</v>
      </c>
      <c r="E23" s="21">
        <v>556384.22461047361</v>
      </c>
      <c r="F23" s="21">
        <v>4285861.6546104737</v>
      </c>
      <c r="G23" s="114">
        <v>1359.93</v>
      </c>
      <c r="H23" s="32">
        <v>3269271.72</v>
      </c>
      <c r="I23" s="32">
        <v>1016589.9346104735</v>
      </c>
      <c r="J23" s="290">
        <f t="shared" si="0"/>
        <v>0.23719616183058237</v>
      </c>
      <c r="K23" s="116">
        <v>113941.66199200001</v>
      </c>
      <c r="L23" s="116">
        <v>0</v>
      </c>
      <c r="M23" s="116">
        <v>26604.399097326423</v>
      </c>
      <c r="N23" s="116">
        <v>32847.294573283289</v>
      </c>
      <c r="O23" s="116">
        <v>0</v>
      </c>
      <c r="P23" s="117">
        <v>-103022.66500000001</v>
      </c>
      <c r="Q23" s="117">
        <v>586767.76662889076</v>
      </c>
      <c r="R23" s="117">
        <v>293419.35851192137</v>
      </c>
      <c r="S23" s="118">
        <v>3485.7999999999997</v>
      </c>
      <c r="T23" s="22">
        <f t="shared" si="1"/>
        <v>1970633.5504138954</v>
      </c>
      <c r="U23" s="36">
        <v>1161900.5448695265</v>
      </c>
      <c r="V23" s="22">
        <f t="shared" si="3"/>
        <v>3132534.0952834217</v>
      </c>
      <c r="W23" s="22">
        <v>548990.38673231227</v>
      </c>
      <c r="X23" s="21">
        <f t="shared" si="2"/>
        <v>3681524.4820157341</v>
      </c>
      <c r="Y23" s="20">
        <f t="shared" si="4"/>
        <v>1531.4161738834168</v>
      </c>
      <c r="Z23" s="250">
        <v>14</v>
      </c>
    </row>
    <row r="24" spans="1:26" s="120" customFormat="1" ht="16.5">
      <c r="A24" s="20">
        <v>61</v>
      </c>
      <c r="B24" s="18" t="s">
        <v>58</v>
      </c>
      <c r="C24" s="21">
        <v>16573</v>
      </c>
      <c r="D24" s="21">
        <v>19151057.830000002</v>
      </c>
      <c r="E24" s="21">
        <v>3650915.7718336629</v>
      </c>
      <c r="F24" s="21">
        <v>22801973.601833664</v>
      </c>
      <c r="G24" s="114">
        <v>1359.93</v>
      </c>
      <c r="H24" s="32">
        <v>22538119.890000001</v>
      </c>
      <c r="I24" s="32">
        <v>263853.71183366328</v>
      </c>
      <c r="J24" s="290">
        <f t="shared" si="0"/>
        <v>1.1571529572003582E-2</v>
      </c>
      <c r="K24" s="116">
        <v>0</v>
      </c>
      <c r="L24" s="116">
        <v>0</v>
      </c>
      <c r="M24" s="116">
        <v>269440.81979515002</v>
      </c>
      <c r="N24" s="116">
        <v>250335.49509176321</v>
      </c>
      <c r="O24" s="116">
        <v>0</v>
      </c>
      <c r="P24" s="117">
        <v>-1614018.0574999999</v>
      </c>
      <c r="Q24" s="117">
        <v>1336798.4277311836</v>
      </c>
      <c r="R24" s="117">
        <v>1992799.1365088173</v>
      </c>
      <c r="S24" s="118">
        <v>24030.85</v>
      </c>
      <c r="T24" s="22">
        <f t="shared" si="1"/>
        <v>2523240.3834605776</v>
      </c>
      <c r="U24" s="36">
        <v>5988693.3571983296</v>
      </c>
      <c r="V24" s="22">
        <f t="shared" si="3"/>
        <v>8511933.7406589072</v>
      </c>
      <c r="W24" s="22">
        <v>3033193.7414299296</v>
      </c>
      <c r="X24" s="21">
        <f t="shared" si="2"/>
        <v>11545127.482088838</v>
      </c>
      <c r="Y24" s="20">
        <f t="shared" si="4"/>
        <v>696.62266832129592</v>
      </c>
      <c r="Z24" s="250">
        <v>5</v>
      </c>
    </row>
    <row r="25" spans="1:26" s="120" customFormat="1" ht="16.5">
      <c r="A25" s="20">
        <v>69</v>
      </c>
      <c r="B25" s="18" t="s">
        <v>59</v>
      </c>
      <c r="C25" s="21">
        <v>6802</v>
      </c>
      <c r="D25" s="21">
        <v>11546990.84</v>
      </c>
      <c r="E25" s="21">
        <v>1294490.0825655174</v>
      </c>
      <c r="F25" s="21">
        <v>12841480.922565518</v>
      </c>
      <c r="G25" s="114">
        <v>1359.93</v>
      </c>
      <c r="H25" s="32">
        <v>9250243.8600000013</v>
      </c>
      <c r="I25" s="32">
        <v>3591237.0625655167</v>
      </c>
      <c r="J25" s="290">
        <f t="shared" si="0"/>
        <v>0.27965910506901615</v>
      </c>
      <c r="K25" s="116">
        <v>328723.96789200004</v>
      </c>
      <c r="L25" s="116">
        <v>0</v>
      </c>
      <c r="M25" s="116">
        <v>92537.242817501712</v>
      </c>
      <c r="N25" s="116">
        <v>109281.03431769395</v>
      </c>
      <c r="O25" s="116">
        <v>0</v>
      </c>
      <c r="P25" s="117">
        <v>-397090.90500000003</v>
      </c>
      <c r="Q25" s="117">
        <v>-1346132.7263176125</v>
      </c>
      <c r="R25" s="117">
        <v>-1618806.7812533176</v>
      </c>
      <c r="S25" s="118">
        <v>9862.9</v>
      </c>
      <c r="T25" s="22">
        <f t="shared" si="1"/>
        <v>769611.79502178216</v>
      </c>
      <c r="U25" s="36">
        <v>3717894.4496111902</v>
      </c>
      <c r="V25" s="22">
        <f t="shared" si="3"/>
        <v>4487506.2446329724</v>
      </c>
      <c r="W25" s="22">
        <v>1358836.9357966033</v>
      </c>
      <c r="X25" s="21">
        <f t="shared" si="2"/>
        <v>5846343.180429576</v>
      </c>
      <c r="Y25" s="20">
        <f t="shared" si="4"/>
        <v>859.50355489996707</v>
      </c>
      <c r="Z25" s="250">
        <v>17</v>
      </c>
    </row>
    <row r="26" spans="1:26" s="120" customFormat="1" ht="16.5">
      <c r="A26" s="20">
        <v>71</v>
      </c>
      <c r="B26" s="18" t="s">
        <v>60</v>
      </c>
      <c r="C26" s="21">
        <v>6613</v>
      </c>
      <c r="D26" s="21">
        <v>12191877.719999999</v>
      </c>
      <c r="E26" s="21">
        <v>1595801.5030193822</v>
      </c>
      <c r="F26" s="21">
        <v>13787679.22301938</v>
      </c>
      <c r="G26" s="114">
        <v>1359.93</v>
      </c>
      <c r="H26" s="32">
        <v>8993217.0899999999</v>
      </c>
      <c r="I26" s="32">
        <v>4794462.1330193803</v>
      </c>
      <c r="J26" s="290">
        <f t="shared" si="0"/>
        <v>0.34773525373398084</v>
      </c>
      <c r="K26" s="116">
        <v>272598.8684406667</v>
      </c>
      <c r="L26" s="116">
        <v>0</v>
      </c>
      <c r="M26" s="116">
        <v>90058.28917560511</v>
      </c>
      <c r="N26" s="116">
        <v>99763.673706570829</v>
      </c>
      <c r="O26" s="116">
        <v>0</v>
      </c>
      <c r="P26" s="117">
        <v>-384963.04</v>
      </c>
      <c r="Q26" s="117">
        <v>116196.85905073934</v>
      </c>
      <c r="R26" s="117">
        <v>-570776.7071980047</v>
      </c>
      <c r="S26" s="118">
        <v>9588.85</v>
      </c>
      <c r="T26" s="22">
        <f t="shared" si="1"/>
        <v>4426928.9261949575</v>
      </c>
      <c r="U26" s="36">
        <v>3923936.3797591394</v>
      </c>
      <c r="V26" s="22">
        <f t="shared" si="3"/>
        <v>8350865.3059540968</v>
      </c>
      <c r="W26" s="22">
        <v>1381039.5184965217</v>
      </c>
      <c r="X26" s="21">
        <f t="shared" si="2"/>
        <v>9731904.8244506195</v>
      </c>
      <c r="Y26" s="20">
        <f t="shared" si="4"/>
        <v>1471.6323641993981</v>
      </c>
      <c r="Z26" s="250">
        <v>17</v>
      </c>
    </row>
    <row r="27" spans="1:26" s="120" customFormat="1" ht="16.5">
      <c r="A27" s="20">
        <v>72</v>
      </c>
      <c r="B27" s="18" t="s">
        <v>61</v>
      </c>
      <c r="C27" s="21">
        <v>950</v>
      </c>
      <c r="D27" s="21">
        <v>1136400.1299999999</v>
      </c>
      <c r="E27" s="21">
        <v>1375428.0078845066</v>
      </c>
      <c r="F27" s="21">
        <v>2511828.1378845065</v>
      </c>
      <c r="G27" s="114">
        <v>1359.93</v>
      </c>
      <c r="H27" s="32">
        <v>1291933.5</v>
      </c>
      <c r="I27" s="32">
        <v>1219894.6378845065</v>
      </c>
      <c r="J27" s="290">
        <f t="shared" si="0"/>
        <v>0.48566007342839834</v>
      </c>
      <c r="K27" s="116">
        <v>58109.15603333334</v>
      </c>
      <c r="L27" s="116">
        <v>0</v>
      </c>
      <c r="M27" s="116">
        <v>8291.8421836236248</v>
      </c>
      <c r="N27" s="116">
        <v>12441.268654286556</v>
      </c>
      <c r="O27" s="116">
        <v>0</v>
      </c>
      <c r="P27" s="117">
        <v>-42471.32</v>
      </c>
      <c r="Q27" s="117">
        <v>-18543.602143970566</v>
      </c>
      <c r="R27" s="117">
        <v>20153.898237397832</v>
      </c>
      <c r="S27" s="118">
        <v>1377.5</v>
      </c>
      <c r="T27" s="22">
        <f t="shared" si="1"/>
        <v>1259253.3808491773</v>
      </c>
      <c r="U27" s="36">
        <v>286639.08822049748</v>
      </c>
      <c r="V27" s="22">
        <f t="shared" si="3"/>
        <v>1545892.4690696746</v>
      </c>
      <c r="W27" s="22">
        <v>170460.73771434132</v>
      </c>
      <c r="X27" s="21">
        <f t="shared" si="2"/>
        <v>1716353.206784016</v>
      </c>
      <c r="Y27" s="20">
        <f t="shared" si="4"/>
        <v>1806.6875860884379</v>
      </c>
      <c r="Z27" s="250">
        <v>17</v>
      </c>
    </row>
    <row r="28" spans="1:26" s="120" customFormat="1" ht="16.5">
      <c r="A28" s="20">
        <v>74</v>
      </c>
      <c r="B28" s="18" t="s">
        <v>62</v>
      </c>
      <c r="C28" s="21">
        <v>1083</v>
      </c>
      <c r="D28" s="21">
        <v>1415469.1300000001</v>
      </c>
      <c r="E28" s="21">
        <v>466424.21528055181</v>
      </c>
      <c r="F28" s="21">
        <v>1881893.3452805518</v>
      </c>
      <c r="G28" s="114">
        <v>1359.93</v>
      </c>
      <c r="H28" s="32">
        <v>1472804.1900000002</v>
      </c>
      <c r="I28" s="32">
        <v>409089.15528055164</v>
      </c>
      <c r="J28" s="290">
        <f t="shared" si="0"/>
        <v>0.21738168972565489</v>
      </c>
      <c r="K28" s="116">
        <v>147266.72771400004</v>
      </c>
      <c r="L28" s="116">
        <v>0</v>
      </c>
      <c r="M28" s="116">
        <v>12055.490841705152</v>
      </c>
      <c r="N28" s="116">
        <v>12200.635251830063</v>
      </c>
      <c r="O28" s="116">
        <v>0</v>
      </c>
      <c r="P28" s="117">
        <v>-51234.104999999996</v>
      </c>
      <c r="Q28" s="117">
        <v>124876.83825200844</v>
      </c>
      <c r="R28" s="117">
        <v>28154.534898044585</v>
      </c>
      <c r="S28" s="118">
        <v>1570.35</v>
      </c>
      <c r="T28" s="22">
        <f t="shared" si="1"/>
        <v>683979.62723813998</v>
      </c>
      <c r="U28" s="36">
        <v>462782.50187502179</v>
      </c>
      <c r="V28" s="22">
        <f t="shared" si="3"/>
        <v>1146762.1291131617</v>
      </c>
      <c r="W28" s="22">
        <v>286522.37275305967</v>
      </c>
      <c r="X28" s="21">
        <f t="shared" si="2"/>
        <v>1433284.5018662214</v>
      </c>
      <c r="Y28" s="20">
        <f t="shared" si="4"/>
        <v>1323.4390598949412</v>
      </c>
      <c r="Z28" s="250">
        <v>16</v>
      </c>
    </row>
    <row r="29" spans="1:26" s="120" customFormat="1" ht="16.5">
      <c r="A29" s="20">
        <v>75</v>
      </c>
      <c r="B29" s="18" t="s">
        <v>63</v>
      </c>
      <c r="C29" s="21">
        <v>19702</v>
      </c>
      <c r="D29" s="21">
        <v>24113271.370000001</v>
      </c>
      <c r="E29" s="21">
        <v>4565423.8987725135</v>
      </c>
      <c r="F29" s="21">
        <v>28678695.268772513</v>
      </c>
      <c r="G29" s="114">
        <v>1359.93</v>
      </c>
      <c r="H29" s="32">
        <v>26793340.859999999</v>
      </c>
      <c r="I29" s="32">
        <v>1885354.4087725133</v>
      </c>
      <c r="J29" s="290">
        <f t="shared" si="0"/>
        <v>6.5740592140027615E-2</v>
      </c>
      <c r="K29" s="116">
        <v>0</v>
      </c>
      <c r="L29" s="116">
        <v>0</v>
      </c>
      <c r="M29" s="116">
        <v>206458.34809381561</v>
      </c>
      <c r="N29" s="116">
        <v>352533.3793065371</v>
      </c>
      <c r="O29" s="116">
        <v>0</v>
      </c>
      <c r="P29" s="117">
        <v>-1321833.925</v>
      </c>
      <c r="Q29" s="117">
        <v>-1014078.494076492</v>
      </c>
      <c r="R29" s="117">
        <v>986290.50451448536</v>
      </c>
      <c r="S29" s="118">
        <v>28567.899999999998</v>
      </c>
      <c r="T29" s="22">
        <f t="shared" si="1"/>
        <v>1123292.1216108594</v>
      </c>
      <c r="U29" s="36">
        <v>-171272.41222516191</v>
      </c>
      <c r="V29" s="22">
        <f t="shared" si="3"/>
        <v>952019.7093856975</v>
      </c>
      <c r="W29" s="22">
        <v>3237145.3558460623</v>
      </c>
      <c r="X29" s="21">
        <f t="shared" si="2"/>
        <v>4189165.06523176</v>
      </c>
      <c r="Y29" s="20">
        <f t="shared" si="4"/>
        <v>212.62638641923459</v>
      </c>
      <c r="Z29" s="250">
        <v>8</v>
      </c>
    </row>
    <row r="30" spans="1:26" s="120" customFormat="1" ht="16.5">
      <c r="A30" s="20">
        <v>77</v>
      </c>
      <c r="B30" s="18" t="s">
        <v>64</v>
      </c>
      <c r="C30" s="21">
        <v>4683</v>
      </c>
      <c r="D30" s="21">
        <v>6334099.3700000001</v>
      </c>
      <c r="E30" s="21">
        <v>998216.14893149259</v>
      </c>
      <c r="F30" s="21">
        <v>7332315.5189314932</v>
      </c>
      <c r="G30" s="114">
        <v>1359.93</v>
      </c>
      <c r="H30" s="32">
        <v>6368552.1900000004</v>
      </c>
      <c r="I30" s="32">
        <v>963763.32893149275</v>
      </c>
      <c r="J30" s="290">
        <f t="shared" si="0"/>
        <v>0.13144051513374289</v>
      </c>
      <c r="K30" s="116">
        <v>191626.240162</v>
      </c>
      <c r="L30" s="116">
        <v>0</v>
      </c>
      <c r="M30" s="116">
        <v>48383.109232382565</v>
      </c>
      <c r="N30" s="116">
        <v>74134.393463607834</v>
      </c>
      <c r="O30" s="116">
        <v>0</v>
      </c>
      <c r="P30" s="117">
        <v>-314220.02499999997</v>
      </c>
      <c r="Q30" s="117">
        <v>62638.926461373107</v>
      </c>
      <c r="R30" s="117">
        <v>44096.0499229294</v>
      </c>
      <c r="S30" s="118">
        <v>6790.3499999999995</v>
      </c>
      <c r="T30" s="22">
        <f t="shared" si="1"/>
        <v>1077212.3731737856</v>
      </c>
      <c r="U30" s="36">
        <v>2693101.7260296349</v>
      </c>
      <c r="V30" s="22">
        <f t="shared" si="3"/>
        <v>3770314.0992034208</v>
      </c>
      <c r="W30" s="22">
        <v>1062975.310328146</v>
      </c>
      <c r="X30" s="21">
        <f t="shared" si="2"/>
        <v>4833289.4095315672</v>
      </c>
      <c r="Y30" s="20">
        <f t="shared" si="4"/>
        <v>1032.0925495476333</v>
      </c>
      <c r="Z30" s="250">
        <v>13</v>
      </c>
    </row>
    <row r="31" spans="1:26" s="120" customFormat="1" ht="16.5">
      <c r="A31" s="20">
        <v>78</v>
      </c>
      <c r="B31" s="18" t="s">
        <v>65</v>
      </c>
      <c r="C31" s="21">
        <v>7979</v>
      </c>
      <c r="D31" s="21">
        <v>9107498.209999999</v>
      </c>
      <c r="E31" s="21">
        <v>2682200.755308751</v>
      </c>
      <c r="F31" s="21">
        <v>11789698.96530875</v>
      </c>
      <c r="G31" s="114">
        <v>1359.93</v>
      </c>
      <c r="H31" s="32">
        <v>10850881.470000001</v>
      </c>
      <c r="I31" s="32">
        <v>938817.49530874938</v>
      </c>
      <c r="J31" s="290">
        <f t="shared" si="0"/>
        <v>7.9630319490872903E-2</v>
      </c>
      <c r="K31" s="116">
        <v>485913.89762266667</v>
      </c>
      <c r="L31" s="116">
        <v>0</v>
      </c>
      <c r="M31" s="116">
        <v>114066.473146278</v>
      </c>
      <c r="N31" s="116">
        <v>140243.8424859856</v>
      </c>
      <c r="O31" s="116">
        <v>0</v>
      </c>
      <c r="P31" s="117">
        <v>-561788.42500000005</v>
      </c>
      <c r="Q31" s="117">
        <v>-1543134.5041248978</v>
      </c>
      <c r="R31" s="117">
        <v>-347526.20240419992</v>
      </c>
      <c r="S31" s="118">
        <v>11569.55</v>
      </c>
      <c r="T31" s="22">
        <f t="shared" si="1"/>
        <v>-761837.8729654178</v>
      </c>
      <c r="U31" s="36">
        <v>-53170.74999094852</v>
      </c>
      <c r="V31" s="22">
        <f t="shared" si="3"/>
        <v>-815008.62295636628</v>
      </c>
      <c r="W31" s="22">
        <v>1250756.2643230706</v>
      </c>
      <c r="X31" s="21">
        <f t="shared" si="2"/>
        <v>435747.64136670437</v>
      </c>
      <c r="Y31" s="20">
        <f t="shared" si="4"/>
        <v>54.611811175172875</v>
      </c>
      <c r="Z31" s="250">
        <v>1</v>
      </c>
    </row>
    <row r="32" spans="1:26" s="120" customFormat="1" ht="16.5">
      <c r="A32" s="20">
        <v>79</v>
      </c>
      <c r="B32" s="18" t="s">
        <v>66</v>
      </c>
      <c r="C32" s="21">
        <v>6785</v>
      </c>
      <c r="D32" s="21">
        <v>8615530.7699999996</v>
      </c>
      <c r="E32" s="21">
        <v>1196601.379270463</v>
      </c>
      <c r="F32" s="21">
        <v>9812132.1492704619</v>
      </c>
      <c r="G32" s="114">
        <v>1359.93</v>
      </c>
      <c r="H32" s="32">
        <v>9227125.0500000007</v>
      </c>
      <c r="I32" s="32">
        <v>585007.09927046113</v>
      </c>
      <c r="J32" s="290">
        <f t="shared" si="0"/>
        <v>5.9620792950078313E-2</v>
      </c>
      <c r="K32" s="116">
        <v>0</v>
      </c>
      <c r="L32" s="116">
        <v>0</v>
      </c>
      <c r="M32" s="116">
        <v>130085.75984883904</v>
      </c>
      <c r="N32" s="116">
        <v>111538.80928946847</v>
      </c>
      <c r="O32" s="116">
        <v>0</v>
      </c>
      <c r="P32" s="117">
        <v>-534842.53500000003</v>
      </c>
      <c r="Q32" s="117">
        <v>-870011.97962409223</v>
      </c>
      <c r="R32" s="117">
        <v>-833475.17045262607</v>
      </c>
      <c r="S32" s="118">
        <v>9838.25</v>
      </c>
      <c r="T32" s="22">
        <f t="shared" si="1"/>
        <v>-1401859.7666679495</v>
      </c>
      <c r="U32" s="36">
        <v>-482305.50769093074</v>
      </c>
      <c r="V32" s="22">
        <f t="shared" si="3"/>
        <v>-1884165.2743588802</v>
      </c>
      <c r="W32" s="22">
        <v>1086400.6993279201</v>
      </c>
      <c r="X32" s="21">
        <f t="shared" si="2"/>
        <v>-797764.57503096014</v>
      </c>
      <c r="Y32" s="20">
        <f t="shared" si="4"/>
        <v>-117.57768239218278</v>
      </c>
      <c r="Z32" s="250">
        <v>4</v>
      </c>
    </row>
    <row r="33" spans="1:26" s="120" customFormat="1" ht="16.5">
      <c r="A33" s="20">
        <v>81</v>
      </c>
      <c r="B33" s="18" t="s">
        <v>67</v>
      </c>
      <c r="C33" s="21">
        <v>2621</v>
      </c>
      <c r="D33" s="21">
        <v>2353664.9099999997</v>
      </c>
      <c r="E33" s="21">
        <v>835178.90188098315</v>
      </c>
      <c r="F33" s="21">
        <v>3188843.8118809829</v>
      </c>
      <c r="G33" s="114">
        <v>1359.93</v>
      </c>
      <c r="H33" s="32">
        <v>3564376.5300000003</v>
      </c>
      <c r="I33" s="32">
        <v>-375532.71811901731</v>
      </c>
      <c r="J33" s="290">
        <f t="shared" si="0"/>
        <v>-0.11776453795568753</v>
      </c>
      <c r="K33" s="116">
        <v>240885.44253000003</v>
      </c>
      <c r="L33" s="116">
        <v>0</v>
      </c>
      <c r="M33" s="116">
        <v>33488.919589317862</v>
      </c>
      <c r="N33" s="116">
        <v>48516.129404364619</v>
      </c>
      <c r="O33" s="116">
        <v>0</v>
      </c>
      <c r="P33" s="117">
        <v>-170716.36499999999</v>
      </c>
      <c r="Q33" s="117">
        <v>290115.99736029241</v>
      </c>
      <c r="R33" s="117">
        <v>412654.12146636535</v>
      </c>
      <c r="S33" s="118">
        <v>3800.45</v>
      </c>
      <c r="T33" s="22">
        <f t="shared" si="1"/>
        <v>483211.9772313229</v>
      </c>
      <c r="U33" s="36">
        <v>266278.30742711219</v>
      </c>
      <c r="V33" s="22">
        <f t="shared" si="3"/>
        <v>749490.28465843503</v>
      </c>
      <c r="W33" s="22">
        <v>628569.95055504888</v>
      </c>
      <c r="X33" s="21">
        <f t="shared" si="2"/>
        <v>1378060.2352134839</v>
      </c>
      <c r="Y33" s="20">
        <f t="shared" si="4"/>
        <v>525.77651095516364</v>
      </c>
      <c r="Z33" s="250">
        <v>7</v>
      </c>
    </row>
    <row r="34" spans="1:26" s="120" customFormat="1" ht="16.5">
      <c r="A34" s="20">
        <v>82</v>
      </c>
      <c r="B34" s="18" t="s">
        <v>68</v>
      </c>
      <c r="C34" s="21">
        <v>9405</v>
      </c>
      <c r="D34" s="21">
        <v>15269203.49</v>
      </c>
      <c r="E34" s="21">
        <v>1171297.6166123943</v>
      </c>
      <c r="F34" s="21">
        <v>16440501.106612395</v>
      </c>
      <c r="G34" s="114">
        <v>1359.93</v>
      </c>
      <c r="H34" s="32">
        <v>12790141.65</v>
      </c>
      <c r="I34" s="32">
        <v>3650359.4566123951</v>
      </c>
      <c r="J34" s="290">
        <f t="shared" si="0"/>
        <v>0.22203456165604435</v>
      </c>
      <c r="K34" s="116">
        <v>0</v>
      </c>
      <c r="L34" s="116">
        <v>0</v>
      </c>
      <c r="M34" s="116">
        <v>83138.317027644953</v>
      </c>
      <c r="N34" s="116">
        <v>161280.89786749988</v>
      </c>
      <c r="O34" s="116">
        <v>0</v>
      </c>
      <c r="P34" s="117">
        <v>-494231.67000000004</v>
      </c>
      <c r="Q34" s="117">
        <v>348473.04083571001</v>
      </c>
      <c r="R34" s="117">
        <v>97994.88333825834</v>
      </c>
      <c r="S34" s="118">
        <v>13637.25</v>
      </c>
      <c r="T34" s="22">
        <f t="shared" si="1"/>
        <v>3860652.1756815081</v>
      </c>
      <c r="U34" s="36">
        <v>2303150.1003213162</v>
      </c>
      <c r="V34" s="22">
        <f t="shared" si="3"/>
        <v>6163802.2760028243</v>
      </c>
      <c r="W34" s="22">
        <v>1420815.5510925855</v>
      </c>
      <c r="X34" s="21">
        <f t="shared" si="2"/>
        <v>7584617.8270954099</v>
      </c>
      <c r="Y34" s="20">
        <f t="shared" si="4"/>
        <v>806.44527667149498</v>
      </c>
      <c r="Z34" s="250">
        <v>5</v>
      </c>
    </row>
    <row r="35" spans="1:26" s="120" customFormat="1" ht="16.5">
      <c r="A35" s="20">
        <v>86</v>
      </c>
      <c r="B35" s="18" t="s">
        <v>69</v>
      </c>
      <c r="C35" s="21">
        <v>8143</v>
      </c>
      <c r="D35" s="21">
        <v>13010539.120000001</v>
      </c>
      <c r="E35" s="21">
        <v>1351984.1827461827</v>
      </c>
      <c r="F35" s="21">
        <v>14362523.302746184</v>
      </c>
      <c r="G35" s="114">
        <v>1359.93</v>
      </c>
      <c r="H35" s="32">
        <v>11073909.99</v>
      </c>
      <c r="I35" s="32">
        <v>3288613.3127461839</v>
      </c>
      <c r="J35" s="290">
        <f t="shared" si="0"/>
        <v>0.22897183478319474</v>
      </c>
      <c r="K35" s="116">
        <v>0</v>
      </c>
      <c r="L35" s="116">
        <v>0</v>
      </c>
      <c r="M35" s="116">
        <v>53837.711654590377</v>
      </c>
      <c r="N35" s="116">
        <v>121924.75355272843</v>
      </c>
      <c r="O35" s="116">
        <v>0</v>
      </c>
      <c r="P35" s="117">
        <v>-469812.32499999995</v>
      </c>
      <c r="Q35" s="117">
        <v>246262.38394632383</v>
      </c>
      <c r="R35" s="117">
        <v>-45427.468053555327</v>
      </c>
      <c r="S35" s="118">
        <v>11807.35</v>
      </c>
      <c r="T35" s="22">
        <f t="shared" si="1"/>
        <v>3207205.7188462713</v>
      </c>
      <c r="U35" s="36">
        <v>2869047.2596968873</v>
      </c>
      <c r="V35" s="22">
        <f t="shared" si="3"/>
        <v>6076252.9785431586</v>
      </c>
      <c r="W35" s="22">
        <v>1438485.8113037464</v>
      </c>
      <c r="X35" s="21">
        <f t="shared" si="2"/>
        <v>7514738.7898469046</v>
      </c>
      <c r="Y35" s="20">
        <f t="shared" si="4"/>
        <v>922.84646811333721</v>
      </c>
      <c r="Z35" s="250">
        <v>5</v>
      </c>
    </row>
    <row r="36" spans="1:26" s="120" customFormat="1" ht="16.5">
      <c r="A36" s="20">
        <v>90</v>
      </c>
      <c r="B36" s="18" t="s">
        <v>70</v>
      </c>
      <c r="C36" s="21">
        <v>3136</v>
      </c>
      <c r="D36" s="21">
        <v>3026291.37</v>
      </c>
      <c r="E36" s="21">
        <v>1312504.497856193</v>
      </c>
      <c r="F36" s="21">
        <v>4338795.8678561933</v>
      </c>
      <c r="G36" s="114">
        <v>1359.93</v>
      </c>
      <c r="H36" s="32">
        <v>4264740.4800000004</v>
      </c>
      <c r="I36" s="32">
        <v>74055.387856192887</v>
      </c>
      <c r="J36" s="290">
        <f t="shared" si="0"/>
        <v>1.7068188988753643E-2</v>
      </c>
      <c r="K36" s="116">
        <v>975751.12767999992</v>
      </c>
      <c r="L36" s="116">
        <v>0</v>
      </c>
      <c r="M36" s="116">
        <v>39068.926088338594</v>
      </c>
      <c r="N36" s="116">
        <v>56633.420558148864</v>
      </c>
      <c r="O36" s="116">
        <v>0</v>
      </c>
      <c r="P36" s="117">
        <v>-203223.9725</v>
      </c>
      <c r="Q36" s="117">
        <v>94114.218245721509</v>
      </c>
      <c r="R36" s="117">
        <v>-675256.10001324408</v>
      </c>
      <c r="S36" s="118">
        <v>4547.2</v>
      </c>
      <c r="T36" s="22">
        <f t="shared" si="1"/>
        <v>365690.20791515772</v>
      </c>
      <c r="U36" s="36">
        <v>-11568.74731487914</v>
      </c>
      <c r="V36" s="22">
        <f t="shared" si="3"/>
        <v>354121.46060027857</v>
      </c>
      <c r="W36" s="22">
        <v>713124.3294630067</v>
      </c>
      <c r="X36" s="21">
        <f t="shared" si="2"/>
        <v>1067245.7900632853</v>
      </c>
      <c r="Y36" s="20">
        <f t="shared" si="4"/>
        <v>340.32072387222109</v>
      </c>
      <c r="Z36" s="250">
        <v>12</v>
      </c>
    </row>
    <row r="37" spans="1:26" s="120" customFormat="1" ht="16.5">
      <c r="A37" s="20">
        <v>91</v>
      </c>
      <c r="B37" s="18" t="s">
        <v>71</v>
      </c>
      <c r="C37" s="21">
        <v>658457</v>
      </c>
      <c r="D37" s="21">
        <v>876452932.53999996</v>
      </c>
      <c r="E37" s="21">
        <v>288843004.63089824</v>
      </c>
      <c r="F37" s="21">
        <v>1165295937.1708982</v>
      </c>
      <c r="G37" s="114">
        <v>1359.93</v>
      </c>
      <c r="H37" s="32">
        <v>895455428.00999999</v>
      </c>
      <c r="I37" s="32">
        <v>269840509.16089821</v>
      </c>
      <c r="J37" s="290">
        <f t="shared" si="0"/>
        <v>0.23156393200513181</v>
      </c>
      <c r="K37" s="116">
        <v>0</v>
      </c>
      <c r="L37" s="116">
        <v>0</v>
      </c>
      <c r="M37" s="116">
        <v>11131201.324985925</v>
      </c>
      <c r="N37" s="116">
        <v>12561352.790450351</v>
      </c>
      <c r="O37" s="116">
        <v>3518191.1113316556</v>
      </c>
      <c r="P37" s="117">
        <v>-80696368.159400001</v>
      </c>
      <c r="Q37" s="117">
        <v>-6980980.3654889707</v>
      </c>
      <c r="R37" s="117">
        <v>-76687612.739061773</v>
      </c>
      <c r="S37" s="118">
        <v>954762.65</v>
      </c>
      <c r="T37" s="22">
        <f t="shared" si="1"/>
        <v>133641055.77371541</v>
      </c>
      <c r="U37" s="36">
        <v>-60743727.182346418</v>
      </c>
      <c r="V37" s="22">
        <f t="shared" si="3"/>
        <v>72897328.591368988</v>
      </c>
      <c r="W37" s="22">
        <v>88279488.98038578</v>
      </c>
      <c r="X37" s="21">
        <f t="shared" si="2"/>
        <v>161176817.57175475</v>
      </c>
      <c r="Y37" s="20">
        <f t="shared" si="4"/>
        <v>244.77956430223196</v>
      </c>
      <c r="Z37" s="250">
        <v>1</v>
      </c>
    </row>
    <row r="38" spans="1:26" s="120" customFormat="1" ht="16.5">
      <c r="A38" s="20">
        <v>92</v>
      </c>
      <c r="B38" s="18" t="s">
        <v>72</v>
      </c>
      <c r="C38" s="21">
        <v>239206</v>
      </c>
      <c r="D38" s="21">
        <v>378049339.44</v>
      </c>
      <c r="E38" s="21">
        <v>129966959.04851484</v>
      </c>
      <c r="F38" s="21">
        <v>508016298.48851484</v>
      </c>
      <c r="G38" s="114">
        <v>1359.93</v>
      </c>
      <c r="H38" s="32">
        <v>325303415.58000004</v>
      </c>
      <c r="I38" s="32">
        <v>182712882.9085148</v>
      </c>
      <c r="J38" s="290">
        <f t="shared" si="0"/>
        <v>0.35965949016229359</v>
      </c>
      <c r="K38" s="116">
        <v>0</v>
      </c>
      <c r="L38" s="116">
        <v>0</v>
      </c>
      <c r="M38" s="116">
        <v>3144743.4849491548</v>
      </c>
      <c r="N38" s="116">
        <v>5206313.1719184378</v>
      </c>
      <c r="O38" s="116">
        <v>3810314.5146148414</v>
      </c>
      <c r="P38" s="117">
        <v>-33111565.099949997</v>
      </c>
      <c r="Q38" s="117">
        <v>-27694606.953011636</v>
      </c>
      <c r="R38" s="117">
        <v>-3093860.6356005617</v>
      </c>
      <c r="S38" s="118">
        <v>346848.7</v>
      </c>
      <c r="T38" s="22">
        <f t="shared" si="1"/>
        <v>131321070.09143505</v>
      </c>
      <c r="U38" s="36">
        <v>-3797594.6678831158</v>
      </c>
      <c r="V38" s="22">
        <f t="shared" si="3"/>
        <v>127523475.42355193</v>
      </c>
      <c r="W38" s="22">
        <v>30036233.761776581</v>
      </c>
      <c r="X38" s="21">
        <f t="shared" si="2"/>
        <v>157559709.18532851</v>
      </c>
      <c r="Y38" s="20">
        <f t="shared" si="4"/>
        <v>658.67791437225037</v>
      </c>
      <c r="Z38" s="250">
        <v>1</v>
      </c>
    </row>
    <row r="39" spans="1:26" s="120" customFormat="1" ht="16.5">
      <c r="A39" s="20">
        <v>97</v>
      </c>
      <c r="B39" s="18" t="s">
        <v>73</v>
      </c>
      <c r="C39" s="21">
        <v>2131</v>
      </c>
      <c r="D39" s="21">
        <v>2088566.68</v>
      </c>
      <c r="E39" s="21">
        <v>1125390.8403082287</v>
      </c>
      <c r="F39" s="21">
        <v>3213957.5203082287</v>
      </c>
      <c r="G39" s="114">
        <v>1359.93</v>
      </c>
      <c r="H39" s="32">
        <v>2898010.83</v>
      </c>
      <c r="I39" s="32">
        <v>315946.6903082286</v>
      </c>
      <c r="J39" s="290">
        <f t="shared" si="0"/>
        <v>9.8304563240751333E-2</v>
      </c>
      <c r="K39" s="116">
        <v>101530.89832000001</v>
      </c>
      <c r="L39" s="116">
        <v>0</v>
      </c>
      <c r="M39" s="116">
        <v>21521.136256412297</v>
      </c>
      <c r="N39" s="116">
        <v>22303.471123502884</v>
      </c>
      <c r="O39" s="116">
        <v>0</v>
      </c>
      <c r="P39" s="117">
        <v>-140193.23499999999</v>
      </c>
      <c r="Q39" s="117">
        <v>-317202.09788532177</v>
      </c>
      <c r="R39" s="117">
        <v>271315.2243055604</v>
      </c>
      <c r="S39" s="118">
        <v>3089.95</v>
      </c>
      <c r="T39" s="22">
        <f t="shared" si="1"/>
        <v>278312.03742838243</v>
      </c>
      <c r="U39" s="36">
        <v>148005.49223321679</v>
      </c>
      <c r="V39" s="22">
        <f t="shared" si="3"/>
        <v>426317.5296615992</v>
      </c>
      <c r="W39" s="22">
        <v>454103.40579262201</v>
      </c>
      <c r="X39" s="21">
        <f t="shared" si="2"/>
        <v>880420.93545422121</v>
      </c>
      <c r="Y39" s="20">
        <f t="shared" si="4"/>
        <v>413.14919542666411</v>
      </c>
      <c r="Z39" s="250">
        <v>10</v>
      </c>
    </row>
    <row r="40" spans="1:26" s="120" customFormat="1" ht="16.5">
      <c r="A40" s="20">
        <v>98</v>
      </c>
      <c r="B40" s="18" t="s">
        <v>74</v>
      </c>
      <c r="C40" s="21">
        <v>23090</v>
      </c>
      <c r="D40" s="21">
        <v>36880455.07</v>
      </c>
      <c r="E40" s="21">
        <v>3480207.425138962</v>
      </c>
      <c r="F40" s="21">
        <v>40360662.495138966</v>
      </c>
      <c r="G40" s="114">
        <v>1359.93</v>
      </c>
      <c r="H40" s="32">
        <v>31400783.700000003</v>
      </c>
      <c r="I40" s="32">
        <v>8959878.7951389626</v>
      </c>
      <c r="J40" s="290">
        <f t="shared" si="0"/>
        <v>0.22199533509188779</v>
      </c>
      <c r="K40" s="116">
        <v>0</v>
      </c>
      <c r="L40" s="116">
        <v>0</v>
      </c>
      <c r="M40" s="116">
        <v>187646.01136506288</v>
      </c>
      <c r="N40" s="116">
        <v>448821.72474295646</v>
      </c>
      <c r="O40" s="116">
        <v>0</v>
      </c>
      <c r="P40" s="117">
        <v>-1464209.6379999998</v>
      </c>
      <c r="Q40" s="117">
        <v>4335426.4234630624</v>
      </c>
      <c r="R40" s="117">
        <v>3029037.0495852563</v>
      </c>
      <c r="S40" s="117">
        <v>33480.5</v>
      </c>
      <c r="T40" s="22">
        <f t="shared" si="1"/>
        <v>15530080.8662953</v>
      </c>
      <c r="U40" s="36">
        <v>6678970.2927188799</v>
      </c>
      <c r="V40" s="22">
        <f t="shared" si="3"/>
        <v>22209051.15901418</v>
      </c>
      <c r="W40" s="22">
        <v>3487316.6869670544</v>
      </c>
      <c r="X40" s="21">
        <f t="shared" si="2"/>
        <v>25696367.845981233</v>
      </c>
      <c r="Y40" s="20">
        <f t="shared" si="4"/>
        <v>1112.8786420953327</v>
      </c>
      <c r="Z40" s="250">
        <v>7</v>
      </c>
    </row>
    <row r="41" spans="1:26" s="120" customFormat="1" ht="16.5">
      <c r="A41" s="20">
        <v>102</v>
      </c>
      <c r="B41" s="18" t="s">
        <v>75</v>
      </c>
      <c r="C41" s="21">
        <v>9870</v>
      </c>
      <c r="D41" s="21">
        <v>13172714.940000001</v>
      </c>
      <c r="E41" s="21">
        <v>1787539.6071900455</v>
      </c>
      <c r="F41" s="21">
        <v>14960254.547190048</v>
      </c>
      <c r="G41" s="114">
        <v>1359.93</v>
      </c>
      <c r="H41" s="32">
        <v>13422509.100000001</v>
      </c>
      <c r="I41" s="32">
        <v>1537745.4471900463</v>
      </c>
      <c r="J41" s="290">
        <f t="shared" si="0"/>
        <v>0.10278872209957669</v>
      </c>
      <c r="K41" s="116">
        <v>0</v>
      </c>
      <c r="L41" s="116">
        <v>0</v>
      </c>
      <c r="M41" s="116">
        <v>129648.74945751394</v>
      </c>
      <c r="N41" s="116">
        <v>169919.89822828633</v>
      </c>
      <c r="O41" s="116">
        <v>0</v>
      </c>
      <c r="P41" s="117">
        <v>-602903.45000000007</v>
      </c>
      <c r="Q41" s="117">
        <v>1048170.5654000834</v>
      </c>
      <c r="R41" s="117">
        <v>660474.0562988912</v>
      </c>
      <c r="S41" s="118">
        <v>14311.5</v>
      </c>
      <c r="T41" s="22">
        <f t="shared" si="1"/>
        <v>2957366.766574821</v>
      </c>
      <c r="U41" s="36">
        <v>4158820.6476539145</v>
      </c>
      <c r="V41" s="22">
        <f t="shared" si="3"/>
        <v>7116187.4142287355</v>
      </c>
      <c r="W41" s="22">
        <v>2161681.9961973322</v>
      </c>
      <c r="X41" s="21">
        <f t="shared" si="2"/>
        <v>9277869.4104260672</v>
      </c>
      <c r="Y41" s="20">
        <f t="shared" si="4"/>
        <v>940.00703246464718</v>
      </c>
      <c r="Z41" s="250">
        <v>4</v>
      </c>
    </row>
    <row r="42" spans="1:26" s="120" customFormat="1" ht="16.5">
      <c r="A42" s="20">
        <v>103</v>
      </c>
      <c r="B42" s="18" t="s">
        <v>76</v>
      </c>
      <c r="C42" s="21">
        <v>2166</v>
      </c>
      <c r="D42" s="21">
        <v>3017765.58</v>
      </c>
      <c r="E42" s="21">
        <v>390627.18698231084</v>
      </c>
      <c r="F42" s="21">
        <v>3408392.7669823109</v>
      </c>
      <c r="G42" s="114">
        <v>1359.93</v>
      </c>
      <c r="H42" s="32">
        <v>2945608.3800000004</v>
      </c>
      <c r="I42" s="32">
        <v>462784.38698231056</v>
      </c>
      <c r="J42" s="290">
        <f t="shared" si="0"/>
        <v>0.13577789257898409</v>
      </c>
      <c r="K42" s="116">
        <v>0</v>
      </c>
      <c r="L42" s="116">
        <v>0</v>
      </c>
      <c r="M42" s="116">
        <v>17700.101388759638</v>
      </c>
      <c r="N42" s="116">
        <v>14431.037468238708</v>
      </c>
      <c r="O42" s="116">
        <v>0</v>
      </c>
      <c r="P42" s="117">
        <v>-135954.095</v>
      </c>
      <c r="Q42" s="117">
        <v>205163.71927565767</v>
      </c>
      <c r="R42" s="117">
        <v>123638.49758452934</v>
      </c>
      <c r="S42" s="118">
        <v>3140.7</v>
      </c>
      <c r="T42" s="22">
        <f t="shared" si="1"/>
        <v>690904.34769949596</v>
      </c>
      <c r="U42" s="36">
        <v>1108079.1228638655</v>
      </c>
      <c r="V42" s="22">
        <f t="shared" si="3"/>
        <v>1798983.4705633614</v>
      </c>
      <c r="W42" s="22">
        <v>497462.05417832138</v>
      </c>
      <c r="X42" s="21">
        <f t="shared" si="2"/>
        <v>2296445.5247416827</v>
      </c>
      <c r="Y42" s="20">
        <f t="shared" si="4"/>
        <v>1060.2241573137962</v>
      </c>
      <c r="Z42" s="250">
        <v>5</v>
      </c>
    </row>
    <row r="43" spans="1:26" s="120" customFormat="1" ht="16.5">
      <c r="A43" s="20">
        <v>105</v>
      </c>
      <c r="B43" s="18" t="s">
        <v>77</v>
      </c>
      <c r="C43" s="21">
        <v>2139</v>
      </c>
      <c r="D43" s="21">
        <v>1903161.69</v>
      </c>
      <c r="E43" s="21">
        <v>1324878.1668727014</v>
      </c>
      <c r="F43" s="21">
        <v>3228039.8568727011</v>
      </c>
      <c r="G43" s="114">
        <v>1359.93</v>
      </c>
      <c r="H43" s="32">
        <v>2908890.27</v>
      </c>
      <c r="I43" s="32">
        <v>319149.58687270107</v>
      </c>
      <c r="J43" s="290">
        <f t="shared" si="0"/>
        <v>9.8867920169328577E-2</v>
      </c>
      <c r="K43" s="116">
        <v>682561.89025199995</v>
      </c>
      <c r="L43" s="116">
        <v>0</v>
      </c>
      <c r="M43" s="116">
        <v>21012.432458026029</v>
      </c>
      <c r="N43" s="116">
        <v>37626.341060475192</v>
      </c>
      <c r="O43" s="116">
        <v>0</v>
      </c>
      <c r="P43" s="117">
        <v>-115956.395</v>
      </c>
      <c r="Q43" s="117">
        <v>338605.69872906734</v>
      </c>
      <c r="R43" s="117">
        <v>353435.51227285573</v>
      </c>
      <c r="S43" s="118">
        <v>3101.5499999999997</v>
      </c>
      <c r="T43" s="22">
        <f t="shared" si="1"/>
        <v>1639536.6166451254</v>
      </c>
      <c r="U43" s="36">
        <v>799732.63808291405</v>
      </c>
      <c r="V43" s="22">
        <f t="shared" si="3"/>
        <v>2439269.2547280397</v>
      </c>
      <c r="W43" s="22">
        <v>501643.39813616365</v>
      </c>
      <c r="X43" s="21">
        <f t="shared" si="2"/>
        <v>2940912.6528642033</v>
      </c>
      <c r="Y43" s="20">
        <f t="shared" si="4"/>
        <v>1374.9007259767197</v>
      </c>
      <c r="Z43" s="250">
        <v>18</v>
      </c>
    </row>
    <row r="44" spans="1:26" s="120" customFormat="1" ht="16.5">
      <c r="A44" s="20">
        <v>106</v>
      </c>
      <c r="B44" s="18" t="s">
        <v>78</v>
      </c>
      <c r="C44" s="21">
        <v>46880</v>
      </c>
      <c r="D44" s="21">
        <v>67321637.789999992</v>
      </c>
      <c r="E44" s="21">
        <v>10238618.015843855</v>
      </c>
      <c r="F44" s="21">
        <v>77560255.805843845</v>
      </c>
      <c r="G44" s="114">
        <v>1359.93</v>
      </c>
      <c r="H44" s="32">
        <v>63753518.400000006</v>
      </c>
      <c r="I44" s="32">
        <v>13806737.405843839</v>
      </c>
      <c r="J44" s="290">
        <f t="shared" si="0"/>
        <v>0.1780130462747076</v>
      </c>
      <c r="K44" s="116">
        <v>0</v>
      </c>
      <c r="L44" s="116">
        <v>0</v>
      </c>
      <c r="M44" s="116">
        <v>579190.9277779744</v>
      </c>
      <c r="N44" s="116">
        <v>824947.71604041965</v>
      </c>
      <c r="O44" s="116">
        <v>126467.27095406462</v>
      </c>
      <c r="P44" s="117">
        <v>-4762826.3232500004</v>
      </c>
      <c r="Q44" s="117">
        <v>1749488.2548557413</v>
      </c>
      <c r="R44" s="117">
        <v>3681008.4198144875</v>
      </c>
      <c r="S44" s="118">
        <v>67976</v>
      </c>
      <c r="T44" s="22">
        <f t="shared" si="1"/>
        <v>16072989.672036525</v>
      </c>
      <c r="U44" s="36">
        <v>-202173.25492259031</v>
      </c>
      <c r="V44" s="22">
        <f t="shared" si="3"/>
        <v>15870816.417113934</v>
      </c>
      <c r="W44" s="22">
        <v>6711225.9388995422</v>
      </c>
      <c r="X44" s="21">
        <f t="shared" si="2"/>
        <v>22582042.356013477</v>
      </c>
      <c r="Y44" s="20">
        <f t="shared" si="4"/>
        <v>481.69885571701104</v>
      </c>
      <c r="Z44" s="250">
        <v>1</v>
      </c>
    </row>
    <row r="45" spans="1:26" s="120" customFormat="1" ht="16.5">
      <c r="A45" s="20">
        <v>108</v>
      </c>
      <c r="B45" s="18" t="s">
        <v>79</v>
      </c>
      <c r="C45" s="21">
        <v>10337</v>
      </c>
      <c r="D45" s="21">
        <v>16274657.65</v>
      </c>
      <c r="E45" s="21">
        <v>1455497.324386731</v>
      </c>
      <c r="F45" s="21">
        <v>17730154.974386733</v>
      </c>
      <c r="G45" s="114">
        <v>1359.93</v>
      </c>
      <c r="H45" s="32">
        <v>14057596.41</v>
      </c>
      <c r="I45" s="32">
        <v>3672558.5643867329</v>
      </c>
      <c r="J45" s="290">
        <f t="shared" si="0"/>
        <v>0.20713629236135669</v>
      </c>
      <c r="K45" s="116">
        <v>0</v>
      </c>
      <c r="L45" s="116">
        <v>0</v>
      </c>
      <c r="M45" s="116">
        <v>90202.235734264992</v>
      </c>
      <c r="N45" s="116">
        <v>199734.07590047046</v>
      </c>
      <c r="O45" s="116">
        <v>0</v>
      </c>
      <c r="P45" s="117">
        <v>-643915.46250000002</v>
      </c>
      <c r="Q45" s="117">
        <v>632336.26354080834</v>
      </c>
      <c r="R45" s="117">
        <v>90917.135641304398</v>
      </c>
      <c r="S45" s="118">
        <v>14988.65</v>
      </c>
      <c r="T45" s="22">
        <f t="shared" si="1"/>
        <v>4056821.462703581</v>
      </c>
      <c r="U45" s="36">
        <v>4481128.5037412439</v>
      </c>
      <c r="V45" s="22">
        <f t="shared" si="3"/>
        <v>8537949.9664448239</v>
      </c>
      <c r="W45" s="22">
        <v>1764880.5176937785</v>
      </c>
      <c r="X45" s="21">
        <f t="shared" si="2"/>
        <v>10302830.484138602</v>
      </c>
      <c r="Y45" s="20">
        <f t="shared" si="4"/>
        <v>996.69444559723343</v>
      </c>
      <c r="Z45" s="250">
        <v>6</v>
      </c>
    </row>
    <row r="46" spans="1:26" s="120" customFormat="1" ht="16.5">
      <c r="A46" s="20">
        <v>109</v>
      </c>
      <c r="B46" s="18" t="s">
        <v>80</v>
      </c>
      <c r="C46" s="21">
        <v>67971</v>
      </c>
      <c r="D46" s="21">
        <v>92340976.25</v>
      </c>
      <c r="E46" s="21">
        <v>14111744.116995094</v>
      </c>
      <c r="F46" s="21">
        <v>106452720.3669951</v>
      </c>
      <c r="G46" s="114">
        <v>1359.93</v>
      </c>
      <c r="H46" s="32">
        <v>92435802.030000001</v>
      </c>
      <c r="I46" s="32">
        <v>14016918.336995095</v>
      </c>
      <c r="J46" s="290">
        <f t="shared" si="0"/>
        <v>0.13167271149738452</v>
      </c>
      <c r="K46" s="116">
        <v>0</v>
      </c>
      <c r="L46" s="116">
        <v>0</v>
      </c>
      <c r="M46" s="116">
        <v>889856.10689514456</v>
      </c>
      <c r="N46" s="116">
        <v>1318713.2727959771</v>
      </c>
      <c r="O46" s="116">
        <v>147278.64335499911</v>
      </c>
      <c r="P46" s="117">
        <v>-6747383.1845499994</v>
      </c>
      <c r="Q46" s="117">
        <v>-1056323.821490908</v>
      </c>
      <c r="R46" s="117">
        <v>2251283.1293844273</v>
      </c>
      <c r="S46" s="118">
        <v>98557.95</v>
      </c>
      <c r="T46" s="22">
        <f t="shared" si="1"/>
        <v>10918900.433384735</v>
      </c>
      <c r="U46" s="36">
        <v>7033183.3112761276</v>
      </c>
      <c r="V46" s="22">
        <f t="shared" si="3"/>
        <v>17952083.744660862</v>
      </c>
      <c r="W46" s="22">
        <v>10510009.629210038</v>
      </c>
      <c r="X46" s="21">
        <f t="shared" si="2"/>
        <v>28462093.373870902</v>
      </c>
      <c r="Y46" s="20">
        <f t="shared" si="4"/>
        <v>418.73877644688031</v>
      </c>
      <c r="Z46" s="250">
        <v>5</v>
      </c>
    </row>
    <row r="47" spans="1:26" s="120" customFormat="1" ht="16.5">
      <c r="A47" s="20">
        <v>111</v>
      </c>
      <c r="B47" s="18" t="s">
        <v>81</v>
      </c>
      <c r="C47" s="21">
        <v>18344</v>
      </c>
      <c r="D47" s="21">
        <v>19015667.670000002</v>
      </c>
      <c r="E47" s="21">
        <v>4077910.9697553529</v>
      </c>
      <c r="F47" s="21">
        <v>23093578.639755353</v>
      </c>
      <c r="G47" s="114">
        <v>1359.93</v>
      </c>
      <c r="H47" s="32">
        <v>24946555.920000002</v>
      </c>
      <c r="I47" s="32">
        <v>-1852977.2802446485</v>
      </c>
      <c r="J47" s="290">
        <f t="shared" si="0"/>
        <v>-8.0237771250176337E-2</v>
      </c>
      <c r="K47" s="116">
        <v>0</v>
      </c>
      <c r="L47" s="116">
        <v>0</v>
      </c>
      <c r="M47" s="116">
        <v>221635.63238444732</v>
      </c>
      <c r="N47" s="116">
        <v>377648.30821863894</v>
      </c>
      <c r="O47" s="116">
        <v>0</v>
      </c>
      <c r="P47" s="117">
        <v>-1591579.1502499999</v>
      </c>
      <c r="Q47" s="117">
        <v>4154602.9293716196</v>
      </c>
      <c r="R47" s="117">
        <v>4471601.8892766926</v>
      </c>
      <c r="S47" s="118">
        <v>26598.799999999999</v>
      </c>
      <c r="T47" s="22">
        <f t="shared" si="1"/>
        <v>5807531.1287567494</v>
      </c>
      <c r="U47" s="36">
        <v>5598052.7324047554</v>
      </c>
      <c r="V47" s="22">
        <f t="shared" si="3"/>
        <v>11405583.861161504</v>
      </c>
      <c r="W47" s="22">
        <v>3115929.4168748241</v>
      </c>
      <c r="X47" s="21">
        <f t="shared" si="2"/>
        <v>14521513.278036328</v>
      </c>
      <c r="Y47" s="20">
        <f t="shared" si="4"/>
        <v>791.62196238750153</v>
      </c>
      <c r="Z47" s="250">
        <v>7</v>
      </c>
    </row>
    <row r="48" spans="1:26" s="120" customFormat="1" ht="16.5">
      <c r="A48" s="20">
        <v>139</v>
      </c>
      <c r="B48" s="18" t="s">
        <v>82</v>
      </c>
      <c r="C48" s="21">
        <v>9912</v>
      </c>
      <c r="D48" s="21">
        <v>20295203.419999998</v>
      </c>
      <c r="E48" s="21">
        <v>2254342.6806585109</v>
      </c>
      <c r="F48" s="21">
        <v>22549546.10065851</v>
      </c>
      <c r="G48" s="114">
        <v>1359.93</v>
      </c>
      <c r="H48" s="32">
        <v>13479626.16</v>
      </c>
      <c r="I48" s="32">
        <v>9069919.9406585097</v>
      </c>
      <c r="J48" s="290">
        <f t="shared" si="0"/>
        <v>0.40222184074887624</v>
      </c>
      <c r="K48" s="116">
        <v>0</v>
      </c>
      <c r="L48" s="116">
        <v>0</v>
      </c>
      <c r="M48" s="116">
        <v>84692.428518966044</v>
      </c>
      <c r="N48" s="116">
        <v>169232.48582984722</v>
      </c>
      <c r="O48" s="116">
        <v>16817.666088945371</v>
      </c>
      <c r="P48" s="117">
        <v>-543358.18500000006</v>
      </c>
      <c r="Q48" s="117">
        <v>-534634.40564460063</v>
      </c>
      <c r="R48" s="117">
        <v>-955570.43802996131</v>
      </c>
      <c r="S48" s="118">
        <v>14372.4</v>
      </c>
      <c r="T48" s="22">
        <f t="shared" si="1"/>
        <v>7321471.8924217056</v>
      </c>
      <c r="U48" s="36">
        <v>5671369.5595834516</v>
      </c>
      <c r="V48" s="22">
        <f t="shared" si="3"/>
        <v>12992841.452005157</v>
      </c>
      <c r="W48" s="22">
        <v>1480868.7365664409</v>
      </c>
      <c r="X48" s="21">
        <f t="shared" si="2"/>
        <v>14473710.188571598</v>
      </c>
      <c r="Y48" s="20">
        <f t="shared" si="4"/>
        <v>1460.2209633345035</v>
      </c>
      <c r="Z48" s="250">
        <v>17</v>
      </c>
    </row>
    <row r="49" spans="1:26" s="120" customFormat="1" ht="16.5">
      <c r="A49" s="20">
        <v>140</v>
      </c>
      <c r="B49" s="18" t="s">
        <v>83</v>
      </c>
      <c r="C49" s="21">
        <v>20958</v>
      </c>
      <c r="D49" s="21">
        <v>28936227.030000001</v>
      </c>
      <c r="E49" s="21">
        <v>3651615.5816591224</v>
      </c>
      <c r="F49" s="21">
        <v>32587842.611659124</v>
      </c>
      <c r="G49" s="114">
        <v>1359.93</v>
      </c>
      <c r="H49" s="32">
        <v>28501412.940000001</v>
      </c>
      <c r="I49" s="32">
        <v>4086429.6716591232</v>
      </c>
      <c r="J49" s="290">
        <f t="shared" si="0"/>
        <v>0.12539736736659884</v>
      </c>
      <c r="K49" s="116">
        <v>328738.91657599999</v>
      </c>
      <c r="L49" s="116">
        <v>0</v>
      </c>
      <c r="M49" s="116">
        <v>293308.7463709726</v>
      </c>
      <c r="N49" s="116">
        <v>447220.93441073614</v>
      </c>
      <c r="O49" s="116">
        <v>0</v>
      </c>
      <c r="P49" s="117">
        <v>-1739033.6458999999</v>
      </c>
      <c r="Q49" s="117">
        <v>6270362.2196530169</v>
      </c>
      <c r="R49" s="117">
        <v>3747967.5276693455</v>
      </c>
      <c r="S49" s="118">
        <v>30389.1</v>
      </c>
      <c r="T49" s="22">
        <f t="shared" si="1"/>
        <v>13465383.470439194</v>
      </c>
      <c r="U49" s="36">
        <v>7495485.2801185129</v>
      </c>
      <c r="V49" s="22">
        <f t="shared" si="3"/>
        <v>20960868.750557706</v>
      </c>
      <c r="W49" s="22">
        <v>3680626.5974915633</v>
      </c>
      <c r="X49" s="21">
        <f t="shared" si="2"/>
        <v>24641495.348049268</v>
      </c>
      <c r="Y49" s="20">
        <f t="shared" si="4"/>
        <v>1175.7560524882751</v>
      </c>
      <c r="Z49" s="250">
        <v>11</v>
      </c>
    </row>
    <row r="50" spans="1:26" s="120" customFormat="1" ht="16.5">
      <c r="A50" s="20">
        <v>142</v>
      </c>
      <c r="B50" s="18" t="s">
        <v>84</v>
      </c>
      <c r="C50" s="21">
        <v>6559</v>
      </c>
      <c r="D50" s="21">
        <v>8775061.3599999994</v>
      </c>
      <c r="E50" s="21">
        <v>1234000.1965498724</v>
      </c>
      <c r="F50" s="21">
        <v>10009061.556549871</v>
      </c>
      <c r="G50" s="114">
        <v>1359.93</v>
      </c>
      <c r="H50" s="32">
        <v>8919780.870000001</v>
      </c>
      <c r="I50" s="32">
        <v>1089280.6865498703</v>
      </c>
      <c r="J50" s="290">
        <f t="shared" si="0"/>
        <v>0.10882945223141838</v>
      </c>
      <c r="K50" s="116">
        <v>0</v>
      </c>
      <c r="L50" s="116">
        <v>0</v>
      </c>
      <c r="M50" s="116">
        <v>66044.047517840372</v>
      </c>
      <c r="N50" s="116">
        <v>92307.502564715061</v>
      </c>
      <c r="O50" s="116">
        <v>0</v>
      </c>
      <c r="P50" s="117">
        <v>-398751.35499999998</v>
      </c>
      <c r="Q50" s="117">
        <v>-71566.627596771534</v>
      </c>
      <c r="R50" s="117">
        <v>140890.71835605166</v>
      </c>
      <c r="S50" s="118">
        <v>9510.5499999999993</v>
      </c>
      <c r="T50" s="22">
        <f t="shared" si="1"/>
        <v>927715.52239170589</v>
      </c>
      <c r="U50" s="36">
        <v>2505487.6044492419</v>
      </c>
      <c r="V50" s="22">
        <f t="shared" si="3"/>
        <v>3433203.1268409477</v>
      </c>
      <c r="W50" s="22">
        <v>1192204.6543184987</v>
      </c>
      <c r="X50" s="21">
        <f t="shared" si="2"/>
        <v>4625407.7811594466</v>
      </c>
      <c r="Y50" s="20">
        <f t="shared" si="4"/>
        <v>705.20014958979209</v>
      </c>
      <c r="Z50" s="250">
        <v>7</v>
      </c>
    </row>
    <row r="51" spans="1:26" s="120" customFormat="1" ht="16.5">
      <c r="A51" s="20">
        <v>143</v>
      </c>
      <c r="B51" s="18" t="s">
        <v>85</v>
      </c>
      <c r="C51" s="21">
        <v>6877</v>
      </c>
      <c r="D51" s="21">
        <v>8854239.7599999998</v>
      </c>
      <c r="E51" s="21">
        <v>1485124.8459191124</v>
      </c>
      <c r="F51" s="21">
        <v>10339364.605919112</v>
      </c>
      <c r="G51" s="114">
        <v>1359.93</v>
      </c>
      <c r="H51" s="32">
        <v>9352238.6100000013</v>
      </c>
      <c r="I51" s="32">
        <v>987125.99591911025</v>
      </c>
      <c r="J51" s="290">
        <f t="shared" si="0"/>
        <v>9.5472597547628532E-2</v>
      </c>
      <c r="K51" s="116">
        <v>34758.705349333337</v>
      </c>
      <c r="L51" s="116">
        <v>0</v>
      </c>
      <c r="M51" s="116">
        <v>74101.929902237694</v>
      </c>
      <c r="N51" s="116">
        <v>121619.45212383695</v>
      </c>
      <c r="O51" s="116">
        <v>0</v>
      </c>
      <c r="P51" s="117">
        <v>-502742.64500000002</v>
      </c>
      <c r="Q51" s="117">
        <v>-176703.40341126439</v>
      </c>
      <c r="R51" s="117">
        <v>251739.65739487222</v>
      </c>
      <c r="S51" s="118">
        <v>9971.65</v>
      </c>
      <c r="T51" s="22">
        <f t="shared" si="1"/>
        <v>799871.34227812605</v>
      </c>
      <c r="U51" s="36">
        <v>2511480.328180186</v>
      </c>
      <c r="V51" s="22">
        <f t="shared" si="3"/>
        <v>3311351.6704583121</v>
      </c>
      <c r="W51" s="22">
        <v>1376624.841600894</v>
      </c>
      <c r="X51" s="21">
        <f t="shared" si="2"/>
        <v>4687976.5120592061</v>
      </c>
      <c r="Y51" s="20">
        <f t="shared" si="4"/>
        <v>681.68918308262414</v>
      </c>
      <c r="Z51" s="250">
        <v>6</v>
      </c>
    </row>
    <row r="52" spans="1:26" s="120" customFormat="1" ht="16.5">
      <c r="A52" s="20">
        <v>145</v>
      </c>
      <c r="B52" s="18" t="s">
        <v>86</v>
      </c>
      <c r="C52" s="21">
        <v>12366</v>
      </c>
      <c r="D52" s="21">
        <v>22318568.309999999</v>
      </c>
      <c r="E52" s="21">
        <v>1404074.684282722</v>
      </c>
      <c r="F52" s="21">
        <v>23722642.994282722</v>
      </c>
      <c r="G52" s="114">
        <v>1359.93</v>
      </c>
      <c r="H52" s="32">
        <v>16816894.379999999</v>
      </c>
      <c r="I52" s="32">
        <v>6905748.6142827235</v>
      </c>
      <c r="J52" s="290">
        <f t="shared" si="0"/>
        <v>0.29110367744214016</v>
      </c>
      <c r="K52" s="116">
        <v>0</v>
      </c>
      <c r="L52" s="116">
        <v>0</v>
      </c>
      <c r="M52" s="116">
        <v>101925.37767350522</v>
      </c>
      <c r="N52" s="116">
        <v>205665.74141354731</v>
      </c>
      <c r="O52" s="116">
        <v>60395.122432058059</v>
      </c>
      <c r="P52" s="117">
        <v>-681330.79500000004</v>
      </c>
      <c r="Q52" s="117">
        <v>1593397.3832346916</v>
      </c>
      <c r="R52" s="117">
        <v>27999.957431392664</v>
      </c>
      <c r="S52" s="118">
        <v>17930.7</v>
      </c>
      <c r="T52" s="22">
        <f t="shared" si="1"/>
        <v>8231732.1014679186</v>
      </c>
      <c r="U52" s="36">
        <v>5814647.8595180539</v>
      </c>
      <c r="V52" s="22">
        <f t="shared" si="3"/>
        <v>14046379.960985973</v>
      </c>
      <c r="W52" s="22">
        <v>2214616.8171209665</v>
      </c>
      <c r="X52" s="21">
        <f t="shared" si="2"/>
        <v>16260996.778106939</v>
      </c>
      <c r="Y52" s="20">
        <f t="shared" si="4"/>
        <v>1314.9762880565211</v>
      </c>
      <c r="Z52" s="250">
        <v>14</v>
      </c>
    </row>
    <row r="53" spans="1:26" s="120" customFormat="1" ht="16.5">
      <c r="A53" s="20">
        <v>146</v>
      </c>
      <c r="B53" s="18" t="s">
        <v>87</v>
      </c>
      <c r="C53" s="21">
        <v>4643</v>
      </c>
      <c r="D53" s="21">
        <v>4004697.21</v>
      </c>
      <c r="E53" s="21">
        <v>2940176.4320446323</v>
      </c>
      <c r="F53" s="21">
        <v>6944873.6420446318</v>
      </c>
      <c r="G53" s="114">
        <v>1359.93</v>
      </c>
      <c r="H53" s="32">
        <v>6314154.9900000002</v>
      </c>
      <c r="I53" s="32">
        <v>630718.65204463154</v>
      </c>
      <c r="J53" s="290">
        <f t="shared" si="0"/>
        <v>9.081787294533733E-2</v>
      </c>
      <c r="K53" s="116">
        <v>1331039.8623840001</v>
      </c>
      <c r="L53" s="116">
        <v>0</v>
      </c>
      <c r="M53" s="116">
        <v>58034.775686602195</v>
      </c>
      <c r="N53" s="116">
        <v>79016.066248970048</v>
      </c>
      <c r="O53" s="116">
        <v>0</v>
      </c>
      <c r="P53" s="117">
        <v>-266265.27999999997</v>
      </c>
      <c r="Q53" s="117">
        <v>1279545.0623940355</v>
      </c>
      <c r="R53" s="117">
        <v>597398.68318906007</v>
      </c>
      <c r="S53" s="118">
        <v>6732.3499999999995</v>
      </c>
      <c r="T53" s="22">
        <f t="shared" si="1"/>
        <v>3716220.1719472995</v>
      </c>
      <c r="U53" s="36">
        <v>487527.99831726344</v>
      </c>
      <c r="V53" s="22">
        <f t="shared" si="3"/>
        <v>4203748.1702645626</v>
      </c>
      <c r="W53" s="22">
        <v>1027671.2188625729</v>
      </c>
      <c r="X53" s="21">
        <f t="shared" si="2"/>
        <v>5231419.3891271353</v>
      </c>
      <c r="Y53" s="20">
        <f t="shared" si="4"/>
        <v>1126.7325843478645</v>
      </c>
      <c r="Z53" s="250">
        <v>12</v>
      </c>
    </row>
    <row r="54" spans="1:26" s="120" customFormat="1" ht="16.5">
      <c r="A54" s="20">
        <v>148</v>
      </c>
      <c r="B54" s="18" t="s">
        <v>88</v>
      </c>
      <c r="C54" s="21">
        <v>7008</v>
      </c>
      <c r="D54" s="21">
        <v>8018043.0899999989</v>
      </c>
      <c r="E54" s="21">
        <v>6950151.3976837471</v>
      </c>
      <c r="F54" s="21">
        <v>14968194.487683747</v>
      </c>
      <c r="G54" s="114">
        <v>1359.93</v>
      </c>
      <c r="H54" s="32">
        <v>9530389.4400000013</v>
      </c>
      <c r="I54" s="32">
        <v>5437805.0476837456</v>
      </c>
      <c r="J54" s="290">
        <f t="shared" si="0"/>
        <v>0.36329064618702844</v>
      </c>
      <c r="K54" s="116">
        <v>2071302.7848960003</v>
      </c>
      <c r="L54" s="116">
        <v>425329.25</v>
      </c>
      <c r="M54" s="116">
        <v>87527.102097904528</v>
      </c>
      <c r="N54" s="116">
        <v>137201.99467886216</v>
      </c>
      <c r="O54" s="116">
        <v>26783.286464422024</v>
      </c>
      <c r="P54" s="117">
        <v>-349785.22499999998</v>
      </c>
      <c r="Q54" s="117">
        <v>-56517.299530779419</v>
      </c>
      <c r="R54" s="117">
        <v>1965943.6151336934</v>
      </c>
      <c r="S54" s="118">
        <v>10161.6</v>
      </c>
      <c r="T54" s="22">
        <f t="shared" si="1"/>
        <v>9755752.1564238481</v>
      </c>
      <c r="U54" s="36">
        <v>-37835.938078849445</v>
      </c>
      <c r="V54" s="22">
        <f t="shared" si="3"/>
        <v>9717916.2183449995</v>
      </c>
      <c r="W54" s="22">
        <v>1158727.0007333471</v>
      </c>
      <c r="X54" s="21">
        <f t="shared" si="2"/>
        <v>10876643.219078347</v>
      </c>
      <c r="Y54" s="20">
        <f t="shared" si="4"/>
        <v>1552.032422813691</v>
      </c>
      <c r="Z54" s="250">
        <v>19</v>
      </c>
    </row>
    <row r="55" spans="1:26" s="120" customFormat="1" ht="16.5">
      <c r="A55" s="20">
        <v>149</v>
      </c>
      <c r="B55" s="18" t="s">
        <v>89</v>
      </c>
      <c r="C55" s="21">
        <v>5353</v>
      </c>
      <c r="D55" s="21">
        <v>7652940.79</v>
      </c>
      <c r="E55" s="21">
        <v>2003265.6692354458</v>
      </c>
      <c r="F55" s="21">
        <v>9656206.4592354465</v>
      </c>
      <c r="G55" s="114">
        <v>1359.93</v>
      </c>
      <c r="H55" s="32">
        <v>7279705.29</v>
      </c>
      <c r="I55" s="32">
        <v>2376501.1692354465</v>
      </c>
      <c r="J55" s="290">
        <f t="shared" si="0"/>
        <v>0.2461112631827066</v>
      </c>
      <c r="K55" s="116">
        <v>0</v>
      </c>
      <c r="L55" s="116">
        <v>0</v>
      </c>
      <c r="M55" s="116">
        <v>39501.425070417434</v>
      </c>
      <c r="N55" s="116">
        <v>85793.469225615991</v>
      </c>
      <c r="O55" s="116">
        <v>0</v>
      </c>
      <c r="P55" s="117">
        <v>-272258.27499999997</v>
      </c>
      <c r="Q55" s="117">
        <v>283177.42182702594</v>
      </c>
      <c r="R55" s="117">
        <v>264334.85681748344</v>
      </c>
      <c r="S55" s="118">
        <v>7761.8499999999995</v>
      </c>
      <c r="T55" s="22">
        <f t="shared" si="1"/>
        <v>2784811.9171759891</v>
      </c>
      <c r="U55" s="36">
        <v>-67742.647724091294</v>
      </c>
      <c r="V55" s="22">
        <f t="shared" si="3"/>
        <v>2717069.2694518981</v>
      </c>
      <c r="W55" s="22">
        <v>894655.11603372497</v>
      </c>
      <c r="X55" s="21">
        <f t="shared" si="2"/>
        <v>3611724.385485623</v>
      </c>
      <c r="Y55" s="20">
        <f t="shared" si="4"/>
        <v>674.71032794425992</v>
      </c>
      <c r="Z55" s="250">
        <v>1</v>
      </c>
    </row>
    <row r="56" spans="1:26" s="120" customFormat="1" ht="16.5">
      <c r="A56" s="20">
        <v>151</v>
      </c>
      <c r="B56" s="18" t="s">
        <v>90</v>
      </c>
      <c r="C56" s="21">
        <v>1891</v>
      </c>
      <c r="D56" s="21">
        <v>2032686.3099999998</v>
      </c>
      <c r="E56" s="21">
        <v>734095.46538472816</v>
      </c>
      <c r="F56" s="21">
        <v>2766781.7753847279</v>
      </c>
      <c r="G56" s="114">
        <v>1359.93</v>
      </c>
      <c r="H56" s="32">
        <v>2571627.63</v>
      </c>
      <c r="I56" s="32">
        <v>195154.14538472798</v>
      </c>
      <c r="J56" s="290">
        <f t="shared" si="0"/>
        <v>7.0534708274052921E-2</v>
      </c>
      <c r="K56" s="116">
        <v>193787.81925600002</v>
      </c>
      <c r="L56" s="116">
        <v>0</v>
      </c>
      <c r="M56" s="116">
        <v>20975.873327697453</v>
      </c>
      <c r="N56" s="116">
        <v>25439.004778249269</v>
      </c>
      <c r="O56" s="116">
        <v>0</v>
      </c>
      <c r="P56" s="117">
        <v>-87672.404999999999</v>
      </c>
      <c r="Q56" s="117">
        <v>35097.668524151108</v>
      </c>
      <c r="R56" s="117">
        <v>-123810.99685885971</v>
      </c>
      <c r="S56" s="118">
        <v>2741.95</v>
      </c>
      <c r="T56" s="22">
        <f t="shared" si="1"/>
        <v>261713.05941196613</v>
      </c>
      <c r="U56" s="36">
        <v>611126.28222003125</v>
      </c>
      <c r="V56" s="22">
        <f t="shared" si="3"/>
        <v>872839.34163199738</v>
      </c>
      <c r="W56" s="22">
        <v>502072.84695007181</v>
      </c>
      <c r="X56" s="21">
        <f t="shared" si="2"/>
        <v>1374912.1885820692</v>
      </c>
      <c r="Y56" s="20">
        <f t="shared" si="4"/>
        <v>727.08206693922227</v>
      </c>
      <c r="Z56" s="250">
        <v>14</v>
      </c>
    </row>
    <row r="57" spans="1:26" s="120" customFormat="1" ht="16.5">
      <c r="A57" s="20">
        <v>152</v>
      </c>
      <c r="B57" s="18" t="s">
        <v>91</v>
      </c>
      <c r="C57" s="21">
        <v>4480</v>
      </c>
      <c r="D57" s="21">
        <v>6983345.1899999995</v>
      </c>
      <c r="E57" s="21">
        <v>622688.61293571012</v>
      </c>
      <c r="F57" s="21">
        <v>7606033.8029357092</v>
      </c>
      <c r="G57" s="114">
        <v>1359.93</v>
      </c>
      <c r="H57" s="32">
        <v>6092486.4000000004</v>
      </c>
      <c r="I57" s="32">
        <v>1513547.4029357089</v>
      </c>
      <c r="J57" s="290">
        <f t="shared" si="0"/>
        <v>0.19899298927011386</v>
      </c>
      <c r="K57" s="116">
        <v>0</v>
      </c>
      <c r="L57" s="116">
        <v>0</v>
      </c>
      <c r="M57" s="116">
        <v>45126.422192004888</v>
      </c>
      <c r="N57" s="116">
        <v>61597.867537255872</v>
      </c>
      <c r="O57" s="116">
        <v>0</v>
      </c>
      <c r="P57" s="117">
        <v>-261551.03999999998</v>
      </c>
      <c r="Q57" s="117">
        <v>291295.78330893617</v>
      </c>
      <c r="R57" s="117">
        <v>-178928.31839623427</v>
      </c>
      <c r="S57" s="118">
        <v>6496</v>
      </c>
      <c r="T57" s="22">
        <f t="shared" si="1"/>
        <v>1477584.1175776715</v>
      </c>
      <c r="U57" s="36">
        <v>2284555.9181354269</v>
      </c>
      <c r="V57" s="22">
        <f t="shared" si="3"/>
        <v>3762140.0357130985</v>
      </c>
      <c r="W57" s="22">
        <v>939656.42120935966</v>
      </c>
      <c r="X57" s="21">
        <f t="shared" si="2"/>
        <v>4701796.4569224585</v>
      </c>
      <c r="Y57" s="20">
        <f t="shared" si="4"/>
        <v>1049.5081377059059</v>
      </c>
      <c r="Z57" s="250">
        <v>14</v>
      </c>
    </row>
    <row r="58" spans="1:26" s="120" customFormat="1" ht="16.5">
      <c r="A58" s="20">
        <v>153</v>
      </c>
      <c r="B58" s="18" t="s">
        <v>92</v>
      </c>
      <c r="C58" s="21">
        <v>25655</v>
      </c>
      <c r="D58" s="21">
        <v>29675967.280000001</v>
      </c>
      <c r="E58" s="21">
        <v>6046988.5691071441</v>
      </c>
      <c r="F58" s="21">
        <v>35722955.849107146</v>
      </c>
      <c r="G58" s="114">
        <v>1359.93</v>
      </c>
      <c r="H58" s="32">
        <v>34889004.149999999</v>
      </c>
      <c r="I58" s="32">
        <v>833951.69910714775</v>
      </c>
      <c r="J58" s="290">
        <f t="shared" si="0"/>
        <v>2.3344980259465048E-2</v>
      </c>
      <c r="K58" s="116">
        <v>0</v>
      </c>
      <c r="L58" s="116">
        <v>0</v>
      </c>
      <c r="M58" s="116">
        <v>330148.43137931096</v>
      </c>
      <c r="N58" s="116">
        <v>468562.61148674338</v>
      </c>
      <c r="O58" s="116">
        <v>0</v>
      </c>
      <c r="P58" s="117">
        <v>-2422031.5625</v>
      </c>
      <c r="Q58" s="117">
        <v>7596460.1907860134</v>
      </c>
      <c r="R58" s="117">
        <v>6033095.1624867953</v>
      </c>
      <c r="S58" s="118">
        <v>37199.75</v>
      </c>
      <c r="T58" s="22">
        <f t="shared" si="1"/>
        <v>12877386.282746011</v>
      </c>
      <c r="U58" s="36">
        <v>8224746.7727084365</v>
      </c>
      <c r="V58" s="22">
        <f t="shared" si="3"/>
        <v>21102133.055454448</v>
      </c>
      <c r="W58" s="22">
        <v>3918225.3298471766</v>
      </c>
      <c r="X58" s="21">
        <f t="shared" si="2"/>
        <v>25020358.385301623</v>
      </c>
      <c r="Y58" s="20">
        <f t="shared" si="4"/>
        <v>975.26245898661557</v>
      </c>
      <c r="Z58" s="250">
        <v>9</v>
      </c>
    </row>
    <row r="59" spans="1:26" s="120" customFormat="1" ht="16.5">
      <c r="A59" s="20">
        <v>165</v>
      </c>
      <c r="B59" s="18" t="s">
        <v>93</v>
      </c>
      <c r="C59" s="21">
        <v>16340</v>
      </c>
      <c r="D59" s="21">
        <v>25203312.41</v>
      </c>
      <c r="E59" s="21">
        <v>2652271.0922288373</v>
      </c>
      <c r="F59" s="21">
        <v>27855583.502228837</v>
      </c>
      <c r="G59" s="114">
        <v>1359.93</v>
      </c>
      <c r="H59" s="32">
        <v>22221256.199999999</v>
      </c>
      <c r="I59" s="32">
        <v>5634327.3022288382</v>
      </c>
      <c r="J59" s="290">
        <f t="shared" si="0"/>
        <v>0.20226922554962862</v>
      </c>
      <c r="K59" s="116">
        <v>0</v>
      </c>
      <c r="L59" s="116">
        <v>0</v>
      </c>
      <c r="M59" s="116">
        <v>148950.25602040361</v>
      </c>
      <c r="N59" s="116">
        <v>263830.81020383374</v>
      </c>
      <c r="O59" s="116">
        <v>0</v>
      </c>
      <c r="P59" s="117">
        <v>-1302953.9774999998</v>
      </c>
      <c r="Q59" s="117">
        <v>1551576.2857019408</v>
      </c>
      <c r="R59" s="117">
        <v>605166.81359396363</v>
      </c>
      <c r="S59" s="118">
        <v>23693</v>
      </c>
      <c r="T59" s="22">
        <f t="shared" si="1"/>
        <v>6924590.49024898</v>
      </c>
      <c r="U59" s="36">
        <v>4972570.705241628</v>
      </c>
      <c r="V59" s="22">
        <f t="shared" si="3"/>
        <v>11897161.195490608</v>
      </c>
      <c r="W59" s="22">
        <v>2578411.4744891911</v>
      </c>
      <c r="X59" s="21">
        <f t="shared" si="2"/>
        <v>14475572.6699798</v>
      </c>
      <c r="Y59" s="20">
        <f t="shared" si="4"/>
        <v>885.89796021908194</v>
      </c>
      <c r="Z59" s="250">
        <v>5</v>
      </c>
    </row>
    <row r="60" spans="1:26" s="120" customFormat="1" ht="16.5">
      <c r="A60" s="20">
        <v>167</v>
      </c>
      <c r="B60" s="18" t="s">
        <v>94</v>
      </c>
      <c r="C60" s="21">
        <v>77261</v>
      </c>
      <c r="D60" s="21">
        <v>96942952.540000007</v>
      </c>
      <c r="E60" s="21">
        <v>17419928.829813559</v>
      </c>
      <c r="F60" s="21">
        <v>114362881.36981356</v>
      </c>
      <c r="G60" s="114">
        <v>1359.93</v>
      </c>
      <c r="H60" s="32">
        <v>105069551.73</v>
      </c>
      <c r="I60" s="32">
        <v>9293329.6398135573</v>
      </c>
      <c r="J60" s="290">
        <f t="shared" si="0"/>
        <v>8.1261765430357208E-2</v>
      </c>
      <c r="K60" s="116">
        <v>0</v>
      </c>
      <c r="L60" s="116">
        <v>0</v>
      </c>
      <c r="M60" s="116">
        <v>1132062.907759981</v>
      </c>
      <c r="N60" s="116">
        <v>1538562.0979076326</v>
      </c>
      <c r="O60" s="116">
        <v>238679.45430810339</v>
      </c>
      <c r="P60" s="117">
        <v>-7369986.5868000006</v>
      </c>
      <c r="Q60" s="117">
        <v>7212540.3294365508</v>
      </c>
      <c r="R60" s="117">
        <v>7102223.0924413912</v>
      </c>
      <c r="S60" s="118">
        <v>112028.45</v>
      </c>
      <c r="T60" s="22">
        <f t="shared" si="1"/>
        <v>19259439.384867214</v>
      </c>
      <c r="U60" s="36">
        <v>24876905.582658071</v>
      </c>
      <c r="V60" s="22">
        <f t="shared" si="3"/>
        <v>44136344.967525288</v>
      </c>
      <c r="W60" s="22">
        <v>12599686.028364588</v>
      </c>
      <c r="X60" s="21">
        <f t="shared" si="2"/>
        <v>56736030.995889872</v>
      </c>
      <c r="Y60" s="20">
        <f t="shared" si="4"/>
        <v>734.34243662248571</v>
      </c>
      <c r="Z60" s="250">
        <v>12</v>
      </c>
    </row>
    <row r="61" spans="1:26" s="120" customFormat="1" ht="16.5">
      <c r="A61" s="20">
        <v>169</v>
      </c>
      <c r="B61" s="18" t="s">
        <v>95</v>
      </c>
      <c r="C61" s="21">
        <v>5046</v>
      </c>
      <c r="D61" s="21">
        <v>7113675.79</v>
      </c>
      <c r="E61" s="21">
        <v>716562.66942287504</v>
      </c>
      <c r="F61" s="21">
        <v>7830238.4594228752</v>
      </c>
      <c r="G61" s="114">
        <v>1359.93</v>
      </c>
      <c r="H61" s="32">
        <v>6862206.7800000003</v>
      </c>
      <c r="I61" s="32">
        <v>968031.67942287493</v>
      </c>
      <c r="J61" s="290">
        <f t="shared" si="0"/>
        <v>0.12362735623433661</v>
      </c>
      <c r="K61" s="116">
        <v>0</v>
      </c>
      <c r="L61" s="116">
        <v>0</v>
      </c>
      <c r="M61" s="116">
        <v>52891.871567043658</v>
      </c>
      <c r="N61" s="116">
        <v>61466.801211433405</v>
      </c>
      <c r="O61" s="116">
        <v>0</v>
      </c>
      <c r="P61" s="117">
        <v>-278191.76</v>
      </c>
      <c r="Q61" s="117">
        <v>294662.53420430375</v>
      </c>
      <c r="R61" s="117">
        <v>243093.74100410688</v>
      </c>
      <c r="S61" s="118">
        <v>7316.7</v>
      </c>
      <c r="T61" s="22">
        <f t="shared" si="1"/>
        <v>1349271.5674097626</v>
      </c>
      <c r="U61" s="36">
        <v>1388092.8454910221</v>
      </c>
      <c r="V61" s="22">
        <f t="shared" si="3"/>
        <v>2737364.412900785</v>
      </c>
      <c r="W61" s="22">
        <v>915355.61309493182</v>
      </c>
      <c r="X61" s="21">
        <f t="shared" si="2"/>
        <v>3652720.0259957169</v>
      </c>
      <c r="Y61" s="20">
        <f t="shared" si="4"/>
        <v>723.884269915917</v>
      </c>
      <c r="Z61" s="250">
        <v>5</v>
      </c>
    </row>
    <row r="62" spans="1:26" s="120" customFormat="1" ht="16.5">
      <c r="A62" s="20">
        <v>171</v>
      </c>
      <c r="B62" s="18" t="s">
        <v>96</v>
      </c>
      <c r="C62" s="21">
        <v>4624</v>
      </c>
      <c r="D62" s="21">
        <v>5865007.5499999998</v>
      </c>
      <c r="E62" s="21">
        <v>1064402.7855062045</v>
      </c>
      <c r="F62" s="21">
        <v>6929410.3355062045</v>
      </c>
      <c r="G62" s="114">
        <v>1359.93</v>
      </c>
      <c r="H62" s="32">
        <v>6288316.3200000003</v>
      </c>
      <c r="I62" s="32">
        <v>641094.01550620422</v>
      </c>
      <c r="J62" s="290">
        <f t="shared" si="0"/>
        <v>9.2517831166852277E-2</v>
      </c>
      <c r="K62" s="116">
        <v>26859.031136000001</v>
      </c>
      <c r="L62" s="116">
        <v>0</v>
      </c>
      <c r="M62" s="116">
        <v>45153.734687410528</v>
      </c>
      <c r="N62" s="116">
        <v>90469.529194769828</v>
      </c>
      <c r="O62" s="116">
        <v>0</v>
      </c>
      <c r="P62" s="117">
        <v>-278237.92499999999</v>
      </c>
      <c r="Q62" s="117">
        <v>236815.91370217776</v>
      </c>
      <c r="R62" s="117">
        <v>-21394.773749381366</v>
      </c>
      <c r="S62" s="118">
        <v>6704.8</v>
      </c>
      <c r="T62" s="22">
        <f t="shared" si="1"/>
        <v>747464.325477181</v>
      </c>
      <c r="U62" s="36">
        <v>1258742.6759261508</v>
      </c>
      <c r="V62" s="22">
        <f t="shared" si="3"/>
        <v>2006207.0014033318</v>
      </c>
      <c r="W62" s="22">
        <v>946112.66206561192</v>
      </c>
      <c r="X62" s="21">
        <f t="shared" si="2"/>
        <v>2952319.6634689439</v>
      </c>
      <c r="Y62" s="20">
        <f t="shared" si="4"/>
        <v>638.4774358713114</v>
      </c>
      <c r="Z62" s="250">
        <v>11</v>
      </c>
    </row>
    <row r="63" spans="1:26" s="120" customFormat="1" ht="16.5">
      <c r="A63" s="20">
        <v>172</v>
      </c>
      <c r="B63" s="18" t="s">
        <v>97</v>
      </c>
      <c r="C63" s="21">
        <v>4263</v>
      </c>
      <c r="D63" s="21">
        <v>4480426.96</v>
      </c>
      <c r="E63" s="21">
        <v>1313759.8809217445</v>
      </c>
      <c r="F63" s="21">
        <v>5794186.8409217447</v>
      </c>
      <c r="G63" s="114">
        <v>1359.93</v>
      </c>
      <c r="H63" s="32">
        <v>5797381.5899999999</v>
      </c>
      <c r="I63" s="32">
        <v>-3194.7490782551467</v>
      </c>
      <c r="J63" s="290">
        <f t="shared" si="0"/>
        <v>-5.5137142897982957E-4</v>
      </c>
      <c r="K63" s="116">
        <v>552631.28946900007</v>
      </c>
      <c r="L63" s="116">
        <v>0</v>
      </c>
      <c r="M63" s="116">
        <v>51148.650520614021</v>
      </c>
      <c r="N63" s="116">
        <v>60897.218536004177</v>
      </c>
      <c r="O63" s="116">
        <v>0</v>
      </c>
      <c r="P63" s="117">
        <v>-270744.03999999998</v>
      </c>
      <c r="Q63" s="117">
        <v>-193304.1060517905</v>
      </c>
      <c r="R63" s="117">
        <v>-294504.81534340768</v>
      </c>
      <c r="S63" s="118">
        <v>6181.3499999999995</v>
      </c>
      <c r="T63" s="22">
        <f t="shared" si="1"/>
        <v>-90889.201947835041</v>
      </c>
      <c r="U63" s="36">
        <v>1441166.0691494301</v>
      </c>
      <c r="V63" s="22">
        <f t="shared" si="3"/>
        <v>1350276.8672015951</v>
      </c>
      <c r="W63" s="22">
        <v>943783.46906109562</v>
      </c>
      <c r="X63" s="21">
        <f t="shared" si="2"/>
        <v>2294060.3362626908</v>
      </c>
      <c r="Y63" s="20">
        <f t="shared" si="4"/>
        <v>538.13284922887419</v>
      </c>
      <c r="Z63" s="250">
        <v>13</v>
      </c>
    </row>
    <row r="64" spans="1:26" s="120" customFormat="1" ht="16.5">
      <c r="A64" s="20">
        <v>176</v>
      </c>
      <c r="B64" s="18" t="s">
        <v>98</v>
      </c>
      <c r="C64" s="21">
        <v>4444</v>
      </c>
      <c r="D64" s="21">
        <v>4342355.1400000006</v>
      </c>
      <c r="E64" s="21">
        <v>1898004.5753521116</v>
      </c>
      <c r="F64" s="21">
        <v>6240359.7153521124</v>
      </c>
      <c r="G64" s="114">
        <v>1359.93</v>
      </c>
      <c r="H64" s="32">
        <v>6043528.9199999999</v>
      </c>
      <c r="I64" s="32">
        <v>196830.7953521125</v>
      </c>
      <c r="J64" s="290">
        <f t="shared" si="0"/>
        <v>3.1541578423417267E-2</v>
      </c>
      <c r="K64" s="116">
        <v>1240911.3009039999</v>
      </c>
      <c r="L64" s="116">
        <v>0</v>
      </c>
      <c r="M64" s="116">
        <v>54467.870002490556</v>
      </c>
      <c r="N64" s="116">
        <v>73487.96813207533</v>
      </c>
      <c r="O64" s="116">
        <v>0</v>
      </c>
      <c r="P64" s="117">
        <v>-305025.47499999998</v>
      </c>
      <c r="Q64" s="117">
        <v>-381170.26784384914</v>
      </c>
      <c r="R64" s="117">
        <v>-359656.37924106268</v>
      </c>
      <c r="S64" s="118">
        <v>6443.8</v>
      </c>
      <c r="T64" s="22">
        <f t="shared" si="1"/>
        <v>526289.61230576667</v>
      </c>
      <c r="U64" s="36">
        <v>1823389.6501873652</v>
      </c>
      <c r="V64" s="22">
        <f t="shared" si="3"/>
        <v>2349679.2624931317</v>
      </c>
      <c r="W64" s="22">
        <v>997650.35001855285</v>
      </c>
      <c r="X64" s="21">
        <f t="shared" si="2"/>
        <v>3347329.6125116847</v>
      </c>
      <c r="Y64" s="20">
        <f t="shared" si="4"/>
        <v>753.22448526365542</v>
      </c>
      <c r="Z64" s="250">
        <v>12</v>
      </c>
    </row>
    <row r="65" spans="1:26" s="120" customFormat="1" ht="16.5">
      <c r="A65" s="20">
        <v>177</v>
      </c>
      <c r="B65" s="18" t="s">
        <v>99</v>
      </c>
      <c r="C65" s="21">
        <v>1786</v>
      </c>
      <c r="D65" s="21">
        <v>2277366.2199999997</v>
      </c>
      <c r="E65" s="21">
        <v>353807.9218497384</v>
      </c>
      <c r="F65" s="21">
        <v>2631174.1418497381</v>
      </c>
      <c r="G65" s="114">
        <v>1359.93</v>
      </c>
      <c r="H65" s="32">
        <v>2428834.98</v>
      </c>
      <c r="I65" s="32">
        <v>202339.1618497381</v>
      </c>
      <c r="J65" s="290">
        <f t="shared" si="0"/>
        <v>7.690071083911304E-2</v>
      </c>
      <c r="K65" s="116">
        <v>68483.10792533333</v>
      </c>
      <c r="L65" s="116">
        <v>0</v>
      </c>
      <c r="M65" s="116">
        <v>21355.574664717333</v>
      </c>
      <c r="N65" s="116">
        <v>34455.457399024759</v>
      </c>
      <c r="O65" s="116">
        <v>0</v>
      </c>
      <c r="P65" s="117">
        <v>-106827.3275</v>
      </c>
      <c r="Q65" s="117">
        <v>357873.34609830112</v>
      </c>
      <c r="R65" s="117">
        <v>363469.13644535554</v>
      </c>
      <c r="S65" s="118">
        <v>2589.6999999999998</v>
      </c>
      <c r="T65" s="22">
        <f t="shared" si="1"/>
        <v>943738.15688247012</v>
      </c>
      <c r="U65" s="36">
        <v>-6155.0132025048206</v>
      </c>
      <c r="V65" s="22">
        <f t="shared" si="3"/>
        <v>937583.14367996529</v>
      </c>
      <c r="W65" s="22">
        <v>378838.24359697854</v>
      </c>
      <c r="X65" s="21">
        <f t="shared" si="2"/>
        <v>1316421.3872769438</v>
      </c>
      <c r="Y65" s="20">
        <f t="shared" si="4"/>
        <v>737.07804438798644</v>
      </c>
      <c r="Z65" s="250">
        <v>6</v>
      </c>
    </row>
    <row r="66" spans="1:26" s="120" customFormat="1" ht="16.5">
      <c r="A66" s="20">
        <v>178</v>
      </c>
      <c r="B66" s="18" t="s">
        <v>100</v>
      </c>
      <c r="C66" s="21">
        <v>5887</v>
      </c>
      <c r="D66" s="21">
        <v>6653437.8700000001</v>
      </c>
      <c r="E66" s="21">
        <v>1564400.3127256229</v>
      </c>
      <c r="F66" s="21">
        <v>8217838.1827256233</v>
      </c>
      <c r="G66" s="114">
        <v>1359.93</v>
      </c>
      <c r="H66" s="32">
        <v>8005907.9100000001</v>
      </c>
      <c r="I66" s="32">
        <v>211930.2727256231</v>
      </c>
      <c r="J66" s="290">
        <f t="shared" si="0"/>
        <v>2.5789054008280785E-2</v>
      </c>
      <c r="K66" s="116">
        <v>296671.80925200001</v>
      </c>
      <c r="L66" s="116">
        <v>0</v>
      </c>
      <c r="M66" s="116">
        <v>64330.781858198403</v>
      </c>
      <c r="N66" s="116">
        <v>113230.14081200061</v>
      </c>
      <c r="O66" s="116">
        <v>0</v>
      </c>
      <c r="P66" s="117">
        <v>-313328.67</v>
      </c>
      <c r="Q66" s="117">
        <v>832529.17260799883</v>
      </c>
      <c r="R66" s="117">
        <v>363905.56139458384</v>
      </c>
      <c r="S66" s="118">
        <v>8536.15</v>
      </c>
      <c r="T66" s="22">
        <f t="shared" si="1"/>
        <v>1577805.2186504048</v>
      </c>
      <c r="U66" s="36">
        <v>1592728.5435757763</v>
      </c>
      <c r="V66" s="22">
        <f t="shared" si="3"/>
        <v>3170533.7622261811</v>
      </c>
      <c r="W66" s="22">
        <v>1352222.9635741962</v>
      </c>
      <c r="X66" s="21">
        <f t="shared" si="2"/>
        <v>4522756.7258003773</v>
      </c>
      <c r="Y66" s="20">
        <f t="shared" si="4"/>
        <v>768.26171662992647</v>
      </c>
      <c r="Z66" s="250">
        <v>10</v>
      </c>
    </row>
    <row r="67" spans="1:26" s="120" customFormat="1" ht="16.5">
      <c r="A67" s="20">
        <v>179</v>
      </c>
      <c r="B67" s="18" t="s">
        <v>101</v>
      </c>
      <c r="C67" s="21">
        <v>144473</v>
      </c>
      <c r="D67" s="21">
        <v>203468574.03999999</v>
      </c>
      <c r="E67" s="21">
        <v>29396081.699357592</v>
      </c>
      <c r="F67" s="21">
        <v>232864655.73935759</v>
      </c>
      <c r="G67" s="114">
        <v>1359.93</v>
      </c>
      <c r="H67" s="32">
        <v>196473166.89000002</v>
      </c>
      <c r="I67" s="32">
        <v>36391488.849357575</v>
      </c>
      <c r="J67" s="290">
        <f t="shared" si="0"/>
        <v>0.15627742533023173</v>
      </c>
      <c r="K67" s="116">
        <v>0</v>
      </c>
      <c r="L67" s="116">
        <v>0</v>
      </c>
      <c r="M67" s="116">
        <v>1988678.1441319401</v>
      </c>
      <c r="N67" s="116">
        <v>3060144.60400014</v>
      </c>
      <c r="O67" s="116">
        <v>1073853.2155220937</v>
      </c>
      <c r="P67" s="117">
        <v>-17479573.87145</v>
      </c>
      <c r="Q67" s="117">
        <v>-7091614.2941753212</v>
      </c>
      <c r="R67" s="117">
        <v>1130494.3773779264</v>
      </c>
      <c r="S67" s="118">
        <v>209485.85</v>
      </c>
      <c r="T67" s="22">
        <f t="shared" si="1"/>
        <v>19282956.874764357</v>
      </c>
      <c r="U67" s="36">
        <v>40036379.977745287</v>
      </c>
      <c r="V67" s="22">
        <f t="shared" si="3"/>
        <v>59319336.852509648</v>
      </c>
      <c r="W67" s="22">
        <v>21122633.565577343</v>
      </c>
      <c r="X67" s="21">
        <f t="shared" si="2"/>
        <v>80441970.418086991</v>
      </c>
      <c r="Y67" s="20">
        <f t="shared" si="4"/>
        <v>556.79587478689439</v>
      </c>
      <c r="Z67" s="250">
        <v>13</v>
      </c>
    </row>
    <row r="68" spans="1:26" s="120" customFormat="1" ht="16.5">
      <c r="A68" s="20">
        <v>181</v>
      </c>
      <c r="B68" s="18" t="s">
        <v>102</v>
      </c>
      <c r="C68" s="21">
        <v>1685</v>
      </c>
      <c r="D68" s="21">
        <v>2295025.8199999998</v>
      </c>
      <c r="E68" s="21">
        <v>347181.8806231934</v>
      </c>
      <c r="F68" s="21">
        <v>2642207.7006231933</v>
      </c>
      <c r="G68" s="114">
        <v>1359.93</v>
      </c>
      <c r="H68" s="32">
        <v>2291482.0500000003</v>
      </c>
      <c r="I68" s="32">
        <v>350725.65062319301</v>
      </c>
      <c r="J68" s="290">
        <f t="shared" si="0"/>
        <v>0.13273962169608036</v>
      </c>
      <c r="K68" s="116">
        <v>39648.807126666667</v>
      </c>
      <c r="L68" s="116">
        <v>0</v>
      </c>
      <c r="M68" s="116">
        <v>14140.919975699013</v>
      </c>
      <c r="N68" s="116">
        <v>21823.335427051585</v>
      </c>
      <c r="O68" s="116">
        <v>0</v>
      </c>
      <c r="P68" s="117">
        <v>-81687.400000000009</v>
      </c>
      <c r="Q68" s="117">
        <v>298162.82759963517</v>
      </c>
      <c r="R68" s="117">
        <v>213465.8887162983</v>
      </c>
      <c r="S68" s="118">
        <v>2443.25</v>
      </c>
      <c r="T68" s="22">
        <f t="shared" si="1"/>
        <v>858723.27946854371</v>
      </c>
      <c r="U68" s="36">
        <v>954375.74875171797</v>
      </c>
      <c r="V68" s="22">
        <f t="shared" si="3"/>
        <v>1813099.0282202617</v>
      </c>
      <c r="W68" s="22">
        <v>431797.35128548706</v>
      </c>
      <c r="X68" s="21">
        <f t="shared" si="2"/>
        <v>2244896.3795057489</v>
      </c>
      <c r="Y68" s="20">
        <f t="shared" si="4"/>
        <v>1332.2827178075661</v>
      </c>
      <c r="Z68" s="250">
        <v>4</v>
      </c>
    </row>
    <row r="69" spans="1:26" s="120" customFormat="1" ht="16.5">
      <c r="A69" s="20">
        <v>182</v>
      </c>
      <c r="B69" s="18" t="s">
        <v>103</v>
      </c>
      <c r="C69" s="21">
        <v>19767</v>
      </c>
      <c r="D69" s="21">
        <v>23727294.75</v>
      </c>
      <c r="E69" s="21">
        <v>4005984.8079243805</v>
      </c>
      <c r="F69" s="21">
        <v>27733279.557924382</v>
      </c>
      <c r="G69" s="114">
        <v>1359.93</v>
      </c>
      <c r="H69" s="32">
        <v>26881736.310000002</v>
      </c>
      <c r="I69" s="32">
        <v>851543.24792438</v>
      </c>
      <c r="J69" s="290">
        <f t="shared" si="0"/>
        <v>3.0704743957375349E-2</v>
      </c>
      <c r="K69" s="116">
        <v>290749.38989799999</v>
      </c>
      <c r="L69" s="116">
        <v>0</v>
      </c>
      <c r="M69" s="116">
        <v>252922.32612713226</v>
      </c>
      <c r="N69" s="116">
        <v>375228.8517432168</v>
      </c>
      <c r="O69" s="116">
        <v>0</v>
      </c>
      <c r="P69" s="117">
        <v>-1559834.53</v>
      </c>
      <c r="Q69" s="117">
        <v>1666777.3868203121</v>
      </c>
      <c r="R69" s="117">
        <v>2026097.030260168</v>
      </c>
      <c r="S69" s="118">
        <v>28662.149999999998</v>
      </c>
      <c r="T69" s="22">
        <f t="shared" si="1"/>
        <v>3932145.8527732091</v>
      </c>
      <c r="U69" s="36">
        <v>-69367.832597479661</v>
      </c>
      <c r="V69" s="22">
        <f t="shared" si="3"/>
        <v>3862778.0201757294</v>
      </c>
      <c r="W69" s="22">
        <v>3333770.6346947895</v>
      </c>
      <c r="X69" s="21">
        <f t="shared" si="2"/>
        <v>7196548.6548705194</v>
      </c>
      <c r="Y69" s="20">
        <f t="shared" si="4"/>
        <v>364.06883466740118</v>
      </c>
      <c r="Z69" s="250">
        <v>13</v>
      </c>
    </row>
    <row r="70" spans="1:26" s="120" customFormat="1" ht="16.5">
      <c r="A70" s="20">
        <v>186</v>
      </c>
      <c r="B70" s="18" t="s">
        <v>104</v>
      </c>
      <c r="C70" s="21">
        <v>45226</v>
      </c>
      <c r="D70" s="21">
        <v>70400395.959999993</v>
      </c>
      <c r="E70" s="21">
        <v>9289859.252515547</v>
      </c>
      <c r="F70" s="21">
        <v>79690255.212515533</v>
      </c>
      <c r="G70" s="114">
        <v>1359.93</v>
      </c>
      <c r="H70" s="32">
        <v>61504194.18</v>
      </c>
      <c r="I70" s="32">
        <v>18186061.032515533</v>
      </c>
      <c r="J70" s="290">
        <f t="shared" si="0"/>
        <v>0.22820934609906196</v>
      </c>
      <c r="K70" s="116">
        <v>0</v>
      </c>
      <c r="L70" s="116">
        <v>0</v>
      </c>
      <c r="M70" s="116">
        <v>376548.28505418904</v>
      </c>
      <c r="N70" s="116">
        <v>855008.07372949005</v>
      </c>
      <c r="O70" s="116">
        <v>623828.6096007477</v>
      </c>
      <c r="P70" s="117">
        <v>-5594164.778549999</v>
      </c>
      <c r="Q70" s="117">
        <v>-3409635.4958324749</v>
      </c>
      <c r="R70" s="117">
        <v>-910405.65919543139</v>
      </c>
      <c r="S70" s="118">
        <v>65577.7</v>
      </c>
      <c r="T70" s="22">
        <f t="shared" si="1"/>
        <v>10192817.767322056</v>
      </c>
      <c r="U70" s="36">
        <v>3422567.853259732</v>
      </c>
      <c r="V70" s="22">
        <f t="shared" si="3"/>
        <v>13615385.620581787</v>
      </c>
      <c r="W70" s="22">
        <v>5476934.4101341153</v>
      </c>
      <c r="X70" s="21">
        <f t="shared" si="2"/>
        <v>19092320.030715901</v>
      </c>
      <c r="Y70" s="20">
        <f t="shared" si="4"/>
        <v>422.15362912298019</v>
      </c>
      <c r="Z70" s="250">
        <v>1</v>
      </c>
    </row>
    <row r="71" spans="1:26" s="120" customFormat="1" ht="16.5">
      <c r="A71" s="20">
        <v>202</v>
      </c>
      <c r="B71" s="18" t="s">
        <v>105</v>
      </c>
      <c r="C71" s="21">
        <v>35497</v>
      </c>
      <c r="D71" s="21">
        <v>61270671.850000001</v>
      </c>
      <c r="E71" s="21">
        <v>5638753.5728792492</v>
      </c>
      <c r="F71" s="21">
        <v>66909425.422879249</v>
      </c>
      <c r="G71" s="114">
        <v>1359.93</v>
      </c>
      <c r="H71" s="32">
        <v>48273435.210000001</v>
      </c>
      <c r="I71" s="32">
        <v>18635990.212879248</v>
      </c>
      <c r="J71" s="290">
        <f t="shared" si="0"/>
        <v>0.27852563514178363</v>
      </c>
      <c r="K71" s="116">
        <v>0</v>
      </c>
      <c r="L71" s="116">
        <v>0</v>
      </c>
      <c r="M71" s="116">
        <v>293235.23299954779</v>
      </c>
      <c r="N71" s="116">
        <v>660279.01452703739</v>
      </c>
      <c r="O71" s="116">
        <v>708620.90448450984</v>
      </c>
      <c r="P71" s="117">
        <v>-2252636.4449999998</v>
      </c>
      <c r="Q71" s="117">
        <v>3039877.669067522</v>
      </c>
      <c r="R71" s="117">
        <v>1455677.5783048854</v>
      </c>
      <c r="S71" s="118">
        <v>51470.65</v>
      </c>
      <c r="T71" s="22">
        <f t="shared" si="1"/>
        <v>22592514.81726275</v>
      </c>
      <c r="U71" s="36">
        <v>1495516.01308127</v>
      </c>
      <c r="V71" s="22">
        <f t="shared" si="3"/>
        <v>24088030.830344021</v>
      </c>
      <c r="W71" s="22">
        <v>3823613.8257266623</v>
      </c>
      <c r="X71" s="21">
        <f t="shared" si="2"/>
        <v>27911644.656070683</v>
      </c>
      <c r="Y71" s="20">
        <f t="shared" si="4"/>
        <v>786.30996016763902</v>
      </c>
      <c r="Z71" s="250">
        <v>2</v>
      </c>
    </row>
    <row r="72" spans="1:26" s="120" customFormat="1" ht="16.5">
      <c r="A72" s="20">
        <v>204</v>
      </c>
      <c r="B72" s="18" t="s">
        <v>106</v>
      </c>
      <c r="C72" s="21">
        <v>2778</v>
      </c>
      <c r="D72" s="21">
        <v>2950468.8600000003</v>
      </c>
      <c r="E72" s="21">
        <v>868807.06582429924</v>
      </c>
      <c r="F72" s="21">
        <v>3819275.9258242995</v>
      </c>
      <c r="G72" s="114">
        <v>1359.93</v>
      </c>
      <c r="H72" s="32">
        <v>3777885.54</v>
      </c>
      <c r="I72" s="32">
        <v>41390.385824299417</v>
      </c>
      <c r="J72" s="290">
        <f t="shared" si="0"/>
        <v>1.0837233713446952E-2</v>
      </c>
      <c r="K72" s="116">
        <v>305276.05068600003</v>
      </c>
      <c r="L72" s="116">
        <v>0</v>
      </c>
      <c r="M72" s="116">
        <v>31369.553610244657</v>
      </c>
      <c r="N72" s="116">
        <v>25644.400577572003</v>
      </c>
      <c r="O72" s="116">
        <v>0</v>
      </c>
      <c r="P72" s="117">
        <v>-206845.79</v>
      </c>
      <c r="Q72" s="117">
        <v>-472564.01996446296</v>
      </c>
      <c r="R72" s="117">
        <v>-725824.72209087736</v>
      </c>
      <c r="S72" s="118">
        <v>4028.1</v>
      </c>
      <c r="T72" s="22">
        <f t="shared" si="1"/>
        <v>-997526.04135722423</v>
      </c>
      <c r="U72" s="36">
        <v>1020508.4931754384</v>
      </c>
      <c r="V72" s="22">
        <f t="shared" si="3"/>
        <v>22982.451818214147</v>
      </c>
      <c r="W72" s="22">
        <v>625921.38121556991</v>
      </c>
      <c r="X72" s="21">
        <f t="shared" si="2"/>
        <v>648903.83303378406</v>
      </c>
      <c r="Y72" s="20">
        <f t="shared" si="4"/>
        <v>233.58669295672573</v>
      </c>
      <c r="Z72" s="250">
        <v>11</v>
      </c>
    </row>
    <row r="73" spans="1:26" s="120" customFormat="1" ht="16.5">
      <c r="A73" s="20">
        <v>205</v>
      </c>
      <c r="B73" s="18" t="s">
        <v>107</v>
      </c>
      <c r="C73" s="21">
        <v>36493</v>
      </c>
      <c r="D73" s="21">
        <v>53534549.639999993</v>
      </c>
      <c r="E73" s="21">
        <v>6984974.0504413545</v>
      </c>
      <c r="F73" s="21">
        <v>60519523.690441348</v>
      </c>
      <c r="G73" s="114">
        <v>1359.93</v>
      </c>
      <c r="H73" s="32">
        <v>49627925.490000002</v>
      </c>
      <c r="I73" s="32">
        <v>10891598.200441346</v>
      </c>
      <c r="J73" s="290">
        <f t="shared" si="0"/>
        <v>0.1799683397402812</v>
      </c>
      <c r="K73" s="116">
        <v>407000.0305606667</v>
      </c>
      <c r="L73" s="116">
        <v>0</v>
      </c>
      <c r="M73" s="116">
        <v>489729.21414065041</v>
      </c>
      <c r="N73" s="116">
        <v>693216.44746239984</v>
      </c>
      <c r="O73" s="116">
        <v>0</v>
      </c>
      <c r="P73" s="117">
        <v>-2925878.04825</v>
      </c>
      <c r="Q73" s="117">
        <v>-7752867.8544950169</v>
      </c>
      <c r="R73" s="117">
        <v>-4898872.5916404137</v>
      </c>
      <c r="S73" s="118">
        <v>52914.85</v>
      </c>
      <c r="T73" s="22">
        <f t="shared" si="1"/>
        <v>-3043159.7517803665</v>
      </c>
      <c r="U73" s="36">
        <v>13084594.004478877</v>
      </c>
      <c r="V73" s="22">
        <f t="shared" si="3"/>
        <v>10041434.252698511</v>
      </c>
      <c r="W73" s="22">
        <v>5725031.7848050632</v>
      </c>
      <c r="X73" s="21">
        <f t="shared" si="2"/>
        <v>15766466.037503574</v>
      </c>
      <c r="Y73" s="20">
        <f t="shared" si="4"/>
        <v>432.04083077586313</v>
      </c>
      <c r="Z73" s="250">
        <v>18</v>
      </c>
    </row>
    <row r="74" spans="1:26" s="120" customFormat="1" ht="16.5">
      <c r="A74" s="20">
        <v>208</v>
      </c>
      <c r="B74" s="18" t="s">
        <v>108</v>
      </c>
      <c r="C74" s="21">
        <v>12412</v>
      </c>
      <c r="D74" s="21">
        <v>20996313.34</v>
      </c>
      <c r="E74" s="21">
        <v>2158028.469451488</v>
      </c>
      <c r="F74" s="21">
        <v>23154341.809451487</v>
      </c>
      <c r="G74" s="114">
        <v>1359.93</v>
      </c>
      <c r="H74" s="32">
        <v>16879451.16</v>
      </c>
      <c r="I74" s="32">
        <v>6274890.6494514868</v>
      </c>
      <c r="J74" s="290">
        <f t="shared" si="0"/>
        <v>0.2710027648849041</v>
      </c>
      <c r="K74" s="116">
        <v>343722.13993600005</v>
      </c>
      <c r="L74" s="116">
        <v>0</v>
      </c>
      <c r="M74" s="116">
        <v>144228.12103199947</v>
      </c>
      <c r="N74" s="116">
        <v>243502.84249451451</v>
      </c>
      <c r="O74" s="116">
        <v>8372.8663539346489</v>
      </c>
      <c r="P74" s="117">
        <v>-616753.48499999999</v>
      </c>
      <c r="Q74" s="117">
        <v>1591114.3300373671</v>
      </c>
      <c r="R74" s="117">
        <v>714745.30689145578</v>
      </c>
      <c r="S74" s="118">
        <v>17997.399999999998</v>
      </c>
      <c r="T74" s="22">
        <f t="shared" si="1"/>
        <v>8721820.1711967587</v>
      </c>
      <c r="U74" s="36">
        <v>6269418.5082062874</v>
      </c>
      <c r="V74" s="22">
        <f t="shared" si="3"/>
        <v>14991238.679403046</v>
      </c>
      <c r="W74" s="22">
        <v>2430519.1975263674</v>
      </c>
      <c r="X74" s="21">
        <f t="shared" si="2"/>
        <v>17421757.876929414</v>
      </c>
      <c r="Y74" s="20">
        <f t="shared" si="4"/>
        <v>1403.6221299491954</v>
      </c>
      <c r="Z74" s="250">
        <v>17</v>
      </c>
    </row>
    <row r="75" spans="1:26" s="120" customFormat="1" ht="16.5">
      <c r="A75" s="20">
        <v>211</v>
      </c>
      <c r="B75" s="18" t="s">
        <v>109</v>
      </c>
      <c r="C75" s="21">
        <v>32622</v>
      </c>
      <c r="D75" s="21">
        <v>57021994.709999993</v>
      </c>
      <c r="E75" s="21">
        <v>4203322.6484602336</v>
      </c>
      <c r="F75" s="21">
        <v>61225317.358460225</v>
      </c>
      <c r="G75" s="114">
        <v>1359.93</v>
      </c>
      <c r="H75" s="32">
        <v>44363636.460000001</v>
      </c>
      <c r="I75" s="32">
        <v>16861680.898460224</v>
      </c>
      <c r="J75" s="290">
        <f t="shared" ref="J75:J138" si="5">I75/F75</f>
        <v>0.27540373208257851</v>
      </c>
      <c r="K75" s="116">
        <v>0</v>
      </c>
      <c r="L75" s="116">
        <v>0</v>
      </c>
      <c r="M75" s="116">
        <v>259547.97066091961</v>
      </c>
      <c r="N75" s="116">
        <v>590964.39337674621</v>
      </c>
      <c r="O75" s="116">
        <v>322339.35657327971</v>
      </c>
      <c r="P75" s="117">
        <v>-2089368.4449999998</v>
      </c>
      <c r="Q75" s="117">
        <v>684931.9172317225</v>
      </c>
      <c r="R75" s="117">
        <v>280472.81638252817</v>
      </c>
      <c r="S75" s="118">
        <v>47301.9</v>
      </c>
      <c r="T75" s="22">
        <f t="shared" ref="T75:T138" si="6">SUM(K75:S75)+I75</f>
        <v>16957870.80768542</v>
      </c>
      <c r="U75" s="36">
        <v>6410414.6119171288</v>
      </c>
      <c r="V75" s="22">
        <f t="shared" si="3"/>
        <v>23368285.419602551</v>
      </c>
      <c r="W75" s="22">
        <v>4309006.4312020615</v>
      </c>
      <c r="X75" s="21">
        <f t="shared" ref="X75:X138" si="7">SUM(V75:W75)</f>
        <v>27677291.850804612</v>
      </c>
      <c r="Y75" s="20">
        <f t="shared" si="4"/>
        <v>848.42412638111125</v>
      </c>
      <c r="Z75" s="250">
        <v>6</v>
      </c>
    </row>
    <row r="76" spans="1:26" s="120" customFormat="1" ht="16.5">
      <c r="A76" s="20">
        <v>213</v>
      </c>
      <c r="B76" s="18" t="s">
        <v>110</v>
      </c>
      <c r="C76" s="21">
        <v>5230</v>
      </c>
      <c r="D76" s="21">
        <v>5791256.0899999999</v>
      </c>
      <c r="E76" s="21">
        <v>1393263.8566139885</v>
      </c>
      <c r="F76" s="21">
        <v>7184519.9466139879</v>
      </c>
      <c r="G76" s="114">
        <v>1359.93</v>
      </c>
      <c r="H76" s="32">
        <v>7112433.9000000004</v>
      </c>
      <c r="I76" s="32">
        <v>72086.046613987535</v>
      </c>
      <c r="J76" s="290">
        <f t="shared" si="5"/>
        <v>1.0033523067600525E-2</v>
      </c>
      <c r="K76" s="116">
        <v>492014.11711000011</v>
      </c>
      <c r="L76" s="116">
        <v>0</v>
      </c>
      <c r="M76" s="116">
        <v>57079.545742748494</v>
      </c>
      <c r="N76" s="116">
        <v>75479.609135483173</v>
      </c>
      <c r="O76" s="116">
        <v>0</v>
      </c>
      <c r="P76" s="117">
        <v>-368440.79500000004</v>
      </c>
      <c r="Q76" s="117">
        <v>-135640.18013436309</v>
      </c>
      <c r="R76" s="117">
        <v>66922.726256264737</v>
      </c>
      <c r="S76" s="118">
        <v>7583.5</v>
      </c>
      <c r="T76" s="22">
        <f t="shared" si="6"/>
        <v>267084.56972412096</v>
      </c>
      <c r="U76" s="36">
        <v>716957.24678124534</v>
      </c>
      <c r="V76" s="22">
        <f t="shared" ref="V76:V139" si="8">SUM(T76:U76)</f>
        <v>984041.81650536624</v>
      </c>
      <c r="W76" s="22">
        <v>1126664.5288037318</v>
      </c>
      <c r="X76" s="21">
        <f t="shared" si="7"/>
        <v>2110706.3453090983</v>
      </c>
      <c r="Y76" s="20">
        <f t="shared" ref="Y76:Y139" si="9">X76/C76</f>
        <v>403.57673906483711</v>
      </c>
      <c r="Z76" s="250">
        <v>10</v>
      </c>
    </row>
    <row r="77" spans="1:26" s="120" customFormat="1" ht="16.5">
      <c r="A77" s="20">
        <v>214</v>
      </c>
      <c r="B77" s="18" t="s">
        <v>111</v>
      </c>
      <c r="C77" s="21">
        <v>12662</v>
      </c>
      <c r="D77" s="21">
        <v>16918543.23</v>
      </c>
      <c r="E77" s="21">
        <v>2791358.2853376875</v>
      </c>
      <c r="F77" s="21">
        <v>19709901.515337687</v>
      </c>
      <c r="G77" s="114">
        <v>1359.93</v>
      </c>
      <c r="H77" s="32">
        <v>17219433.66</v>
      </c>
      <c r="I77" s="32">
        <v>2490467.8553376868</v>
      </c>
      <c r="J77" s="290">
        <f t="shared" si="5"/>
        <v>0.1263561795780499</v>
      </c>
      <c r="K77" s="116">
        <v>233259.52438533335</v>
      </c>
      <c r="L77" s="116">
        <v>0</v>
      </c>
      <c r="M77" s="116">
        <v>178611.72304040106</v>
      </c>
      <c r="N77" s="116">
        <v>222289.94202821061</v>
      </c>
      <c r="O77" s="116">
        <v>0</v>
      </c>
      <c r="P77" s="117">
        <v>-705964.90249999997</v>
      </c>
      <c r="Q77" s="117">
        <v>218342.51649319506</v>
      </c>
      <c r="R77" s="117">
        <v>823608.0857681433</v>
      </c>
      <c r="S77" s="118">
        <v>18359.899999999998</v>
      </c>
      <c r="T77" s="22">
        <f t="shared" si="6"/>
        <v>3478974.6445529703</v>
      </c>
      <c r="U77" s="36">
        <v>5178433.7416731101</v>
      </c>
      <c r="V77" s="22">
        <f t="shared" si="8"/>
        <v>8657408.3862260804</v>
      </c>
      <c r="W77" s="22">
        <v>2642332.267822017</v>
      </c>
      <c r="X77" s="21">
        <f t="shared" si="7"/>
        <v>11299740.654048096</v>
      </c>
      <c r="Y77" s="20">
        <f t="shared" si="9"/>
        <v>892.4135724252169</v>
      </c>
      <c r="Z77" s="250">
        <v>4</v>
      </c>
    </row>
    <row r="78" spans="1:26" s="120" customFormat="1" ht="16.5">
      <c r="A78" s="20">
        <v>216</v>
      </c>
      <c r="B78" s="18" t="s">
        <v>112</v>
      </c>
      <c r="C78" s="21">
        <v>1311</v>
      </c>
      <c r="D78" s="21">
        <v>1518857.99</v>
      </c>
      <c r="E78" s="21">
        <v>529344.60820982605</v>
      </c>
      <c r="F78" s="21">
        <v>2048202.598209826</v>
      </c>
      <c r="G78" s="114">
        <v>1359.93</v>
      </c>
      <c r="H78" s="32">
        <v>1782868.23</v>
      </c>
      <c r="I78" s="32">
        <v>265334.36820982606</v>
      </c>
      <c r="J78" s="290">
        <f t="shared" si="5"/>
        <v>0.12954498175216364</v>
      </c>
      <c r="K78" s="116">
        <v>367330.88869200007</v>
      </c>
      <c r="L78" s="116">
        <v>0</v>
      </c>
      <c r="M78" s="116">
        <v>14779.536050244069</v>
      </c>
      <c r="N78" s="116">
        <v>23373.93753813193</v>
      </c>
      <c r="O78" s="116">
        <v>0</v>
      </c>
      <c r="P78" s="117">
        <v>-61475.9</v>
      </c>
      <c r="Q78" s="117">
        <v>114357.02483967174</v>
      </c>
      <c r="R78" s="117">
        <v>-4523.8032819577911</v>
      </c>
      <c r="S78" s="118">
        <v>1900.95</v>
      </c>
      <c r="T78" s="22">
        <f t="shared" si="6"/>
        <v>721077.00204791606</v>
      </c>
      <c r="U78" s="36">
        <v>372167.6190418874</v>
      </c>
      <c r="V78" s="22">
        <f t="shared" si="8"/>
        <v>1093244.6210898035</v>
      </c>
      <c r="W78" s="22">
        <v>301479.03133509605</v>
      </c>
      <c r="X78" s="21">
        <f t="shared" si="7"/>
        <v>1394723.6524248996</v>
      </c>
      <c r="Y78" s="20">
        <f t="shared" si="9"/>
        <v>1063.8624351067122</v>
      </c>
      <c r="Z78" s="250">
        <v>13</v>
      </c>
    </row>
    <row r="79" spans="1:26" s="120" customFormat="1" ht="16.5">
      <c r="A79" s="20">
        <v>217</v>
      </c>
      <c r="B79" s="18" t="s">
        <v>113</v>
      </c>
      <c r="C79" s="21">
        <v>5390</v>
      </c>
      <c r="D79" s="21">
        <v>8911056.7200000007</v>
      </c>
      <c r="E79" s="21">
        <v>938634.37492668419</v>
      </c>
      <c r="F79" s="21">
        <v>9849691.0949266851</v>
      </c>
      <c r="G79" s="114">
        <v>1359.93</v>
      </c>
      <c r="H79" s="32">
        <v>7330022.7000000002</v>
      </c>
      <c r="I79" s="32">
        <v>2519668.3949266849</v>
      </c>
      <c r="J79" s="290">
        <f t="shared" si="5"/>
        <v>0.25581192045956641</v>
      </c>
      <c r="K79" s="116">
        <v>63332.04005333333</v>
      </c>
      <c r="L79" s="116">
        <v>0</v>
      </c>
      <c r="M79" s="116">
        <v>63001.545233973724</v>
      </c>
      <c r="N79" s="116">
        <v>103983.39196857979</v>
      </c>
      <c r="O79" s="116">
        <v>0</v>
      </c>
      <c r="P79" s="117">
        <v>-289452.02999999997</v>
      </c>
      <c r="Q79" s="117">
        <v>-561106.87027460278</v>
      </c>
      <c r="R79" s="117">
        <v>-772481.20078429999</v>
      </c>
      <c r="S79" s="118">
        <v>7815.5</v>
      </c>
      <c r="T79" s="22">
        <f t="shared" si="6"/>
        <v>1134760.7711236691</v>
      </c>
      <c r="U79" s="36">
        <v>2726306.362260391</v>
      </c>
      <c r="V79" s="22">
        <f t="shared" si="8"/>
        <v>3861067.1333840601</v>
      </c>
      <c r="W79" s="22">
        <v>1064158.201157104</v>
      </c>
      <c r="X79" s="21">
        <f t="shared" si="7"/>
        <v>4925225.3345411643</v>
      </c>
      <c r="Y79" s="20">
        <f t="shared" si="9"/>
        <v>913.77093405216408</v>
      </c>
      <c r="Z79" s="250">
        <v>16</v>
      </c>
    </row>
    <row r="80" spans="1:26" s="120" customFormat="1" ht="16.5">
      <c r="A80" s="20">
        <v>218</v>
      </c>
      <c r="B80" s="18" t="s">
        <v>114</v>
      </c>
      <c r="C80" s="21">
        <v>1192</v>
      </c>
      <c r="D80" s="21">
        <v>1212511.22</v>
      </c>
      <c r="E80" s="21">
        <v>246701.17665707</v>
      </c>
      <c r="F80" s="21">
        <v>1459212.3966570699</v>
      </c>
      <c r="G80" s="114">
        <v>1359.93</v>
      </c>
      <c r="H80" s="32">
        <v>1621036.56</v>
      </c>
      <c r="I80" s="32">
        <v>-161824.16334293014</v>
      </c>
      <c r="J80" s="290">
        <f t="shared" si="5"/>
        <v>-0.11089829260884528</v>
      </c>
      <c r="K80" s="116">
        <v>44263.60244266667</v>
      </c>
      <c r="L80" s="116">
        <v>0</v>
      </c>
      <c r="M80" s="116">
        <v>11826.419147031816</v>
      </c>
      <c r="N80" s="116">
        <v>18032.150834145494</v>
      </c>
      <c r="O80" s="116">
        <v>0</v>
      </c>
      <c r="P80" s="117">
        <v>-53643.164999999994</v>
      </c>
      <c r="Q80" s="117">
        <v>422971.04760824348</v>
      </c>
      <c r="R80" s="117">
        <v>241440.92076209918</v>
      </c>
      <c r="S80" s="118">
        <v>1728.3999999999999</v>
      </c>
      <c r="T80" s="22">
        <f t="shared" si="6"/>
        <v>524795.21245125658</v>
      </c>
      <c r="U80" s="36">
        <v>620734.45455552044</v>
      </c>
      <c r="V80" s="22">
        <f t="shared" si="8"/>
        <v>1145529.6670067771</v>
      </c>
      <c r="W80" s="22">
        <v>340927.93071164907</v>
      </c>
      <c r="X80" s="21">
        <f t="shared" si="7"/>
        <v>1486457.5977184263</v>
      </c>
      <c r="Y80" s="20">
        <f t="shared" si="9"/>
        <v>1247.0281860053913</v>
      </c>
      <c r="Z80" s="250">
        <v>14</v>
      </c>
    </row>
    <row r="81" spans="1:26" s="120" customFormat="1" ht="16.5">
      <c r="A81" s="20">
        <v>224</v>
      </c>
      <c r="B81" s="18" t="s">
        <v>115</v>
      </c>
      <c r="C81" s="21">
        <v>8717</v>
      </c>
      <c r="D81" s="21">
        <v>12313888.699999999</v>
      </c>
      <c r="E81" s="21">
        <v>2177126.0660778526</v>
      </c>
      <c r="F81" s="21">
        <v>14491014.766077852</v>
      </c>
      <c r="G81" s="114">
        <v>1359.93</v>
      </c>
      <c r="H81" s="32">
        <v>11854509.810000001</v>
      </c>
      <c r="I81" s="32">
        <v>2636504.9560778514</v>
      </c>
      <c r="J81" s="290">
        <f t="shared" si="5"/>
        <v>0.18194067141865522</v>
      </c>
      <c r="K81" s="116">
        <v>0</v>
      </c>
      <c r="L81" s="116">
        <v>0</v>
      </c>
      <c r="M81" s="116">
        <v>85729.120912604398</v>
      </c>
      <c r="N81" s="116">
        <v>107864.33351839804</v>
      </c>
      <c r="O81" s="116">
        <v>0</v>
      </c>
      <c r="P81" s="117">
        <v>-753390.58220000006</v>
      </c>
      <c r="Q81" s="117">
        <v>-739697.95930586406</v>
      </c>
      <c r="R81" s="117">
        <v>-627025.14316977886</v>
      </c>
      <c r="S81" s="118">
        <v>12639.65</v>
      </c>
      <c r="T81" s="22">
        <f t="shared" si="6"/>
        <v>722624.37583321077</v>
      </c>
      <c r="U81" s="36">
        <v>3706311.3577195536</v>
      </c>
      <c r="V81" s="22">
        <f t="shared" si="8"/>
        <v>4428935.7335527642</v>
      </c>
      <c r="W81" s="22">
        <v>1484090.8745698929</v>
      </c>
      <c r="X81" s="21">
        <f t="shared" si="7"/>
        <v>5913026.6081226571</v>
      </c>
      <c r="Y81" s="20">
        <f t="shared" si="9"/>
        <v>678.33275302542813</v>
      </c>
      <c r="Z81" s="250">
        <v>1</v>
      </c>
    </row>
    <row r="82" spans="1:26" s="120" customFormat="1" ht="16.5">
      <c r="A82" s="20">
        <v>226</v>
      </c>
      <c r="B82" s="18" t="s">
        <v>116</v>
      </c>
      <c r="C82" s="21">
        <v>3774</v>
      </c>
      <c r="D82" s="21">
        <v>4511364.9700000007</v>
      </c>
      <c r="E82" s="21">
        <v>1100193.7288632416</v>
      </c>
      <c r="F82" s="21">
        <v>5611558.6988632418</v>
      </c>
      <c r="G82" s="114">
        <v>1359.93</v>
      </c>
      <c r="H82" s="32">
        <v>5132375.82</v>
      </c>
      <c r="I82" s="32">
        <v>479182.87886324152</v>
      </c>
      <c r="J82" s="290">
        <f t="shared" si="5"/>
        <v>8.5392117338149151E-2</v>
      </c>
      <c r="K82" s="116">
        <v>461840.83841400011</v>
      </c>
      <c r="L82" s="116">
        <v>0</v>
      </c>
      <c r="M82" s="116">
        <v>48920.055738446135</v>
      </c>
      <c r="N82" s="116">
        <v>66118.655395104826</v>
      </c>
      <c r="O82" s="116">
        <v>0</v>
      </c>
      <c r="P82" s="117">
        <v>-201950.565</v>
      </c>
      <c r="Q82" s="117">
        <v>784635.01991361193</v>
      </c>
      <c r="R82" s="117">
        <v>535356.36798002338</v>
      </c>
      <c r="S82" s="118">
        <v>5472.3</v>
      </c>
      <c r="T82" s="22">
        <f t="shared" si="6"/>
        <v>2179575.5513044279</v>
      </c>
      <c r="U82" s="36">
        <v>1482298.5651827611</v>
      </c>
      <c r="V82" s="22">
        <f t="shared" si="8"/>
        <v>3661874.1164871892</v>
      </c>
      <c r="W82" s="22">
        <v>806360.188221502</v>
      </c>
      <c r="X82" s="21">
        <f t="shared" si="7"/>
        <v>4468234.3047086913</v>
      </c>
      <c r="Y82" s="20">
        <f t="shared" si="9"/>
        <v>1183.9518560436384</v>
      </c>
      <c r="Z82" s="250">
        <v>13</v>
      </c>
    </row>
    <row r="83" spans="1:26" s="120" customFormat="1" ht="16.5">
      <c r="A83" s="20">
        <v>230</v>
      </c>
      <c r="B83" s="18" t="s">
        <v>117</v>
      </c>
      <c r="C83" s="21">
        <v>2290</v>
      </c>
      <c r="D83" s="21">
        <v>2673633.7999999998</v>
      </c>
      <c r="E83" s="21">
        <v>753077.43037613411</v>
      </c>
      <c r="F83" s="21">
        <v>3426711.2303761337</v>
      </c>
      <c r="G83" s="114">
        <v>1359.93</v>
      </c>
      <c r="H83" s="32">
        <v>3114239.7</v>
      </c>
      <c r="I83" s="32">
        <v>312471.53037613351</v>
      </c>
      <c r="J83" s="290">
        <f t="shared" si="5"/>
        <v>9.1187003913905815E-2</v>
      </c>
      <c r="K83" s="116">
        <v>228117.23934999999</v>
      </c>
      <c r="L83" s="116">
        <v>0</v>
      </c>
      <c r="M83" s="116">
        <v>24001.82856898725</v>
      </c>
      <c r="N83" s="116">
        <v>43571.571912707179</v>
      </c>
      <c r="O83" s="116">
        <v>0</v>
      </c>
      <c r="P83" s="117">
        <v>-95269.999999999985</v>
      </c>
      <c r="Q83" s="117">
        <v>-109857.50508823193</v>
      </c>
      <c r="R83" s="117">
        <v>-115270.02687541254</v>
      </c>
      <c r="S83" s="118">
        <v>3320.5</v>
      </c>
      <c r="T83" s="22">
        <f t="shared" si="6"/>
        <v>291085.13824418344</v>
      </c>
      <c r="U83" s="36">
        <v>1295258.7772060249</v>
      </c>
      <c r="V83" s="22">
        <f t="shared" si="8"/>
        <v>1586343.9154502084</v>
      </c>
      <c r="W83" s="22">
        <v>591678.54719004</v>
      </c>
      <c r="X83" s="21">
        <f t="shared" si="7"/>
        <v>2178022.4626402482</v>
      </c>
      <c r="Y83" s="20">
        <f t="shared" si="9"/>
        <v>951.10151206997739</v>
      </c>
      <c r="Z83" s="250">
        <v>4</v>
      </c>
    </row>
    <row r="84" spans="1:26" s="120" customFormat="1" ht="16.5">
      <c r="A84" s="20">
        <v>231</v>
      </c>
      <c r="B84" s="18" t="s">
        <v>118</v>
      </c>
      <c r="C84" s="21">
        <v>1289</v>
      </c>
      <c r="D84" s="21">
        <v>1455917.2200000002</v>
      </c>
      <c r="E84" s="21">
        <v>529293.98588526831</v>
      </c>
      <c r="F84" s="21">
        <v>1985211.2058852685</v>
      </c>
      <c r="G84" s="114">
        <v>1359.93</v>
      </c>
      <c r="H84" s="32">
        <v>1752949.77</v>
      </c>
      <c r="I84" s="32">
        <v>232261.4358852685</v>
      </c>
      <c r="J84" s="290">
        <f t="shared" si="5"/>
        <v>0.11699583157535914</v>
      </c>
      <c r="K84" s="116">
        <v>65000.476902666676</v>
      </c>
      <c r="L84" s="116">
        <v>0</v>
      </c>
      <c r="M84" s="116">
        <v>18040.178460517069</v>
      </c>
      <c r="N84" s="116">
        <v>13485.137310385146</v>
      </c>
      <c r="O84" s="116">
        <v>9304.1375551675519</v>
      </c>
      <c r="P84" s="117">
        <v>-56920.59</v>
      </c>
      <c r="Q84" s="117">
        <v>-863668.8372573927</v>
      </c>
      <c r="R84" s="117">
        <v>-534687.13476313697</v>
      </c>
      <c r="S84" s="118">
        <v>1869.05</v>
      </c>
      <c r="T84" s="22">
        <f t="shared" si="6"/>
        <v>-1115316.1459065247</v>
      </c>
      <c r="U84" s="36">
        <v>-38082.449863003989</v>
      </c>
      <c r="V84" s="22">
        <f t="shared" si="8"/>
        <v>-1153398.5957695288</v>
      </c>
      <c r="W84" s="22">
        <v>224270.99566541263</v>
      </c>
      <c r="X84" s="21">
        <f t="shared" si="7"/>
        <v>-929127.60010411614</v>
      </c>
      <c r="Y84" s="20">
        <f t="shared" si="9"/>
        <v>-720.81272312188992</v>
      </c>
      <c r="Z84" s="250">
        <v>15</v>
      </c>
    </row>
    <row r="85" spans="1:26" s="120" customFormat="1" ht="16.5">
      <c r="A85" s="20">
        <v>232</v>
      </c>
      <c r="B85" s="18" t="s">
        <v>119</v>
      </c>
      <c r="C85" s="21">
        <v>12890</v>
      </c>
      <c r="D85" s="21">
        <v>18160507.239999998</v>
      </c>
      <c r="E85" s="21">
        <v>2631880.851371977</v>
      </c>
      <c r="F85" s="21">
        <v>20792388.091371976</v>
      </c>
      <c r="G85" s="114">
        <v>1359.93</v>
      </c>
      <c r="H85" s="32">
        <v>17529497.699999999</v>
      </c>
      <c r="I85" s="32">
        <v>3262890.3913719766</v>
      </c>
      <c r="J85" s="290">
        <f t="shared" si="5"/>
        <v>0.15692715896958215</v>
      </c>
      <c r="K85" s="116">
        <v>7538.6133799999998</v>
      </c>
      <c r="L85" s="116">
        <v>0</v>
      </c>
      <c r="M85" s="116">
        <v>172686.04529003394</v>
      </c>
      <c r="N85" s="116">
        <v>237554.24893918465</v>
      </c>
      <c r="O85" s="116">
        <v>0</v>
      </c>
      <c r="P85" s="117">
        <v>-911475.2649999999</v>
      </c>
      <c r="Q85" s="117">
        <v>17854.550463376247</v>
      </c>
      <c r="R85" s="117">
        <v>-280201.83115556929</v>
      </c>
      <c r="S85" s="118">
        <v>18690.5</v>
      </c>
      <c r="T85" s="22">
        <f t="shared" si="6"/>
        <v>2525537.253289002</v>
      </c>
      <c r="U85" s="36">
        <v>5189312.3605946526</v>
      </c>
      <c r="V85" s="22">
        <f t="shared" si="8"/>
        <v>7714849.6138836546</v>
      </c>
      <c r="W85" s="22">
        <v>2831877.4419475598</v>
      </c>
      <c r="X85" s="21">
        <f t="shared" si="7"/>
        <v>10546727.055831214</v>
      </c>
      <c r="Y85" s="20">
        <f t="shared" si="9"/>
        <v>818.21001208931068</v>
      </c>
      <c r="Z85" s="250">
        <v>14</v>
      </c>
    </row>
    <row r="86" spans="1:26" s="120" customFormat="1" ht="16.5">
      <c r="A86" s="20">
        <v>233</v>
      </c>
      <c r="B86" s="18" t="s">
        <v>120</v>
      </c>
      <c r="C86" s="21">
        <v>15312</v>
      </c>
      <c r="D86" s="21">
        <v>22069391.16</v>
      </c>
      <c r="E86" s="21">
        <v>2821160.175777405</v>
      </c>
      <c r="F86" s="21">
        <v>24890551.335777406</v>
      </c>
      <c r="G86" s="114">
        <v>1359.93</v>
      </c>
      <c r="H86" s="32">
        <v>20823248.16</v>
      </c>
      <c r="I86" s="32">
        <v>4067303.1757774055</v>
      </c>
      <c r="J86" s="290">
        <f t="shared" si="5"/>
        <v>0.16340751640688281</v>
      </c>
      <c r="K86" s="116">
        <v>0</v>
      </c>
      <c r="L86" s="116">
        <v>0</v>
      </c>
      <c r="M86" s="116">
        <v>197673.02489159215</v>
      </c>
      <c r="N86" s="116">
        <v>210443.90851872254</v>
      </c>
      <c r="O86" s="116">
        <v>0</v>
      </c>
      <c r="P86" s="117">
        <v>-891966.7</v>
      </c>
      <c r="Q86" s="117">
        <v>2494170.1595986546</v>
      </c>
      <c r="R86" s="117">
        <v>786129.06680846412</v>
      </c>
      <c r="S86" s="118">
        <v>22202.399999999998</v>
      </c>
      <c r="T86" s="22">
        <f t="shared" si="6"/>
        <v>6885955.0355948387</v>
      </c>
      <c r="U86" s="36">
        <v>7291490.9218487255</v>
      </c>
      <c r="V86" s="22">
        <f t="shared" si="8"/>
        <v>14177445.957443565</v>
      </c>
      <c r="W86" s="22">
        <v>3403075.8114378415</v>
      </c>
      <c r="X86" s="21">
        <f t="shared" si="7"/>
        <v>17580521.768881407</v>
      </c>
      <c r="Y86" s="20">
        <f t="shared" si="9"/>
        <v>1148.1531980721923</v>
      </c>
      <c r="Z86" s="250">
        <v>14</v>
      </c>
    </row>
    <row r="87" spans="1:26" s="120" customFormat="1" ht="16.5">
      <c r="A87" s="20">
        <v>235</v>
      </c>
      <c r="B87" s="18" t="s">
        <v>121</v>
      </c>
      <c r="C87" s="21">
        <v>10396</v>
      </c>
      <c r="D87" s="21">
        <v>18035757.27</v>
      </c>
      <c r="E87" s="21">
        <v>3438419.5028798105</v>
      </c>
      <c r="F87" s="21">
        <v>21474176.772879809</v>
      </c>
      <c r="G87" s="114">
        <v>1359.93</v>
      </c>
      <c r="H87" s="32">
        <v>14137832.280000001</v>
      </c>
      <c r="I87" s="32">
        <v>7336344.4928798079</v>
      </c>
      <c r="J87" s="290">
        <f t="shared" si="5"/>
        <v>0.34163565711841548</v>
      </c>
      <c r="K87" s="116">
        <v>0</v>
      </c>
      <c r="L87" s="116">
        <v>0</v>
      </c>
      <c r="M87" s="116">
        <v>72648.755867265791</v>
      </c>
      <c r="N87" s="116">
        <v>181638.75646401822</v>
      </c>
      <c r="O87" s="116">
        <v>275131.64166968473</v>
      </c>
      <c r="P87" s="117">
        <v>-711865.3600000001</v>
      </c>
      <c r="Q87" s="117">
        <v>7363193.4739771765</v>
      </c>
      <c r="R87" s="117">
        <v>1488070.7429396594</v>
      </c>
      <c r="S87" s="118">
        <v>15074.199999999999</v>
      </c>
      <c r="T87" s="22">
        <f t="shared" si="6"/>
        <v>16020236.703797612</v>
      </c>
      <c r="U87" s="36">
        <v>-1613256.8999804079</v>
      </c>
      <c r="V87" s="22">
        <f t="shared" si="8"/>
        <v>14406979.803817205</v>
      </c>
      <c r="W87" s="22">
        <v>662205.84094886237</v>
      </c>
      <c r="X87" s="21">
        <f t="shared" si="7"/>
        <v>15069185.644766068</v>
      </c>
      <c r="Y87" s="20">
        <f t="shared" si="9"/>
        <v>1449.5176649447931</v>
      </c>
      <c r="Z87" s="250">
        <v>1</v>
      </c>
    </row>
    <row r="88" spans="1:26" s="120" customFormat="1" ht="16.5">
      <c r="A88" s="20">
        <v>236</v>
      </c>
      <c r="B88" s="18" t="s">
        <v>122</v>
      </c>
      <c r="C88" s="21">
        <v>4196</v>
      </c>
      <c r="D88" s="21">
        <v>7070877.1299999999</v>
      </c>
      <c r="E88" s="21">
        <v>682269.82788399188</v>
      </c>
      <c r="F88" s="21">
        <v>7753146.9578839913</v>
      </c>
      <c r="G88" s="114">
        <v>1359.93</v>
      </c>
      <c r="H88" s="32">
        <v>5706266.2800000003</v>
      </c>
      <c r="I88" s="32">
        <v>2046880.677883991</v>
      </c>
      <c r="J88" s="290">
        <f t="shared" si="5"/>
        <v>0.26400643364596188</v>
      </c>
      <c r="K88" s="116">
        <v>95521.727402666686</v>
      </c>
      <c r="L88" s="116">
        <v>0</v>
      </c>
      <c r="M88" s="116">
        <v>46310.708468334436</v>
      </c>
      <c r="N88" s="116">
        <v>65217.222519311414</v>
      </c>
      <c r="O88" s="116">
        <v>0</v>
      </c>
      <c r="P88" s="117">
        <v>-190964.215</v>
      </c>
      <c r="Q88" s="117">
        <v>-104928.87593170683</v>
      </c>
      <c r="R88" s="117">
        <v>-423861.78708387644</v>
      </c>
      <c r="S88" s="118">
        <v>6084.2</v>
      </c>
      <c r="T88" s="22">
        <f t="shared" si="6"/>
        <v>1540259.6582587203</v>
      </c>
      <c r="U88" s="36">
        <v>2283320.3170596054</v>
      </c>
      <c r="V88" s="22">
        <f t="shared" si="8"/>
        <v>3823579.9753183257</v>
      </c>
      <c r="W88" s="22">
        <v>896489.68078274722</v>
      </c>
      <c r="X88" s="21">
        <f t="shared" si="7"/>
        <v>4720069.6561010731</v>
      </c>
      <c r="Y88" s="20">
        <f t="shared" si="9"/>
        <v>1124.8974394902461</v>
      </c>
      <c r="Z88" s="250">
        <v>16</v>
      </c>
    </row>
    <row r="89" spans="1:26" s="120" customFormat="1" ht="16.5">
      <c r="A89" s="20">
        <v>239</v>
      </c>
      <c r="B89" s="18" t="s">
        <v>123</v>
      </c>
      <c r="C89" s="21">
        <v>2095</v>
      </c>
      <c r="D89" s="21">
        <v>2091512.0699999998</v>
      </c>
      <c r="E89" s="21">
        <v>589690.7026161832</v>
      </c>
      <c r="F89" s="21">
        <v>2681202.7726161829</v>
      </c>
      <c r="G89" s="114">
        <v>1359.93</v>
      </c>
      <c r="H89" s="32">
        <v>2849053.35</v>
      </c>
      <c r="I89" s="32">
        <v>-167850.57738381717</v>
      </c>
      <c r="J89" s="290">
        <f t="shared" si="5"/>
        <v>-6.2602716623344754E-2</v>
      </c>
      <c r="K89" s="116">
        <v>597700.96086000011</v>
      </c>
      <c r="L89" s="116">
        <v>0</v>
      </c>
      <c r="M89" s="116">
        <v>35779.8281454479</v>
      </c>
      <c r="N89" s="116">
        <v>36717.557335990758</v>
      </c>
      <c r="O89" s="116">
        <v>0</v>
      </c>
      <c r="P89" s="117">
        <v>-125239.745</v>
      </c>
      <c r="Q89" s="117">
        <v>195498.780700011</v>
      </c>
      <c r="R89" s="117">
        <v>-287488.2493543544</v>
      </c>
      <c r="S89" s="118">
        <v>3037.75</v>
      </c>
      <c r="T89" s="22">
        <f t="shared" si="6"/>
        <v>288156.30530327809</v>
      </c>
      <c r="U89" s="36">
        <v>397653.44895801763</v>
      </c>
      <c r="V89" s="22">
        <f t="shared" si="8"/>
        <v>685809.75426129578</v>
      </c>
      <c r="W89" s="22">
        <v>464543.67246879439</v>
      </c>
      <c r="X89" s="21">
        <f t="shared" si="7"/>
        <v>1150353.4267300903</v>
      </c>
      <c r="Y89" s="20">
        <f t="shared" si="9"/>
        <v>549.09471442963741</v>
      </c>
      <c r="Z89" s="250">
        <v>11</v>
      </c>
    </row>
    <row r="90" spans="1:26" s="120" customFormat="1" ht="16.5">
      <c r="A90" s="20">
        <v>240</v>
      </c>
      <c r="B90" s="18" t="s">
        <v>124</v>
      </c>
      <c r="C90" s="21">
        <v>19982</v>
      </c>
      <c r="D90" s="21">
        <v>26702679.030000001</v>
      </c>
      <c r="E90" s="21">
        <v>3963340.22689211</v>
      </c>
      <c r="F90" s="21">
        <v>30666019.256892111</v>
      </c>
      <c r="G90" s="114">
        <v>1359.93</v>
      </c>
      <c r="H90" s="32">
        <v>27174121.260000002</v>
      </c>
      <c r="I90" s="32">
        <v>3491897.9968921095</v>
      </c>
      <c r="J90" s="290">
        <f t="shared" si="5"/>
        <v>0.113868642931453</v>
      </c>
      <c r="K90" s="116">
        <v>144498.30104666666</v>
      </c>
      <c r="L90" s="116">
        <v>0</v>
      </c>
      <c r="M90" s="116">
        <v>315171.77759641653</v>
      </c>
      <c r="N90" s="116">
        <v>377955.66117311473</v>
      </c>
      <c r="O90" s="116">
        <v>0</v>
      </c>
      <c r="P90" s="117">
        <v>-1998124.335</v>
      </c>
      <c r="Q90" s="117">
        <v>-6108357.624492256</v>
      </c>
      <c r="R90" s="117">
        <v>-3736384.6645788797</v>
      </c>
      <c r="S90" s="118">
        <v>28973.899999999998</v>
      </c>
      <c r="T90" s="22">
        <f t="shared" si="6"/>
        <v>-7484368.9873628281</v>
      </c>
      <c r="U90" s="36">
        <v>4179917.2020548019</v>
      </c>
      <c r="V90" s="22">
        <f t="shared" si="8"/>
        <v>-3304451.7853080262</v>
      </c>
      <c r="W90" s="22">
        <v>3195185.713191451</v>
      </c>
      <c r="X90" s="21">
        <f t="shared" si="7"/>
        <v>-109266.0721165752</v>
      </c>
      <c r="Y90" s="20">
        <f t="shared" si="9"/>
        <v>-5.4682250083362627</v>
      </c>
      <c r="Z90" s="250">
        <v>19</v>
      </c>
    </row>
    <row r="91" spans="1:26" s="120" customFormat="1" ht="16.5">
      <c r="A91" s="20">
        <v>241</v>
      </c>
      <c r="B91" s="18" t="s">
        <v>125</v>
      </c>
      <c r="C91" s="21">
        <v>7904</v>
      </c>
      <c r="D91" s="21">
        <v>12362931.470000001</v>
      </c>
      <c r="E91" s="21">
        <v>1153311.7528034048</v>
      </c>
      <c r="F91" s="21">
        <v>13516243.222803406</v>
      </c>
      <c r="G91" s="114">
        <v>1359.93</v>
      </c>
      <c r="H91" s="32">
        <v>10748886.720000001</v>
      </c>
      <c r="I91" s="32">
        <v>2767356.5028034057</v>
      </c>
      <c r="J91" s="290">
        <f t="shared" si="5"/>
        <v>0.20474302342640352</v>
      </c>
      <c r="K91" s="116">
        <v>44410.75808</v>
      </c>
      <c r="L91" s="116">
        <v>0</v>
      </c>
      <c r="M91" s="116">
        <v>87137.195178451919</v>
      </c>
      <c r="N91" s="116">
        <v>140239.36328474176</v>
      </c>
      <c r="O91" s="116">
        <v>0</v>
      </c>
      <c r="P91" s="117">
        <v>-410520.42</v>
      </c>
      <c r="Q91" s="117">
        <v>-1201596.3587326356</v>
      </c>
      <c r="R91" s="117">
        <v>-845189.54189871054</v>
      </c>
      <c r="S91" s="118">
        <v>11460.8</v>
      </c>
      <c r="T91" s="22">
        <f t="shared" si="6"/>
        <v>593298.29871525289</v>
      </c>
      <c r="U91" s="36">
        <v>1677615.1925439893</v>
      </c>
      <c r="V91" s="22">
        <f t="shared" si="8"/>
        <v>2270913.4912592424</v>
      </c>
      <c r="W91" s="22">
        <v>1149668.269213184</v>
      </c>
      <c r="X91" s="21">
        <f t="shared" si="7"/>
        <v>3420581.7604724262</v>
      </c>
      <c r="Y91" s="20">
        <f t="shared" si="9"/>
        <v>432.76591099094463</v>
      </c>
      <c r="Z91" s="250">
        <v>19</v>
      </c>
    </row>
    <row r="92" spans="1:26" s="120" customFormat="1" ht="16.5">
      <c r="A92" s="20">
        <v>244</v>
      </c>
      <c r="B92" s="18" t="s">
        <v>126</v>
      </c>
      <c r="C92" s="21">
        <v>19116</v>
      </c>
      <c r="D92" s="21">
        <v>41633435.489999995</v>
      </c>
      <c r="E92" s="21">
        <v>1649940.3441278911</v>
      </c>
      <c r="F92" s="21">
        <v>43283375.834127888</v>
      </c>
      <c r="G92" s="114">
        <v>1359.93</v>
      </c>
      <c r="H92" s="32">
        <v>25996421.880000003</v>
      </c>
      <c r="I92" s="32">
        <v>17286953.954127885</v>
      </c>
      <c r="J92" s="290">
        <f t="shared" si="5"/>
        <v>0.39939014970494846</v>
      </c>
      <c r="K92" s="116">
        <v>0</v>
      </c>
      <c r="L92" s="116">
        <v>0</v>
      </c>
      <c r="M92" s="116">
        <v>198002.77287539403</v>
      </c>
      <c r="N92" s="116">
        <v>371929.97462885809</v>
      </c>
      <c r="O92" s="116">
        <v>415992.61659380875</v>
      </c>
      <c r="P92" s="117">
        <v>-970824.77</v>
      </c>
      <c r="Q92" s="117">
        <v>-843977.50751002331</v>
      </c>
      <c r="R92" s="117">
        <v>-1572961.3445982235</v>
      </c>
      <c r="S92" s="118">
        <v>27718.2</v>
      </c>
      <c r="T92" s="22">
        <f t="shared" si="6"/>
        <v>14912833.8961177</v>
      </c>
      <c r="U92" s="36">
        <v>4245106.9129029894</v>
      </c>
      <c r="V92" s="22">
        <f t="shared" si="8"/>
        <v>19157940.809020691</v>
      </c>
      <c r="W92" s="22">
        <v>2097985.6613888899</v>
      </c>
      <c r="X92" s="21">
        <f t="shared" si="7"/>
        <v>21255926.47040958</v>
      </c>
      <c r="Y92" s="20">
        <f t="shared" si="9"/>
        <v>1111.9442598038072</v>
      </c>
      <c r="Z92" s="250">
        <v>17</v>
      </c>
    </row>
    <row r="93" spans="1:26" s="120" customFormat="1" ht="16.5">
      <c r="A93" s="20">
        <v>245</v>
      </c>
      <c r="B93" s="18" t="s">
        <v>127</v>
      </c>
      <c r="C93" s="21">
        <v>37232</v>
      </c>
      <c r="D93" s="21">
        <v>57253224.640000008</v>
      </c>
      <c r="E93" s="21">
        <v>12749591.35832157</v>
      </c>
      <c r="F93" s="21">
        <v>70002815.998321578</v>
      </c>
      <c r="G93" s="114">
        <v>1359.93</v>
      </c>
      <c r="H93" s="32">
        <v>50632913.760000005</v>
      </c>
      <c r="I93" s="32">
        <v>19369902.238321573</v>
      </c>
      <c r="J93" s="290">
        <f t="shared" si="5"/>
        <v>0.27670175780908579</v>
      </c>
      <c r="K93" s="116">
        <v>0</v>
      </c>
      <c r="L93" s="116">
        <v>0</v>
      </c>
      <c r="M93" s="116">
        <v>335018.31177697261</v>
      </c>
      <c r="N93" s="116">
        <v>780295.61224501207</v>
      </c>
      <c r="O93" s="116">
        <v>332829.8135966346</v>
      </c>
      <c r="P93" s="117">
        <v>-5235610.8037</v>
      </c>
      <c r="Q93" s="117">
        <v>-1124612.8536957274</v>
      </c>
      <c r="R93" s="117">
        <v>422657.58740302263</v>
      </c>
      <c r="S93" s="118">
        <v>53986.400000000001</v>
      </c>
      <c r="T93" s="22">
        <f t="shared" si="6"/>
        <v>14934466.305947486</v>
      </c>
      <c r="U93" s="36">
        <v>1850402.4242887096</v>
      </c>
      <c r="V93" s="22">
        <f t="shared" si="8"/>
        <v>16784868.730236195</v>
      </c>
      <c r="W93" s="22">
        <v>4834905.5185733447</v>
      </c>
      <c r="X93" s="21">
        <f t="shared" si="7"/>
        <v>21619774.248809539</v>
      </c>
      <c r="Y93" s="20">
        <f t="shared" si="9"/>
        <v>580.67721983265847</v>
      </c>
      <c r="Z93" s="250">
        <v>1</v>
      </c>
    </row>
    <row r="94" spans="1:26" s="120" customFormat="1" ht="16.5">
      <c r="A94" s="20">
        <v>249</v>
      </c>
      <c r="B94" s="18" t="s">
        <v>128</v>
      </c>
      <c r="C94" s="21">
        <v>9443</v>
      </c>
      <c r="D94" s="21">
        <v>11671289.32</v>
      </c>
      <c r="E94" s="21">
        <v>2133661.1546548177</v>
      </c>
      <c r="F94" s="21">
        <v>13804950.474654818</v>
      </c>
      <c r="G94" s="114">
        <v>1359.93</v>
      </c>
      <c r="H94" s="32">
        <v>12841818.99</v>
      </c>
      <c r="I94" s="32">
        <v>963131.48465481773</v>
      </c>
      <c r="J94" s="290">
        <f t="shared" si="5"/>
        <v>6.9767109010863734E-2</v>
      </c>
      <c r="K94" s="116">
        <v>445543.00659400003</v>
      </c>
      <c r="L94" s="116">
        <v>0</v>
      </c>
      <c r="M94" s="116">
        <v>118407.38840783443</v>
      </c>
      <c r="N94" s="116">
        <v>161928.98357488506</v>
      </c>
      <c r="O94" s="116">
        <v>0</v>
      </c>
      <c r="P94" s="117">
        <v>-721680.58499999996</v>
      </c>
      <c r="Q94" s="117">
        <v>356946.7361238359</v>
      </c>
      <c r="R94" s="117">
        <v>874331.29611714953</v>
      </c>
      <c r="S94" s="118">
        <v>13692.35</v>
      </c>
      <c r="T94" s="22">
        <f t="shared" si="6"/>
        <v>2212300.660472523</v>
      </c>
      <c r="U94" s="36">
        <v>2871143.5752241258</v>
      </c>
      <c r="V94" s="22">
        <f t="shared" si="8"/>
        <v>5083444.2356966492</v>
      </c>
      <c r="W94" s="22">
        <v>1689805.5154613357</v>
      </c>
      <c r="X94" s="21">
        <f t="shared" si="7"/>
        <v>6773249.7511579851</v>
      </c>
      <c r="Y94" s="20">
        <f t="shared" si="9"/>
        <v>717.27732194831992</v>
      </c>
      <c r="Z94" s="250">
        <v>13</v>
      </c>
    </row>
    <row r="95" spans="1:26" s="120" customFormat="1" ht="16.5">
      <c r="A95" s="20">
        <v>250</v>
      </c>
      <c r="B95" s="18" t="s">
        <v>129</v>
      </c>
      <c r="C95" s="21">
        <v>1808</v>
      </c>
      <c r="D95" s="21">
        <v>2015227.51</v>
      </c>
      <c r="E95" s="21">
        <v>478533.53694943991</v>
      </c>
      <c r="F95" s="21">
        <v>2493761.0469494397</v>
      </c>
      <c r="G95" s="114">
        <v>1359.93</v>
      </c>
      <c r="H95" s="32">
        <v>2458753.44</v>
      </c>
      <c r="I95" s="32">
        <v>35007.606949439738</v>
      </c>
      <c r="J95" s="290">
        <f t="shared" si="5"/>
        <v>1.4038075938455985E-2</v>
      </c>
      <c r="K95" s="116">
        <v>201411.476624</v>
      </c>
      <c r="L95" s="116">
        <v>0</v>
      </c>
      <c r="M95" s="116">
        <v>19923.83289960153</v>
      </c>
      <c r="N95" s="116">
        <v>33106.553558820699</v>
      </c>
      <c r="O95" s="116">
        <v>0</v>
      </c>
      <c r="P95" s="117">
        <v>-86002.014999999985</v>
      </c>
      <c r="Q95" s="117">
        <v>197920.72461793592</v>
      </c>
      <c r="R95" s="117">
        <v>71980.811857818</v>
      </c>
      <c r="S95" s="118">
        <v>2621.6</v>
      </c>
      <c r="T95" s="22">
        <f t="shared" si="6"/>
        <v>475970.59150761587</v>
      </c>
      <c r="U95" s="36">
        <v>695579.22452075686</v>
      </c>
      <c r="V95" s="22">
        <f t="shared" si="8"/>
        <v>1171549.8160283729</v>
      </c>
      <c r="W95" s="22">
        <v>443555.78617089614</v>
      </c>
      <c r="X95" s="21">
        <f t="shared" si="7"/>
        <v>1615105.602199269</v>
      </c>
      <c r="Y95" s="20">
        <f t="shared" si="9"/>
        <v>893.31062068543633</v>
      </c>
      <c r="Z95" s="250">
        <v>6</v>
      </c>
    </row>
    <row r="96" spans="1:26" s="120" customFormat="1" ht="16.5">
      <c r="A96" s="20">
        <v>256</v>
      </c>
      <c r="B96" s="18" t="s">
        <v>130</v>
      </c>
      <c r="C96" s="21">
        <v>1581</v>
      </c>
      <c r="D96" s="21">
        <v>2607968.69</v>
      </c>
      <c r="E96" s="21">
        <v>522827.95711943944</v>
      </c>
      <c r="F96" s="21">
        <v>3130796.6471194392</v>
      </c>
      <c r="G96" s="114">
        <v>1359.93</v>
      </c>
      <c r="H96" s="32">
        <v>2150049.33</v>
      </c>
      <c r="I96" s="32">
        <v>980747.31711943913</v>
      </c>
      <c r="J96" s="290">
        <f t="shared" si="5"/>
        <v>0.31325807060059235</v>
      </c>
      <c r="K96" s="116">
        <v>486575.96224200004</v>
      </c>
      <c r="L96" s="116">
        <v>0</v>
      </c>
      <c r="M96" s="116">
        <v>18010.100161663362</v>
      </c>
      <c r="N96" s="116">
        <v>21462.48684300977</v>
      </c>
      <c r="O96" s="116">
        <v>0</v>
      </c>
      <c r="P96" s="117">
        <v>-62824.995000000003</v>
      </c>
      <c r="Q96" s="117">
        <v>-267691.33868008648</v>
      </c>
      <c r="R96" s="117">
        <v>-388370.03901993233</v>
      </c>
      <c r="S96" s="118">
        <v>2292.4499999999998</v>
      </c>
      <c r="T96" s="22">
        <f t="shared" si="6"/>
        <v>790201.94366609352</v>
      </c>
      <c r="U96" s="36">
        <v>707006.82410394435</v>
      </c>
      <c r="V96" s="22">
        <f t="shared" si="8"/>
        <v>1497208.767770038</v>
      </c>
      <c r="W96" s="22">
        <v>342078.91533434653</v>
      </c>
      <c r="X96" s="21">
        <f t="shared" si="7"/>
        <v>1839287.6831043845</v>
      </c>
      <c r="Y96" s="20">
        <f t="shared" si="9"/>
        <v>1163.3698185353476</v>
      </c>
      <c r="Z96" s="250">
        <v>13</v>
      </c>
    </row>
    <row r="97" spans="1:26" s="120" customFormat="1" ht="16.5">
      <c r="A97" s="20">
        <v>257</v>
      </c>
      <c r="B97" s="18" t="s">
        <v>131</v>
      </c>
      <c r="C97" s="21">
        <v>40433</v>
      </c>
      <c r="D97" s="21">
        <v>71409254.700000003</v>
      </c>
      <c r="E97" s="21">
        <v>12963192.734294161</v>
      </c>
      <c r="F97" s="21">
        <v>84372447.434294164</v>
      </c>
      <c r="G97" s="114">
        <v>1359.93</v>
      </c>
      <c r="H97" s="32">
        <v>54986049.690000005</v>
      </c>
      <c r="I97" s="32">
        <v>29386397.744294159</v>
      </c>
      <c r="J97" s="290">
        <f t="shared" si="5"/>
        <v>0.34829376932770728</v>
      </c>
      <c r="K97" s="116">
        <v>0</v>
      </c>
      <c r="L97" s="116">
        <v>0</v>
      </c>
      <c r="M97" s="116">
        <v>299919.95674238837</v>
      </c>
      <c r="N97" s="116">
        <v>537087.37159529852</v>
      </c>
      <c r="O97" s="116">
        <v>398912.81791470811</v>
      </c>
      <c r="P97" s="117">
        <v>-3526668.1565</v>
      </c>
      <c r="Q97" s="117">
        <v>4717899.5307239471</v>
      </c>
      <c r="R97" s="117">
        <v>3486720.3034870639</v>
      </c>
      <c r="S97" s="118">
        <v>58627.85</v>
      </c>
      <c r="T97" s="22">
        <f t="shared" si="6"/>
        <v>35358897.418257564</v>
      </c>
      <c r="U97" s="36">
        <v>-661596.22778212826</v>
      </c>
      <c r="V97" s="22">
        <f t="shared" si="8"/>
        <v>34697301.190475434</v>
      </c>
      <c r="W97" s="22">
        <v>4555795.7102232007</v>
      </c>
      <c r="X97" s="21">
        <f t="shared" si="7"/>
        <v>39253096.900698632</v>
      </c>
      <c r="Y97" s="20">
        <f t="shared" si="9"/>
        <v>970.81831426554129</v>
      </c>
      <c r="Z97" s="250">
        <v>1</v>
      </c>
    </row>
    <row r="98" spans="1:26" s="120" customFormat="1" ht="16.5">
      <c r="A98" s="20">
        <v>260</v>
      </c>
      <c r="B98" s="18" t="s">
        <v>132</v>
      </c>
      <c r="C98" s="21">
        <v>9877</v>
      </c>
      <c r="D98" s="21">
        <v>10733101.32</v>
      </c>
      <c r="E98" s="21">
        <v>3175531.4907312728</v>
      </c>
      <c r="F98" s="21">
        <v>13908632.810731273</v>
      </c>
      <c r="G98" s="114">
        <v>1359.93</v>
      </c>
      <c r="H98" s="32">
        <v>13432028.610000001</v>
      </c>
      <c r="I98" s="32">
        <v>476604.20073127188</v>
      </c>
      <c r="J98" s="290">
        <f t="shared" si="5"/>
        <v>3.4266790073251889E-2</v>
      </c>
      <c r="K98" s="116">
        <v>1097471.555712</v>
      </c>
      <c r="L98" s="116">
        <v>0</v>
      </c>
      <c r="M98" s="116">
        <v>126480.12392720269</v>
      </c>
      <c r="N98" s="116">
        <v>197127.29531173923</v>
      </c>
      <c r="O98" s="116">
        <v>0</v>
      </c>
      <c r="P98" s="117">
        <v>-607358.42999999993</v>
      </c>
      <c r="Q98" s="117">
        <v>4309780.9450360192</v>
      </c>
      <c r="R98" s="117">
        <v>2830835.1857600482</v>
      </c>
      <c r="S98" s="118">
        <v>14321.65</v>
      </c>
      <c r="T98" s="22">
        <f t="shared" si="6"/>
        <v>8445262.5264782831</v>
      </c>
      <c r="U98" s="36">
        <v>5042143.8993841363</v>
      </c>
      <c r="V98" s="22">
        <f t="shared" si="8"/>
        <v>13487406.42586242</v>
      </c>
      <c r="W98" s="22">
        <v>2114261.2532293941</v>
      </c>
      <c r="X98" s="21">
        <f t="shared" si="7"/>
        <v>15601667.679091815</v>
      </c>
      <c r="Y98" s="20">
        <f t="shared" si="9"/>
        <v>1579.595796202472</v>
      </c>
      <c r="Z98" s="250">
        <v>12</v>
      </c>
    </row>
    <row r="99" spans="1:26" s="120" customFormat="1" ht="16.5">
      <c r="A99" s="20">
        <v>261</v>
      </c>
      <c r="B99" s="18" t="s">
        <v>133</v>
      </c>
      <c r="C99" s="21">
        <v>6523</v>
      </c>
      <c r="D99" s="21">
        <v>9076001.7300000004</v>
      </c>
      <c r="E99" s="21">
        <v>6395904.9810590884</v>
      </c>
      <c r="F99" s="21">
        <v>15471906.71105909</v>
      </c>
      <c r="G99" s="114">
        <v>1359.93</v>
      </c>
      <c r="H99" s="32">
        <v>8870823.3900000006</v>
      </c>
      <c r="I99" s="32">
        <v>6601083.3210590892</v>
      </c>
      <c r="J99" s="290">
        <f t="shared" si="5"/>
        <v>0.42664963306304921</v>
      </c>
      <c r="K99" s="116">
        <v>1946150.7091620001</v>
      </c>
      <c r="L99" s="116">
        <v>0</v>
      </c>
      <c r="M99" s="116">
        <v>95803.184712819202</v>
      </c>
      <c r="N99" s="116">
        <v>123576.07128815861</v>
      </c>
      <c r="O99" s="116">
        <v>29465.958216590556</v>
      </c>
      <c r="P99" s="117">
        <v>-304516.685</v>
      </c>
      <c r="Q99" s="117">
        <v>-476562.29855948989</v>
      </c>
      <c r="R99" s="117">
        <v>1246081.2834593584</v>
      </c>
      <c r="S99" s="118">
        <v>9458.35</v>
      </c>
      <c r="T99" s="22">
        <f t="shared" si="6"/>
        <v>9270539.8943385258</v>
      </c>
      <c r="U99" s="36">
        <v>-138958.28682980948</v>
      </c>
      <c r="V99" s="22">
        <f t="shared" si="8"/>
        <v>9131581.6075087171</v>
      </c>
      <c r="W99" s="22">
        <v>1227445.6298316219</v>
      </c>
      <c r="X99" s="21">
        <f t="shared" si="7"/>
        <v>10359027.237340339</v>
      </c>
      <c r="Y99" s="20">
        <f t="shared" si="9"/>
        <v>1588.0771481435443</v>
      </c>
      <c r="Z99" s="250">
        <v>19</v>
      </c>
    </row>
    <row r="100" spans="1:26" s="120" customFormat="1" ht="16.5">
      <c r="A100" s="20">
        <v>263</v>
      </c>
      <c r="B100" s="18" t="s">
        <v>134</v>
      </c>
      <c r="C100" s="21">
        <v>7759</v>
      </c>
      <c r="D100" s="21">
        <v>10592668.65</v>
      </c>
      <c r="E100" s="21">
        <v>1953979.3471460862</v>
      </c>
      <c r="F100" s="21">
        <v>12546647.997146087</v>
      </c>
      <c r="G100" s="114">
        <v>1359.93</v>
      </c>
      <c r="H100" s="32">
        <v>10551696.870000001</v>
      </c>
      <c r="I100" s="32">
        <v>1994951.1271460857</v>
      </c>
      <c r="J100" s="290">
        <f t="shared" si="5"/>
        <v>0.1590027175066891</v>
      </c>
      <c r="K100" s="116">
        <v>395856.76239600003</v>
      </c>
      <c r="L100" s="116">
        <v>0</v>
      </c>
      <c r="M100" s="116">
        <v>84650.533931560989</v>
      </c>
      <c r="N100" s="116">
        <v>127400.75868710758</v>
      </c>
      <c r="O100" s="116">
        <v>0</v>
      </c>
      <c r="P100" s="117">
        <v>-509758.95499999996</v>
      </c>
      <c r="Q100" s="117">
        <v>1224315.5131435227</v>
      </c>
      <c r="R100" s="117">
        <v>717512.01701661141</v>
      </c>
      <c r="S100" s="118">
        <v>11250.55</v>
      </c>
      <c r="T100" s="22">
        <f t="shared" si="6"/>
        <v>4046178.3073208882</v>
      </c>
      <c r="U100" s="36">
        <v>4276004.4865614763</v>
      </c>
      <c r="V100" s="22">
        <f t="shared" si="8"/>
        <v>8322182.7938823644</v>
      </c>
      <c r="W100" s="22">
        <v>1812826.8815624351</v>
      </c>
      <c r="X100" s="21">
        <f t="shared" si="7"/>
        <v>10135009.6754448</v>
      </c>
      <c r="Y100" s="20">
        <f t="shared" si="9"/>
        <v>1306.2262759949479</v>
      </c>
      <c r="Z100" s="250">
        <v>11</v>
      </c>
    </row>
    <row r="101" spans="1:26" s="120" customFormat="1" ht="16.5">
      <c r="A101" s="20">
        <v>265</v>
      </c>
      <c r="B101" s="18" t="s">
        <v>135</v>
      </c>
      <c r="C101" s="21">
        <v>1088</v>
      </c>
      <c r="D101" s="21">
        <v>1459474.7</v>
      </c>
      <c r="E101" s="21">
        <v>548467.47285842057</v>
      </c>
      <c r="F101" s="21">
        <v>2007942.1728584205</v>
      </c>
      <c r="G101" s="114">
        <v>1359.93</v>
      </c>
      <c r="H101" s="32">
        <v>1479603.84</v>
      </c>
      <c r="I101" s="32">
        <v>528338.33285842044</v>
      </c>
      <c r="J101" s="290">
        <f t="shared" si="5"/>
        <v>0.2631242771828935</v>
      </c>
      <c r="K101" s="116">
        <v>341727.43065600004</v>
      </c>
      <c r="L101" s="116">
        <v>0</v>
      </c>
      <c r="M101" s="116">
        <v>9620.9500544457915</v>
      </c>
      <c r="N101" s="116">
        <v>18119.265473036947</v>
      </c>
      <c r="O101" s="116">
        <v>0</v>
      </c>
      <c r="P101" s="117">
        <v>-65439.929999999993</v>
      </c>
      <c r="Q101" s="117">
        <v>422994.28370602295</v>
      </c>
      <c r="R101" s="117">
        <v>202031.86959103993</v>
      </c>
      <c r="S101" s="118">
        <v>1577.6</v>
      </c>
      <c r="T101" s="22">
        <f t="shared" si="6"/>
        <v>1458969.8023389662</v>
      </c>
      <c r="U101" s="36">
        <v>147742.29734063387</v>
      </c>
      <c r="V101" s="22">
        <f t="shared" si="8"/>
        <v>1606712.0996796</v>
      </c>
      <c r="W101" s="22">
        <v>246432.62327001276</v>
      </c>
      <c r="X101" s="21">
        <f t="shared" si="7"/>
        <v>1853144.7229496127</v>
      </c>
      <c r="Y101" s="20">
        <f t="shared" si="9"/>
        <v>1703.2580174169234</v>
      </c>
      <c r="Z101" s="250">
        <v>13</v>
      </c>
    </row>
    <row r="102" spans="1:26" s="120" customFormat="1" ht="16.5">
      <c r="A102" s="20">
        <v>271</v>
      </c>
      <c r="B102" s="18" t="s">
        <v>136</v>
      </c>
      <c r="C102" s="21">
        <v>6951</v>
      </c>
      <c r="D102" s="21">
        <v>8690931.3699999992</v>
      </c>
      <c r="E102" s="21">
        <v>1351846.612844303</v>
      </c>
      <c r="F102" s="21">
        <v>10042777.982844302</v>
      </c>
      <c r="G102" s="114">
        <v>1359.93</v>
      </c>
      <c r="H102" s="32">
        <v>9452873.4299999997</v>
      </c>
      <c r="I102" s="32">
        <v>589904.55284430273</v>
      </c>
      <c r="J102" s="290">
        <f t="shared" si="5"/>
        <v>5.8739180917074377E-2</v>
      </c>
      <c r="K102" s="116">
        <v>0</v>
      </c>
      <c r="L102" s="116">
        <v>0</v>
      </c>
      <c r="M102" s="116">
        <v>78814.733628093134</v>
      </c>
      <c r="N102" s="116">
        <v>121848.3908475269</v>
      </c>
      <c r="O102" s="116">
        <v>0</v>
      </c>
      <c r="P102" s="117">
        <v>-484592.05</v>
      </c>
      <c r="Q102" s="117">
        <v>-317440.41636771831</v>
      </c>
      <c r="R102" s="117">
        <v>-197938.67565481996</v>
      </c>
      <c r="S102" s="118">
        <v>10078.949999999999</v>
      </c>
      <c r="T102" s="22">
        <f t="shared" si="6"/>
        <v>-199324.51470261556</v>
      </c>
      <c r="U102" s="36">
        <v>3172285.4028940974</v>
      </c>
      <c r="V102" s="22">
        <f t="shared" si="8"/>
        <v>2972960.8881914821</v>
      </c>
      <c r="W102" s="22">
        <v>1428589.0970270738</v>
      </c>
      <c r="X102" s="21">
        <f t="shared" si="7"/>
        <v>4401549.9852185557</v>
      </c>
      <c r="Y102" s="20">
        <f t="shared" si="9"/>
        <v>633.22543306266084</v>
      </c>
      <c r="Z102" s="250">
        <v>4</v>
      </c>
    </row>
    <row r="103" spans="1:26" s="120" customFormat="1" ht="16.5">
      <c r="A103" s="20">
        <v>272</v>
      </c>
      <c r="B103" s="18" t="s">
        <v>137</v>
      </c>
      <c r="C103" s="21">
        <v>47909</v>
      </c>
      <c r="D103" s="21">
        <v>82400127.040000007</v>
      </c>
      <c r="E103" s="21">
        <v>10184190.872060351</v>
      </c>
      <c r="F103" s="21">
        <v>92584317.91206035</v>
      </c>
      <c r="G103" s="114">
        <v>1359.93</v>
      </c>
      <c r="H103" s="32">
        <v>65152886.370000005</v>
      </c>
      <c r="I103" s="32">
        <v>27431431.542060345</v>
      </c>
      <c r="J103" s="290">
        <f t="shared" si="5"/>
        <v>0.29628593870633285</v>
      </c>
      <c r="K103" s="116">
        <v>0</v>
      </c>
      <c r="L103" s="116">
        <v>0</v>
      </c>
      <c r="M103" s="116">
        <v>648243.97602986754</v>
      </c>
      <c r="N103" s="116">
        <v>976129.05716198205</v>
      </c>
      <c r="O103" s="116">
        <v>84486.948551339927</v>
      </c>
      <c r="P103" s="117">
        <v>-3102702.8385000001</v>
      </c>
      <c r="Q103" s="117">
        <v>-6039909.8979731565</v>
      </c>
      <c r="R103" s="117">
        <v>-2555937.9061475191</v>
      </c>
      <c r="S103" s="118">
        <v>69468.05</v>
      </c>
      <c r="T103" s="22">
        <f t="shared" si="6"/>
        <v>17511208.931182861</v>
      </c>
      <c r="U103" s="36">
        <v>8660489.1624515187</v>
      </c>
      <c r="V103" s="22">
        <f t="shared" si="8"/>
        <v>26171698.093634382</v>
      </c>
      <c r="W103" s="22">
        <v>7554623.8483991865</v>
      </c>
      <c r="X103" s="21">
        <f t="shared" si="7"/>
        <v>33726321.942033567</v>
      </c>
      <c r="Y103" s="20">
        <f t="shared" si="9"/>
        <v>703.96630992159237</v>
      </c>
      <c r="Z103" s="250">
        <v>16</v>
      </c>
    </row>
    <row r="104" spans="1:26" s="120" customFormat="1" ht="16.5">
      <c r="A104" s="20">
        <v>273</v>
      </c>
      <c r="B104" s="18" t="s">
        <v>138</v>
      </c>
      <c r="C104" s="21">
        <v>3989</v>
      </c>
      <c r="D104" s="21">
        <v>5882731.2200000007</v>
      </c>
      <c r="E104" s="21">
        <v>2445841.1131610526</v>
      </c>
      <c r="F104" s="21">
        <v>8328572.3331610532</v>
      </c>
      <c r="G104" s="114">
        <v>1359.93</v>
      </c>
      <c r="H104" s="32">
        <v>5424760.7700000005</v>
      </c>
      <c r="I104" s="32">
        <v>2903811.5631610528</v>
      </c>
      <c r="J104" s="290">
        <f t="shared" si="5"/>
        <v>0.34865658206499972</v>
      </c>
      <c r="K104" s="116">
        <v>1327366.5800140002</v>
      </c>
      <c r="L104" s="116">
        <v>0</v>
      </c>
      <c r="M104" s="116">
        <v>45630.925590217354</v>
      </c>
      <c r="N104" s="116">
        <v>58673.75916036655</v>
      </c>
      <c r="O104" s="116">
        <v>53261.656489203677</v>
      </c>
      <c r="P104" s="117">
        <v>-174092.51499999998</v>
      </c>
      <c r="Q104" s="117">
        <v>-814129.30658958305</v>
      </c>
      <c r="R104" s="117">
        <v>959754.55476083152</v>
      </c>
      <c r="S104" s="118">
        <v>5784.05</v>
      </c>
      <c r="T104" s="22">
        <f t="shared" si="6"/>
        <v>4366061.2675860897</v>
      </c>
      <c r="U104" s="36">
        <v>332890.22909781645</v>
      </c>
      <c r="V104" s="22">
        <f t="shared" si="8"/>
        <v>4698951.4966839058</v>
      </c>
      <c r="W104" s="22">
        <v>755593.04019599035</v>
      </c>
      <c r="X104" s="21">
        <f t="shared" si="7"/>
        <v>5454544.5368798962</v>
      </c>
      <c r="Y104" s="20">
        <f t="shared" si="9"/>
        <v>1367.3964745249175</v>
      </c>
      <c r="Z104" s="250">
        <v>19</v>
      </c>
    </row>
    <row r="105" spans="1:26" s="120" customFormat="1" ht="16.5">
      <c r="A105" s="20">
        <v>275</v>
      </c>
      <c r="B105" s="18" t="s">
        <v>139</v>
      </c>
      <c r="C105" s="21">
        <v>2586</v>
      </c>
      <c r="D105" s="21">
        <v>3206182.25</v>
      </c>
      <c r="E105" s="21">
        <v>664868.50631661585</v>
      </c>
      <c r="F105" s="21">
        <v>3871050.7563166157</v>
      </c>
      <c r="G105" s="114">
        <v>1359.93</v>
      </c>
      <c r="H105" s="32">
        <v>3516778.98</v>
      </c>
      <c r="I105" s="32">
        <v>354271.77631661575</v>
      </c>
      <c r="J105" s="290">
        <f t="shared" si="5"/>
        <v>9.151824623806086E-2</v>
      </c>
      <c r="K105" s="116">
        <v>155898.75986000002</v>
      </c>
      <c r="L105" s="116">
        <v>0</v>
      </c>
      <c r="M105" s="116">
        <v>28276.122867838589</v>
      </c>
      <c r="N105" s="116">
        <v>38929.455036657258</v>
      </c>
      <c r="O105" s="116">
        <v>0</v>
      </c>
      <c r="P105" s="117">
        <v>-154800.48000000001</v>
      </c>
      <c r="Q105" s="117">
        <v>448194.39721103443</v>
      </c>
      <c r="R105" s="117">
        <v>460879.0250652135</v>
      </c>
      <c r="S105" s="118">
        <v>3749.7</v>
      </c>
      <c r="T105" s="22">
        <f t="shared" si="6"/>
        <v>1335398.7563573595</v>
      </c>
      <c r="U105" s="36">
        <v>1068413.1051205937</v>
      </c>
      <c r="V105" s="22">
        <f t="shared" si="8"/>
        <v>2403811.8614779534</v>
      </c>
      <c r="W105" s="22">
        <v>533578.4024844853</v>
      </c>
      <c r="X105" s="21">
        <f t="shared" si="7"/>
        <v>2937390.2639624388</v>
      </c>
      <c r="Y105" s="20">
        <f t="shared" si="9"/>
        <v>1135.881772607285</v>
      </c>
      <c r="Z105" s="250">
        <v>13</v>
      </c>
    </row>
    <row r="106" spans="1:26" s="120" customFormat="1" ht="16.5">
      <c r="A106" s="20">
        <v>276</v>
      </c>
      <c r="B106" s="18" t="s">
        <v>140</v>
      </c>
      <c r="C106" s="21">
        <v>15035</v>
      </c>
      <c r="D106" s="21">
        <v>29152334.960000005</v>
      </c>
      <c r="E106" s="21">
        <v>2201574.7415822754</v>
      </c>
      <c r="F106" s="21">
        <v>31353909.701582279</v>
      </c>
      <c r="G106" s="114">
        <v>1359.93</v>
      </c>
      <c r="H106" s="32">
        <v>20446547.550000001</v>
      </c>
      <c r="I106" s="32">
        <v>10907362.151582278</v>
      </c>
      <c r="J106" s="290">
        <f t="shared" si="5"/>
        <v>0.34787885324016982</v>
      </c>
      <c r="K106" s="116">
        <v>0</v>
      </c>
      <c r="L106" s="116">
        <v>0</v>
      </c>
      <c r="M106" s="116">
        <v>110819.44471360753</v>
      </c>
      <c r="N106" s="116">
        <v>283358.32657668728</v>
      </c>
      <c r="O106" s="116">
        <v>62892.757687194797</v>
      </c>
      <c r="P106" s="117">
        <v>-948617.41500000004</v>
      </c>
      <c r="Q106" s="117">
        <v>1817430.1323513938</v>
      </c>
      <c r="R106" s="117">
        <v>476280.07485705195</v>
      </c>
      <c r="S106" s="118">
        <v>21800.75</v>
      </c>
      <c r="T106" s="22">
        <f t="shared" si="6"/>
        <v>12731326.222768214</v>
      </c>
      <c r="U106" s="36">
        <v>5929127.1671364466</v>
      </c>
      <c r="V106" s="22">
        <f t="shared" si="8"/>
        <v>18660453.389904659</v>
      </c>
      <c r="W106" s="22">
        <v>2027800.9120636734</v>
      </c>
      <c r="X106" s="21">
        <f t="shared" si="7"/>
        <v>20688254.301968332</v>
      </c>
      <c r="Y106" s="20">
        <f t="shared" si="9"/>
        <v>1376.0062721628422</v>
      </c>
      <c r="Z106" s="250">
        <v>12</v>
      </c>
    </row>
    <row r="107" spans="1:26" s="120" customFormat="1" ht="16.5">
      <c r="A107" s="20">
        <v>280</v>
      </c>
      <c r="B107" s="18" t="s">
        <v>141</v>
      </c>
      <c r="C107" s="21">
        <v>2050</v>
      </c>
      <c r="D107" s="21">
        <v>2762483.1300000004</v>
      </c>
      <c r="E107" s="21">
        <v>1225544.8544464579</v>
      </c>
      <c r="F107" s="21">
        <v>3988027.9844464585</v>
      </c>
      <c r="G107" s="114">
        <v>1359.93</v>
      </c>
      <c r="H107" s="32">
        <v>2787856.5</v>
      </c>
      <c r="I107" s="32">
        <v>1200171.4844464585</v>
      </c>
      <c r="J107" s="290">
        <f t="shared" si="5"/>
        <v>0.30094359646602209</v>
      </c>
      <c r="K107" s="116">
        <v>245139.58629999997</v>
      </c>
      <c r="L107" s="116">
        <v>0</v>
      </c>
      <c r="M107" s="116">
        <v>19466.185291477675</v>
      </c>
      <c r="N107" s="116">
        <v>22378.828589702938</v>
      </c>
      <c r="O107" s="116">
        <v>0</v>
      </c>
      <c r="P107" s="117">
        <v>-90115.18</v>
      </c>
      <c r="Q107" s="117">
        <v>-7852.4502045848512</v>
      </c>
      <c r="R107" s="117">
        <v>257036.93064005545</v>
      </c>
      <c r="S107" s="118">
        <v>2972.5</v>
      </c>
      <c r="T107" s="22">
        <f t="shared" si="6"/>
        <v>1649197.8850631097</v>
      </c>
      <c r="U107" s="36">
        <v>886576.51308586006</v>
      </c>
      <c r="V107" s="22">
        <f t="shared" si="8"/>
        <v>2535774.3981489697</v>
      </c>
      <c r="W107" s="22">
        <v>505168.02661108016</v>
      </c>
      <c r="X107" s="21">
        <f t="shared" si="7"/>
        <v>3040942.4247600501</v>
      </c>
      <c r="Y107" s="20">
        <f t="shared" si="9"/>
        <v>1483.386548663439</v>
      </c>
      <c r="Z107" s="250">
        <v>15</v>
      </c>
    </row>
    <row r="108" spans="1:26" s="120" customFormat="1" ht="16.5">
      <c r="A108" s="20">
        <v>284</v>
      </c>
      <c r="B108" s="18" t="s">
        <v>142</v>
      </c>
      <c r="C108" s="21">
        <v>2271</v>
      </c>
      <c r="D108" s="21">
        <v>2959921.9099999997</v>
      </c>
      <c r="E108" s="21">
        <v>489851.5161316513</v>
      </c>
      <c r="F108" s="21">
        <v>3449773.4261316508</v>
      </c>
      <c r="G108" s="114">
        <v>1359.93</v>
      </c>
      <c r="H108" s="32">
        <v>3088401.0300000003</v>
      </c>
      <c r="I108" s="32">
        <v>361372.39613165054</v>
      </c>
      <c r="J108" s="290">
        <f t="shared" si="5"/>
        <v>0.10475250153946192</v>
      </c>
      <c r="K108" s="116">
        <v>992.07575199999997</v>
      </c>
      <c r="L108" s="116">
        <v>0</v>
      </c>
      <c r="M108" s="116">
        <v>29390.670013970146</v>
      </c>
      <c r="N108" s="116">
        <v>34421.832752515853</v>
      </c>
      <c r="O108" s="116">
        <v>0</v>
      </c>
      <c r="P108" s="117">
        <v>-112098.15</v>
      </c>
      <c r="Q108" s="117">
        <v>1028817.6081680136</v>
      </c>
      <c r="R108" s="117">
        <v>835201.90222017828</v>
      </c>
      <c r="S108" s="118">
        <v>3292.95</v>
      </c>
      <c r="T108" s="22">
        <f t="shared" si="6"/>
        <v>2181391.2850383287</v>
      </c>
      <c r="U108" s="36">
        <v>965830.33085406851</v>
      </c>
      <c r="V108" s="22">
        <f t="shared" si="8"/>
        <v>3147221.6158923972</v>
      </c>
      <c r="W108" s="22">
        <v>510917.09850622597</v>
      </c>
      <c r="X108" s="21">
        <f t="shared" si="7"/>
        <v>3658138.7143986234</v>
      </c>
      <c r="Y108" s="20">
        <f t="shared" si="9"/>
        <v>1610.8052463225995</v>
      </c>
      <c r="Z108" s="250">
        <v>2</v>
      </c>
    </row>
    <row r="109" spans="1:26" s="120" customFormat="1" ht="16.5">
      <c r="A109" s="20">
        <v>285</v>
      </c>
      <c r="B109" s="18" t="s">
        <v>143</v>
      </c>
      <c r="C109" s="21">
        <v>51241</v>
      </c>
      <c r="D109" s="21">
        <v>62960675.700000003</v>
      </c>
      <c r="E109" s="21">
        <v>14541515.991824944</v>
      </c>
      <c r="F109" s="21">
        <v>77502191.691824943</v>
      </c>
      <c r="G109" s="114">
        <v>1359.93</v>
      </c>
      <c r="H109" s="32">
        <v>69684173.13000001</v>
      </c>
      <c r="I109" s="32">
        <v>7818018.5618249327</v>
      </c>
      <c r="J109" s="290">
        <f t="shared" si="5"/>
        <v>0.10087480613338048</v>
      </c>
      <c r="K109" s="116">
        <v>0</v>
      </c>
      <c r="L109" s="116">
        <v>0</v>
      </c>
      <c r="M109" s="116">
        <v>740361.66200145043</v>
      </c>
      <c r="N109" s="116">
        <v>961421.78623105714</v>
      </c>
      <c r="O109" s="116">
        <v>0</v>
      </c>
      <c r="P109" s="117">
        <v>-5865552.7798999995</v>
      </c>
      <c r="Q109" s="117">
        <v>-810784.20997074631</v>
      </c>
      <c r="R109" s="117">
        <v>2781525.1931927828</v>
      </c>
      <c r="S109" s="118">
        <v>74299.45</v>
      </c>
      <c r="T109" s="22">
        <f t="shared" si="6"/>
        <v>5699289.6633794773</v>
      </c>
      <c r="U109" s="36">
        <v>11015504.544880327</v>
      </c>
      <c r="V109" s="22">
        <f t="shared" si="8"/>
        <v>16714794.208259804</v>
      </c>
      <c r="W109" s="22">
        <v>7795134.9180065216</v>
      </c>
      <c r="X109" s="21">
        <f t="shared" si="7"/>
        <v>24509929.126266327</v>
      </c>
      <c r="Y109" s="20">
        <f t="shared" si="9"/>
        <v>478.32651834012466</v>
      </c>
      <c r="Z109" s="250">
        <v>8</v>
      </c>
    </row>
    <row r="110" spans="1:26" s="120" customFormat="1" ht="16.5">
      <c r="A110" s="20">
        <v>286</v>
      </c>
      <c r="B110" s="18" t="s">
        <v>144</v>
      </c>
      <c r="C110" s="21">
        <v>80454</v>
      </c>
      <c r="D110" s="21">
        <v>99793602.049999982</v>
      </c>
      <c r="E110" s="21">
        <v>15640076.92302623</v>
      </c>
      <c r="F110" s="21">
        <v>115433678.97302622</v>
      </c>
      <c r="G110" s="114">
        <v>1359.93</v>
      </c>
      <c r="H110" s="32">
        <v>109411808.22</v>
      </c>
      <c r="I110" s="32">
        <v>6021870.7530262172</v>
      </c>
      <c r="J110" s="290">
        <f t="shared" si="5"/>
        <v>5.2167364036221769E-2</v>
      </c>
      <c r="K110" s="116">
        <v>0</v>
      </c>
      <c r="L110" s="116">
        <v>0</v>
      </c>
      <c r="M110" s="116">
        <v>993717.46948072221</v>
      </c>
      <c r="N110" s="116">
        <v>1616316.2055287121</v>
      </c>
      <c r="O110" s="116">
        <v>0</v>
      </c>
      <c r="P110" s="117">
        <v>-6254733.5722999992</v>
      </c>
      <c r="Q110" s="117">
        <v>-4301015.2112129303</v>
      </c>
      <c r="R110" s="117">
        <v>-406993.69615939754</v>
      </c>
      <c r="S110" s="118">
        <v>116658.3</v>
      </c>
      <c r="T110" s="22">
        <f t="shared" si="6"/>
        <v>-2214179.7516366756</v>
      </c>
      <c r="U110" s="36">
        <v>13395157.235847188</v>
      </c>
      <c r="V110" s="22">
        <f t="shared" si="8"/>
        <v>11180977.484210514</v>
      </c>
      <c r="W110" s="22">
        <v>13075249.793361763</v>
      </c>
      <c r="X110" s="21">
        <f t="shared" si="7"/>
        <v>24256227.277572274</v>
      </c>
      <c r="Y110" s="20">
        <f t="shared" si="9"/>
        <v>301.49187458140398</v>
      </c>
      <c r="Z110" s="250">
        <v>8</v>
      </c>
    </row>
    <row r="111" spans="1:26" s="120" customFormat="1" ht="16.5">
      <c r="A111" s="20">
        <v>287</v>
      </c>
      <c r="B111" s="18" t="s">
        <v>145</v>
      </c>
      <c r="C111" s="21">
        <v>6380</v>
      </c>
      <c r="D111" s="21">
        <v>7286544.1400000006</v>
      </c>
      <c r="E111" s="21">
        <v>2463853.1604757118</v>
      </c>
      <c r="F111" s="21">
        <v>9750397.3004757129</v>
      </c>
      <c r="G111" s="114">
        <v>1359.93</v>
      </c>
      <c r="H111" s="32">
        <v>8676353.4000000004</v>
      </c>
      <c r="I111" s="32">
        <v>1074043.9004757125</v>
      </c>
      <c r="J111" s="290">
        <f t="shared" si="5"/>
        <v>0.1101538601327877</v>
      </c>
      <c r="K111" s="116">
        <v>368375.54306666675</v>
      </c>
      <c r="L111" s="116">
        <v>0</v>
      </c>
      <c r="M111" s="116">
        <v>76589.314320117599</v>
      </c>
      <c r="N111" s="116">
        <v>89800.955144554653</v>
      </c>
      <c r="O111" s="116">
        <v>0</v>
      </c>
      <c r="P111" s="117">
        <v>-269805.06000000006</v>
      </c>
      <c r="Q111" s="117">
        <v>1606930.1544386714</v>
      </c>
      <c r="R111" s="117">
        <v>1072595.0618642569</v>
      </c>
      <c r="S111" s="118">
        <v>9251</v>
      </c>
      <c r="T111" s="22">
        <f t="shared" si="6"/>
        <v>4027780.8693099795</v>
      </c>
      <c r="U111" s="36">
        <v>2192390.0959008886</v>
      </c>
      <c r="V111" s="22">
        <f t="shared" si="8"/>
        <v>6220170.965210868</v>
      </c>
      <c r="W111" s="22">
        <v>1442594.6279899105</v>
      </c>
      <c r="X111" s="21">
        <f t="shared" si="7"/>
        <v>7662765.5932007786</v>
      </c>
      <c r="Y111" s="20">
        <f t="shared" si="9"/>
        <v>1201.0604378057646</v>
      </c>
      <c r="Z111" s="250">
        <v>15</v>
      </c>
    </row>
    <row r="112" spans="1:26" s="120" customFormat="1" ht="16.5">
      <c r="A112" s="20">
        <v>288</v>
      </c>
      <c r="B112" s="18" t="s">
        <v>146</v>
      </c>
      <c r="C112" s="21">
        <v>6442</v>
      </c>
      <c r="D112" s="21">
        <v>10302058.140000001</v>
      </c>
      <c r="E112" s="21">
        <v>2754662.8077183389</v>
      </c>
      <c r="F112" s="21">
        <v>13056720.947718339</v>
      </c>
      <c r="G112" s="114">
        <v>1359.93</v>
      </c>
      <c r="H112" s="32">
        <v>8760669.0600000005</v>
      </c>
      <c r="I112" s="32">
        <v>4296051.8877183385</v>
      </c>
      <c r="J112" s="290">
        <f t="shared" si="5"/>
        <v>0.32902992297381323</v>
      </c>
      <c r="K112" s="116">
        <v>0</v>
      </c>
      <c r="L112" s="116">
        <v>0</v>
      </c>
      <c r="M112" s="116">
        <v>69372.938760960184</v>
      </c>
      <c r="N112" s="116">
        <v>104493.14682964254</v>
      </c>
      <c r="O112" s="116">
        <v>0</v>
      </c>
      <c r="P112" s="117">
        <v>-243838.98499999999</v>
      </c>
      <c r="Q112" s="117">
        <v>-483541.52055936662</v>
      </c>
      <c r="R112" s="117">
        <v>-621626.37596266565</v>
      </c>
      <c r="S112" s="118">
        <v>9340.9</v>
      </c>
      <c r="T112" s="22">
        <f t="shared" si="6"/>
        <v>3130251.9917869088</v>
      </c>
      <c r="U112" s="36">
        <v>1905995.9527615481</v>
      </c>
      <c r="V112" s="22">
        <f t="shared" si="8"/>
        <v>5036247.9445484569</v>
      </c>
      <c r="W112" s="22">
        <v>1335863.8451157999</v>
      </c>
      <c r="X112" s="21">
        <f t="shared" si="7"/>
        <v>6372111.7896642573</v>
      </c>
      <c r="Y112" s="20">
        <f t="shared" si="9"/>
        <v>989.15116263027903</v>
      </c>
      <c r="Z112" s="250">
        <v>15</v>
      </c>
    </row>
    <row r="113" spans="1:26" s="120" customFormat="1" ht="16.5">
      <c r="A113" s="20">
        <v>290</v>
      </c>
      <c r="B113" s="18" t="s">
        <v>147</v>
      </c>
      <c r="C113" s="21">
        <v>7928</v>
      </c>
      <c r="D113" s="21">
        <v>8408748.9900000002</v>
      </c>
      <c r="E113" s="21">
        <v>4651645.2549636867</v>
      </c>
      <c r="F113" s="21">
        <v>13060394.244963687</v>
      </c>
      <c r="G113" s="114">
        <v>1359.93</v>
      </c>
      <c r="H113" s="32">
        <v>10781525.040000001</v>
      </c>
      <c r="I113" s="32">
        <v>2278869.2049636859</v>
      </c>
      <c r="J113" s="290">
        <f t="shared" si="5"/>
        <v>0.17448701488030938</v>
      </c>
      <c r="K113" s="116">
        <v>1053206.267128</v>
      </c>
      <c r="L113" s="116">
        <v>0</v>
      </c>
      <c r="M113" s="116">
        <v>98112.773224334072</v>
      </c>
      <c r="N113" s="116">
        <v>162589.82053494433</v>
      </c>
      <c r="O113" s="116">
        <v>0</v>
      </c>
      <c r="P113" s="117">
        <v>-436080.05</v>
      </c>
      <c r="Q113" s="117">
        <v>-65082.62521018627</v>
      </c>
      <c r="R113" s="117">
        <v>552853.15065888315</v>
      </c>
      <c r="S113" s="118">
        <v>11495.6</v>
      </c>
      <c r="T113" s="22">
        <f t="shared" si="6"/>
        <v>3655964.1412996612</v>
      </c>
      <c r="U113" s="36">
        <v>2395832.6796926549</v>
      </c>
      <c r="V113" s="22">
        <f t="shared" si="8"/>
        <v>6051796.8209923161</v>
      </c>
      <c r="W113" s="22">
        <v>1696306.0079607312</v>
      </c>
      <c r="X113" s="21">
        <f t="shared" si="7"/>
        <v>7748102.8289530473</v>
      </c>
      <c r="Y113" s="20">
        <f t="shared" si="9"/>
        <v>977.30863130083844</v>
      </c>
      <c r="Z113" s="250">
        <v>18</v>
      </c>
    </row>
    <row r="114" spans="1:26" s="120" customFormat="1" ht="16.5">
      <c r="A114" s="20">
        <v>291</v>
      </c>
      <c r="B114" s="18" t="s">
        <v>148</v>
      </c>
      <c r="C114" s="21">
        <v>2158</v>
      </c>
      <c r="D114" s="21">
        <v>1831518.25</v>
      </c>
      <c r="E114" s="21">
        <v>792813.40207924799</v>
      </c>
      <c r="F114" s="21">
        <v>2624331.6520792479</v>
      </c>
      <c r="G114" s="114">
        <v>1359.93</v>
      </c>
      <c r="H114" s="32">
        <v>2934728.94</v>
      </c>
      <c r="I114" s="32">
        <v>-310397.28792075207</v>
      </c>
      <c r="J114" s="290">
        <f t="shared" si="5"/>
        <v>-0.11827670015519018</v>
      </c>
      <c r="K114" s="116">
        <v>273922.87928200001</v>
      </c>
      <c r="L114" s="116">
        <v>0</v>
      </c>
      <c r="M114" s="116">
        <v>23174.101111511514</v>
      </c>
      <c r="N114" s="116">
        <v>41182.511419931041</v>
      </c>
      <c r="O114" s="116">
        <v>0</v>
      </c>
      <c r="P114" s="117">
        <v>-118952.0425</v>
      </c>
      <c r="Q114" s="117">
        <v>962215.81022848887</v>
      </c>
      <c r="R114" s="117">
        <v>903744.98393354379</v>
      </c>
      <c r="S114" s="118">
        <v>3129.1</v>
      </c>
      <c r="T114" s="22">
        <f t="shared" si="6"/>
        <v>1778020.0555547234</v>
      </c>
      <c r="U114" s="36">
        <v>19145.753422128564</v>
      </c>
      <c r="V114" s="22">
        <f t="shared" si="8"/>
        <v>1797165.8089768519</v>
      </c>
      <c r="W114" s="22">
        <v>449064.00983901828</v>
      </c>
      <c r="X114" s="21">
        <f t="shared" si="7"/>
        <v>2246229.8188158702</v>
      </c>
      <c r="Y114" s="20">
        <f t="shared" si="9"/>
        <v>1040.8849948173633</v>
      </c>
      <c r="Z114" s="250">
        <v>6</v>
      </c>
    </row>
    <row r="115" spans="1:26" s="120" customFormat="1" ht="16.5">
      <c r="A115" s="20">
        <v>297</v>
      </c>
      <c r="B115" s="18" t="s">
        <v>149</v>
      </c>
      <c r="C115" s="21">
        <v>121543</v>
      </c>
      <c r="D115" s="21">
        <v>163844982.57999998</v>
      </c>
      <c r="E115" s="21">
        <v>22373048.483027115</v>
      </c>
      <c r="F115" s="21">
        <v>186218031.06302708</v>
      </c>
      <c r="G115" s="114">
        <v>1359.93</v>
      </c>
      <c r="H115" s="32">
        <v>165289971.99000001</v>
      </c>
      <c r="I115" s="32">
        <v>20928059.073027074</v>
      </c>
      <c r="J115" s="290">
        <f t="shared" si="5"/>
        <v>0.11238470814860992</v>
      </c>
      <c r="K115" s="116">
        <v>0</v>
      </c>
      <c r="L115" s="116">
        <v>0</v>
      </c>
      <c r="M115" s="116">
        <v>1622075.8122482179</v>
      </c>
      <c r="N115" s="116">
        <v>2477027.4075855273</v>
      </c>
      <c r="O115" s="116">
        <v>977406.1226856556</v>
      </c>
      <c r="P115" s="117">
        <v>-13490950.189900002</v>
      </c>
      <c r="Q115" s="117">
        <v>-11805262.822869556</v>
      </c>
      <c r="R115" s="117">
        <v>-4935372.5064624157</v>
      </c>
      <c r="S115" s="118">
        <v>176237.35</v>
      </c>
      <c r="T115" s="22">
        <f t="shared" si="6"/>
        <v>-4050779.7536854967</v>
      </c>
      <c r="U115" s="36">
        <v>25752760.723499291</v>
      </c>
      <c r="V115" s="22">
        <f t="shared" si="8"/>
        <v>21701980.969813794</v>
      </c>
      <c r="W115" s="22">
        <v>19198097.359689422</v>
      </c>
      <c r="X115" s="21">
        <f t="shared" si="7"/>
        <v>40900078.329503216</v>
      </c>
      <c r="Y115" s="20">
        <f t="shared" si="9"/>
        <v>336.50706605483833</v>
      </c>
      <c r="Z115" s="250">
        <v>11</v>
      </c>
    </row>
    <row r="116" spans="1:26" s="120" customFormat="1" ht="16.5">
      <c r="A116" s="20">
        <v>300</v>
      </c>
      <c r="B116" s="18" t="s">
        <v>150</v>
      </c>
      <c r="C116" s="21">
        <v>3528</v>
      </c>
      <c r="D116" s="21">
        <v>4798226.74</v>
      </c>
      <c r="E116" s="21">
        <v>647503.29565960134</v>
      </c>
      <c r="F116" s="21">
        <v>5445730.0356596019</v>
      </c>
      <c r="G116" s="114">
        <v>1359.93</v>
      </c>
      <c r="H116" s="32">
        <v>4797833.04</v>
      </c>
      <c r="I116" s="32">
        <v>647896.99565960187</v>
      </c>
      <c r="J116" s="290">
        <f t="shared" si="5"/>
        <v>0.11897339592984925</v>
      </c>
      <c r="K116" s="116">
        <v>87516.565247999999</v>
      </c>
      <c r="L116" s="116">
        <v>0</v>
      </c>
      <c r="M116" s="116">
        <v>45793.407756311586</v>
      </c>
      <c r="N116" s="116">
        <v>60155.52991130967</v>
      </c>
      <c r="O116" s="116">
        <v>0</v>
      </c>
      <c r="P116" s="117">
        <v>-162048.93</v>
      </c>
      <c r="Q116" s="117">
        <v>1325560.2991796143</v>
      </c>
      <c r="R116" s="117">
        <v>729078.90658615809</v>
      </c>
      <c r="S116" s="117">
        <v>5115.5999999999995</v>
      </c>
      <c r="T116" s="22">
        <f t="shared" si="6"/>
        <v>2739068.3743409957</v>
      </c>
      <c r="U116" s="36">
        <v>1819192.8651593679</v>
      </c>
      <c r="V116" s="22">
        <f t="shared" si="8"/>
        <v>4558261.2395003634</v>
      </c>
      <c r="W116" s="22">
        <v>777950.74050796952</v>
      </c>
      <c r="X116" s="21">
        <f t="shared" si="7"/>
        <v>5336211.980008333</v>
      </c>
      <c r="Y116" s="20">
        <f t="shared" si="9"/>
        <v>1512.5317403651738</v>
      </c>
      <c r="Z116" s="250">
        <v>14</v>
      </c>
    </row>
    <row r="117" spans="1:26" s="120" customFormat="1" ht="16.5">
      <c r="A117" s="20">
        <v>301</v>
      </c>
      <c r="B117" s="18" t="s">
        <v>151</v>
      </c>
      <c r="C117" s="21">
        <v>20197</v>
      </c>
      <c r="D117" s="21">
        <v>27812475.380000003</v>
      </c>
      <c r="E117" s="21">
        <v>3341009.2352786195</v>
      </c>
      <c r="F117" s="21">
        <v>31153484.615278624</v>
      </c>
      <c r="G117" s="114">
        <v>1359.93</v>
      </c>
      <c r="H117" s="32">
        <v>27466506.210000001</v>
      </c>
      <c r="I117" s="32">
        <v>3686978.4052786231</v>
      </c>
      <c r="J117" s="290">
        <f t="shared" si="5"/>
        <v>0.11834882841550302</v>
      </c>
      <c r="K117" s="116">
        <v>0</v>
      </c>
      <c r="L117" s="116">
        <v>0</v>
      </c>
      <c r="M117" s="116">
        <v>233540.02314767594</v>
      </c>
      <c r="N117" s="116">
        <v>377640.60057288973</v>
      </c>
      <c r="O117" s="116">
        <v>0</v>
      </c>
      <c r="P117" s="117">
        <v>-1173178.7399999998</v>
      </c>
      <c r="Q117" s="117">
        <v>463551.83119081572</v>
      </c>
      <c r="R117" s="117">
        <v>-803769.0156173053</v>
      </c>
      <c r="S117" s="118">
        <v>29285.649999999998</v>
      </c>
      <c r="T117" s="22">
        <f t="shared" si="6"/>
        <v>2814048.7545726993</v>
      </c>
      <c r="U117" s="36">
        <v>10993483.86192004</v>
      </c>
      <c r="V117" s="22">
        <f t="shared" si="8"/>
        <v>13807532.616492739</v>
      </c>
      <c r="W117" s="22">
        <v>4466289.7991133537</v>
      </c>
      <c r="X117" s="21">
        <f t="shared" si="7"/>
        <v>18273822.415606093</v>
      </c>
      <c r="Y117" s="20">
        <f t="shared" si="9"/>
        <v>904.77904716572232</v>
      </c>
      <c r="Z117" s="250">
        <v>14</v>
      </c>
    </row>
    <row r="118" spans="1:26" s="120" customFormat="1" ht="16.5">
      <c r="A118" s="20">
        <v>304</v>
      </c>
      <c r="B118" s="18" t="s">
        <v>152</v>
      </c>
      <c r="C118" s="21">
        <v>971</v>
      </c>
      <c r="D118" s="21">
        <v>803198.7300000001</v>
      </c>
      <c r="E118" s="21">
        <v>629896.69147933903</v>
      </c>
      <c r="F118" s="21">
        <v>1433095.4214793392</v>
      </c>
      <c r="G118" s="114">
        <v>1359.93</v>
      </c>
      <c r="H118" s="32">
        <v>1320492.03</v>
      </c>
      <c r="I118" s="32">
        <v>112603.39147933922</v>
      </c>
      <c r="J118" s="290">
        <f t="shared" si="5"/>
        <v>7.8573547714709938E-2</v>
      </c>
      <c r="K118" s="116">
        <v>116093.13189300001</v>
      </c>
      <c r="L118" s="116">
        <v>0</v>
      </c>
      <c r="M118" s="116">
        <v>9668.4107511964339</v>
      </c>
      <c r="N118" s="116">
        <v>11355.653867118101</v>
      </c>
      <c r="O118" s="116">
        <v>15532.095530142493</v>
      </c>
      <c r="P118" s="117">
        <v>-52051.27</v>
      </c>
      <c r="Q118" s="117">
        <v>-369578.77209693141</v>
      </c>
      <c r="R118" s="117">
        <v>-92303.743131439114</v>
      </c>
      <c r="S118" s="117">
        <v>1407.95</v>
      </c>
      <c r="T118" s="22">
        <f t="shared" si="6"/>
        <v>-247273.1517075742</v>
      </c>
      <c r="U118" s="36">
        <v>-68170.124106726551</v>
      </c>
      <c r="V118" s="22">
        <f t="shared" si="8"/>
        <v>-315443.27581430075</v>
      </c>
      <c r="W118" s="22">
        <v>180430.88589154335</v>
      </c>
      <c r="X118" s="21">
        <f t="shared" si="7"/>
        <v>-135012.3899227574</v>
      </c>
      <c r="Y118" s="20">
        <f t="shared" si="9"/>
        <v>-139.04468581128467</v>
      </c>
      <c r="Z118" s="250">
        <v>2</v>
      </c>
    </row>
    <row r="119" spans="1:26" s="120" customFormat="1" ht="16.5">
      <c r="A119" s="20">
        <v>305</v>
      </c>
      <c r="B119" s="18" t="s">
        <v>153</v>
      </c>
      <c r="C119" s="21">
        <v>15165</v>
      </c>
      <c r="D119" s="21">
        <v>21004815.5</v>
      </c>
      <c r="E119" s="21">
        <v>5694192.6330307629</v>
      </c>
      <c r="F119" s="21">
        <v>26699008.133030765</v>
      </c>
      <c r="G119" s="114">
        <v>1359.93</v>
      </c>
      <c r="H119" s="32">
        <v>20623338.449999999</v>
      </c>
      <c r="I119" s="32">
        <v>6075669.6830307655</v>
      </c>
      <c r="J119" s="290">
        <f t="shared" si="5"/>
        <v>0.22756162523933729</v>
      </c>
      <c r="K119" s="116">
        <v>837428.41623000009</v>
      </c>
      <c r="L119" s="116">
        <v>0</v>
      </c>
      <c r="M119" s="116">
        <v>201082.48159467397</v>
      </c>
      <c r="N119" s="116">
        <v>248267.03404910504</v>
      </c>
      <c r="O119" s="116">
        <v>0</v>
      </c>
      <c r="P119" s="117">
        <v>-877116.625</v>
      </c>
      <c r="Q119" s="117">
        <v>1936547.7977629702</v>
      </c>
      <c r="R119" s="117">
        <v>2384920.8865310634</v>
      </c>
      <c r="S119" s="118">
        <v>21989.25</v>
      </c>
      <c r="T119" s="22">
        <f t="shared" si="6"/>
        <v>10828788.924198579</v>
      </c>
      <c r="U119" s="36">
        <v>4277387.8581201322</v>
      </c>
      <c r="V119" s="22">
        <f t="shared" si="8"/>
        <v>15106176.782318711</v>
      </c>
      <c r="W119" s="22">
        <v>2761083.9066240275</v>
      </c>
      <c r="X119" s="21">
        <f t="shared" si="7"/>
        <v>17867260.688942738</v>
      </c>
      <c r="Y119" s="20">
        <f t="shared" si="9"/>
        <v>1178.1906158221391</v>
      </c>
      <c r="Z119" s="250">
        <v>17</v>
      </c>
    </row>
    <row r="120" spans="1:26" s="120" customFormat="1" ht="16.5">
      <c r="A120" s="20">
        <v>309</v>
      </c>
      <c r="B120" s="18" t="s">
        <v>154</v>
      </c>
      <c r="C120" s="21">
        <v>6506</v>
      </c>
      <c r="D120" s="21">
        <v>8297091.5099999998</v>
      </c>
      <c r="E120" s="21">
        <v>1637440.5547035031</v>
      </c>
      <c r="F120" s="21">
        <v>9934532.0647035036</v>
      </c>
      <c r="G120" s="114">
        <v>1359.93</v>
      </c>
      <c r="H120" s="32">
        <v>8847704.5800000001</v>
      </c>
      <c r="I120" s="32">
        <v>1086827.4847035035</v>
      </c>
      <c r="J120" s="290">
        <f t="shared" si="5"/>
        <v>0.10939896087958723</v>
      </c>
      <c r="K120" s="116">
        <v>150207.14488000001</v>
      </c>
      <c r="L120" s="116">
        <v>0</v>
      </c>
      <c r="M120" s="116">
        <v>91923.766834041569</v>
      </c>
      <c r="N120" s="116">
        <v>126697.46830865419</v>
      </c>
      <c r="O120" s="116">
        <v>0</v>
      </c>
      <c r="P120" s="117">
        <v>-638438.92499999993</v>
      </c>
      <c r="Q120" s="117">
        <v>-532927.13107197662</v>
      </c>
      <c r="R120" s="117">
        <v>-521292.66121300391</v>
      </c>
      <c r="S120" s="118">
        <v>9433.6999999999989</v>
      </c>
      <c r="T120" s="22">
        <f t="shared" si="6"/>
        <v>-227569.15255878121</v>
      </c>
      <c r="U120" s="36">
        <v>3787109.2199458862</v>
      </c>
      <c r="V120" s="22">
        <f t="shared" si="8"/>
        <v>3559540.067387105</v>
      </c>
      <c r="W120" s="22">
        <v>1250746.4678319863</v>
      </c>
      <c r="X120" s="21">
        <f t="shared" si="7"/>
        <v>4810286.535219091</v>
      </c>
      <c r="Y120" s="20">
        <f t="shared" si="9"/>
        <v>739.36159471550741</v>
      </c>
      <c r="Z120" s="250">
        <v>12</v>
      </c>
    </row>
    <row r="121" spans="1:26" s="120" customFormat="1" ht="16.5">
      <c r="A121" s="20">
        <v>312</v>
      </c>
      <c r="B121" s="18" t="s">
        <v>155</v>
      </c>
      <c r="C121" s="21">
        <v>1232</v>
      </c>
      <c r="D121" s="21">
        <v>1721390.13</v>
      </c>
      <c r="E121" s="21">
        <v>477428.1122143527</v>
      </c>
      <c r="F121" s="21">
        <v>2198818.2422143528</v>
      </c>
      <c r="G121" s="114">
        <v>1359.93</v>
      </c>
      <c r="H121" s="32">
        <v>1675433.76</v>
      </c>
      <c r="I121" s="32">
        <v>523384.48221435281</v>
      </c>
      <c r="J121" s="290">
        <f t="shared" si="5"/>
        <v>0.23802989813622369</v>
      </c>
      <c r="K121" s="116">
        <v>152772.12104</v>
      </c>
      <c r="L121" s="116">
        <v>0</v>
      </c>
      <c r="M121" s="116">
        <v>16172.864203043246</v>
      </c>
      <c r="N121" s="116">
        <v>22072.596562140268</v>
      </c>
      <c r="O121" s="116">
        <v>0</v>
      </c>
      <c r="P121" s="117">
        <v>-63725.404999999999</v>
      </c>
      <c r="Q121" s="117">
        <v>61286.43494559903</v>
      </c>
      <c r="R121" s="117">
        <v>-37461.443957193558</v>
      </c>
      <c r="S121" s="118">
        <v>1786.3999999999999</v>
      </c>
      <c r="T121" s="22">
        <f t="shared" si="6"/>
        <v>676288.05000794178</v>
      </c>
      <c r="U121" s="36">
        <v>63056.143660222842</v>
      </c>
      <c r="V121" s="22">
        <f t="shared" si="8"/>
        <v>739344.19366816466</v>
      </c>
      <c r="W121" s="22">
        <v>292553.94335623615</v>
      </c>
      <c r="X121" s="21">
        <f t="shared" si="7"/>
        <v>1031898.1370244008</v>
      </c>
      <c r="Y121" s="20">
        <f t="shared" si="9"/>
        <v>837.57965667564997</v>
      </c>
      <c r="Z121" s="250">
        <v>13</v>
      </c>
    </row>
    <row r="122" spans="1:26" s="120" customFormat="1" ht="16.5">
      <c r="A122" s="20">
        <v>316</v>
      </c>
      <c r="B122" s="18" t="s">
        <v>156</v>
      </c>
      <c r="C122" s="21">
        <v>4245</v>
      </c>
      <c r="D122" s="21">
        <v>5264448.9399999995</v>
      </c>
      <c r="E122" s="21">
        <v>914286.66758430377</v>
      </c>
      <c r="F122" s="21">
        <v>6178735.6075843032</v>
      </c>
      <c r="G122" s="114">
        <v>1359.93</v>
      </c>
      <c r="H122" s="32">
        <v>5772902.8500000006</v>
      </c>
      <c r="I122" s="32">
        <v>405832.75758430269</v>
      </c>
      <c r="J122" s="290">
        <f t="shared" si="5"/>
        <v>6.5682169194316908E-2</v>
      </c>
      <c r="K122" s="116">
        <v>0</v>
      </c>
      <c r="L122" s="116">
        <v>0</v>
      </c>
      <c r="M122" s="116">
        <v>45664.358954952586</v>
      </c>
      <c r="N122" s="116">
        <v>78601.853954837352</v>
      </c>
      <c r="O122" s="116">
        <v>0</v>
      </c>
      <c r="P122" s="117">
        <v>-426536.98249999998</v>
      </c>
      <c r="Q122" s="117">
        <v>-110788.76585552718</v>
      </c>
      <c r="R122" s="117">
        <v>-152930.17921883069</v>
      </c>
      <c r="S122" s="118">
        <v>6155.25</v>
      </c>
      <c r="T122" s="22">
        <f t="shared" si="6"/>
        <v>-154001.70708026527</v>
      </c>
      <c r="U122" s="36">
        <v>1836399.7063137365</v>
      </c>
      <c r="V122" s="22">
        <f t="shared" si="8"/>
        <v>1682397.9992334712</v>
      </c>
      <c r="W122" s="22">
        <v>826735.03650535177</v>
      </c>
      <c r="X122" s="21">
        <f t="shared" si="7"/>
        <v>2509133.035738823</v>
      </c>
      <c r="Y122" s="20">
        <f t="shared" si="9"/>
        <v>591.07963150502303</v>
      </c>
      <c r="Z122" s="250">
        <v>7</v>
      </c>
    </row>
    <row r="123" spans="1:26" s="120" customFormat="1" ht="16.5">
      <c r="A123" s="20">
        <v>317</v>
      </c>
      <c r="B123" s="18" t="s">
        <v>157</v>
      </c>
      <c r="C123" s="21">
        <v>2533</v>
      </c>
      <c r="D123" s="21">
        <v>4250173.95</v>
      </c>
      <c r="E123" s="21">
        <v>794057.5773652402</v>
      </c>
      <c r="F123" s="21">
        <v>5044231.5273652403</v>
      </c>
      <c r="G123" s="114">
        <v>1359.93</v>
      </c>
      <c r="H123" s="32">
        <v>3444702.69</v>
      </c>
      <c r="I123" s="32">
        <v>1599528.8373652403</v>
      </c>
      <c r="J123" s="290">
        <f t="shared" si="5"/>
        <v>0.3171005987111627</v>
      </c>
      <c r="K123" s="116">
        <v>283254.67794300005</v>
      </c>
      <c r="L123" s="116">
        <v>0</v>
      </c>
      <c r="M123" s="116">
        <v>35221.315942959627</v>
      </c>
      <c r="N123" s="116">
        <v>47663.747391869038</v>
      </c>
      <c r="O123" s="116">
        <v>0</v>
      </c>
      <c r="P123" s="117">
        <v>-140938.065</v>
      </c>
      <c r="Q123" s="117">
        <v>848028.36924636201</v>
      </c>
      <c r="R123" s="117">
        <v>436947.22475092119</v>
      </c>
      <c r="S123" s="118">
        <v>3672.85</v>
      </c>
      <c r="T123" s="22">
        <f t="shared" si="6"/>
        <v>3113378.9576403522</v>
      </c>
      <c r="U123" s="36">
        <v>1442924.3338188757</v>
      </c>
      <c r="V123" s="22">
        <f t="shared" si="8"/>
        <v>4556303.2914592279</v>
      </c>
      <c r="W123" s="22">
        <v>594698.73847422237</v>
      </c>
      <c r="X123" s="21">
        <f t="shared" si="7"/>
        <v>5151002.0299334507</v>
      </c>
      <c r="Y123" s="20">
        <f t="shared" si="9"/>
        <v>2033.5578483748325</v>
      </c>
      <c r="Z123" s="250">
        <v>17</v>
      </c>
    </row>
    <row r="124" spans="1:26" s="120" customFormat="1" ht="16.5">
      <c r="A124" s="20">
        <v>320</v>
      </c>
      <c r="B124" s="18" t="s">
        <v>158</v>
      </c>
      <c r="C124" s="21">
        <v>7105</v>
      </c>
      <c r="D124" s="21">
        <v>6715790.2800000003</v>
      </c>
      <c r="E124" s="21">
        <v>3632955.5595041439</v>
      </c>
      <c r="F124" s="21">
        <v>10348745.839504145</v>
      </c>
      <c r="G124" s="114">
        <v>1359.93</v>
      </c>
      <c r="H124" s="32">
        <v>9662302.6500000004</v>
      </c>
      <c r="I124" s="32">
        <v>686443.18950414471</v>
      </c>
      <c r="J124" s="290">
        <f t="shared" si="5"/>
        <v>6.6331051138949923E-2</v>
      </c>
      <c r="K124" s="116">
        <v>956502.75266</v>
      </c>
      <c r="L124" s="116">
        <v>0</v>
      </c>
      <c r="M124" s="116">
        <v>88568.875538394583</v>
      </c>
      <c r="N124" s="116">
        <v>111616.95901181227</v>
      </c>
      <c r="O124" s="116">
        <v>0</v>
      </c>
      <c r="P124" s="117">
        <v>-428551.44200000004</v>
      </c>
      <c r="Q124" s="117">
        <v>1216368.6201065173</v>
      </c>
      <c r="R124" s="117">
        <v>1385171.8279903987</v>
      </c>
      <c r="S124" s="118">
        <v>10302.25</v>
      </c>
      <c r="T124" s="22">
        <f t="shared" si="6"/>
        <v>4026423.0328112673</v>
      </c>
      <c r="U124" s="36">
        <v>2612167.221611321</v>
      </c>
      <c r="V124" s="22">
        <f t="shared" si="8"/>
        <v>6638590.2544225883</v>
      </c>
      <c r="W124" s="22">
        <v>1333239.8237081533</v>
      </c>
      <c r="X124" s="21">
        <f t="shared" si="7"/>
        <v>7971830.0781307416</v>
      </c>
      <c r="Y124" s="20">
        <f t="shared" si="9"/>
        <v>1122.0028259156568</v>
      </c>
      <c r="Z124" s="250">
        <v>19</v>
      </c>
    </row>
    <row r="125" spans="1:26" s="120" customFormat="1" ht="16.5">
      <c r="A125" s="20">
        <v>322</v>
      </c>
      <c r="B125" s="18" t="s">
        <v>159</v>
      </c>
      <c r="C125" s="21">
        <v>6614</v>
      </c>
      <c r="D125" s="21">
        <v>7683741.8099999996</v>
      </c>
      <c r="E125" s="21">
        <v>5425514.8521252768</v>
      </c>
      <c r="F125" s="21">
        <v>13109256.662125276</v>
      </c>
      <c r="G125" s="114">
        <v>1359.93</v>
      </c>
      <c r="H125" s="32">
        <v>8994577.0199999996</v>
      </c>
      <c r="I125" s="32">
        <v>4114679.6421252768</v>
      </c>
      <c r="J125" s="290">
        <f t="shared" si="5"/>
        <v>0.31387589305602959</v>
      </c>
      <c r="K125" s="116">
        <v>782691.79803000006</v>
      </c>
      <c r="L125" s="116">
        <v>0</v>
      </c>
      <c r="M125" s="116">
        <v>73046.726937049272</v>
      </c>
      <c r="N125" s="116">
        <v>104463.94856786456</v>
      </c>
      <c r="O125" s="116">
        <v>0</v>
      </c>
      <c r="P125" s="117">
        <v>-370988.4325</v>
      </c>
      <c r="Q125" s="117">
        <v>1247601.3822249568</v>
      </c>
      <c r="R125" s="117">
        <v>1232932.1242705504</v>
      </c>
      <c r="S125" s="118">
        <v>9590.2999999999993</v>
      </c>
      <c r="T125" s="22">
        <f t="shared" si="6"/>
        <v>7194017.4896556977</v>
      </c>
      <c r="U125" s="36">
        <v>1998389.8838614053</v>
      </c>
      <c r="V125" s="22">
        <f t="shared" si="8"/>
        <v>9192407.3735171035</v>
      </c>
      <c r="W125" s="22">
        <v>1276403.4791246401</v>
      </c>
      <c r="X125" s="21">
        <f t="shared" si="7"/>
        <v>10468810.852641743</v>
      </c>
      <c r="Y125" s="20">
        <f t="shared" si="9"/>
        <v>1582.8259529243639</v>
      </c>
      <c r="Z125" s="250">
        <v>2</v>
      </c>
    </row>
    <row r="126" spans="1:26" s="120" customFormat="1" ht="16.5">
      <c r="A126" s="20">
        <v>398</v>
      </c>
      <c r="B126" s="18" t="s">
        <v>160</v>
      </c>
      <c r="C126" s="21">
        <v>120027</v>
      </c>
      <c r="D126" s="21">
        <v>162510298.80000001</v>
      </c>
      <c r="E126" s="21">
        <v>31471456.311916772</v>
      </c>
      <c r="F126" s="21">
        <v>193981755.11191678</v>
      </c>
      <c r="G126" s="114">
        <v>1359.93</v>
      </c>
      <c r="H126" s="32">
        <v>163228318.11000001</v>
      </c>
      <c r="I126" s="32">
        <v>30753437.001916766</v>
      </c>
      <c r="J126" s="290">
        <f t="shared" si="5"/>
        <v>0.15853778095869753</v>
      </c>
      <c r="K126" s="116">
        <v>0</v>
      </c>
      <c r="L126" s="116">
        <v>0</v>
      </c>
      <c r="M126" s="116">
        <v>1638124.5154599557</v>
      </c>
      <c r="N126" s="116">
        <v>2486402.411282564</v>
      </c>
      <c r="O126" s="116">
        <v>25453.610579769556</v>
      </c>
      <c r="P126" s="117">
        <v>-15395800.741799999</v>
      </c>
      <c r="Q126" s="117">
        <v>12854456.673994904</v>
      </c>
      <c r="R126" s="117">
        <v>18766346.478953186</v>
      </c>
      <c r="S126" s="118">
        <v>174039.15</v>
      </c>
      <c r="T126" s="22">
        <f t="shared" si="6"/>
        <v>51302459.100387149</v>
      </c>
      <c r="U126" s="36">
        <v>24612317.101446379</v>
      </c>
      <c r="V126" s="22">
        <f t="shared" si="8"/>
        <v>75914776.201833531</v>
      </c>
      <c r="W126" s="22">
        <v>18168313.588099688</v>
      </c>
      <c r="X126" s="21">
        <f t="shared" si="7"/>
        <v>94083089.78993322</v>
      </c>
      <c r="Y126" s="20">
        <f t="shared" si="9"/>
        <v>783.84938213846237</v>
      </c>
      <c r="Z126" s="250">
        <v>7</v>
      </c>
    </row>
    <row r="127" spans="1:26" s="120" customFormat="1" ht="16.5">
      <c r="A127" s="20">
        <v>399</v>
      </c>
      <c r="B127" s="18" t="s">
        <v>161</v>
      </c>
      <c r="C127" s="21">
        <v>7916</v>
      </c>
      <c r="D127" s="21">
        <v>14102138.41</v>
      </c>
      <c r="E127" s="21">
        <v>1055158.7643491849</v>
      </c>
      <c r="F127" s="21">
        <v>15157297.174349185</v>
      </c>
      <c r="G127" s="114">
        <v>1359.93</v>
      </c>
      <c r="H127" s="32">
        <v>10765205.880000001</v>
      </c>
      <c r="I127" s="32">
        <v>4392091.2943491843</v>
      </c>
      <c r="J127" s="290">
        <f t="shared" si="5"/>
        <v>0.28976744625565271</v>
      </c>
      <c r="K127" s="116">
        <v>0</v>
      </c>
      <c r="L127" s="116">
        <v>0</v>
      </c>
      <c r="M127" s="116">
        <v>54368.906362607682</v>
      </c>
      <c r="N127" s="116">
        <v>137512.23668669688</v>
      </c>
      <c r="O127" s="116">
        <v>0</v>
      </c>
      <c r="P127" s="117">
        <v>-382545.72499999998</v>
      </c>
      <c r="Q127" s="117">
        <v>-1174178.2707272482</v>
      </c>
      <c r="R127" s="117">
        <v>-1533185.608695521</v>
      </c>
      <c r="S127" s="117">
        <v>11478.199999999999</v>
      </c>
      <c r="T127" s="22">
        <f t="shared" si="6"/>
        <v>1505541.0329757198</v>
      </c>
      <c r="U127" s="36">
        <v>3221667.3177838484</v>
      </c>
      <c r="V127" s="22">
        <f t="shared" si="8"/>
        <v>4727208.3507595677</v>
      </c>
      <c r="W127" s="22">
        <v>1304513.8354180634</v>
      </c>
      <c r="X127" s="21">
        <f t="shared" si="7"/>
        <v>6031722.1861776309</v>
      </c>
      <c r="Y127" s="20">
        <f t="shared" si="9"/>
        <v>761.96591538373309</v>
      </c>
      <c r="Z127" s="250">
        <v>15</v>
      </c>
    </row>
    <row r="128" spans="1:26" s="120" customFormat="1" ht="16.5">
      <c r="A128" s="20">
        <v>400</v>
      </c>
      <c r="B128" s="18" t="s">
        <v>162</v>
      </c>
      <c r="C128" s="21">
        <v>8456</v>
      </c>
      <c r="D128" s="21">
        <v>12720063.379999999</v>
      </c>
      <c r="E128" s="21">
        <v>2395797.8299237029</v>
      </c>
      <c r="F128" s="21">
        <v>15115861.209923701</v>
      </c>
      <c r="G128" s="114">
        <v>1359.93</v>
      </c>
      <c r="H128" s="32">
        <v>11499568.08</v>
      </c>
      <c r="I128" s="32">
        <v>3616293.1299237013</v>
      </c>
      <c r="J128" s="290">
        <f t="shared" si="5"/>
        <v>0.23923831263742829</v>
      </c>
      <c r="K128" s="116">
        <v>0</v>
      </c>
      <c r="L128" s="116">
        <v>0</v>
      </c>
      <c r="M128" s="116">
        <v>104599.66857427856</v>
      </c>
      <c r="N128" s="116">
        <v>92752.205941753855</v>
      </c>
      <c r="O128" s="116">
        <v>0</v>
      </c>
      <c r="P128" s="117">
        <v>-448365.34500000003</v>
      </c>
      <c r="Q128" s="117">
        <v>2097677.7349020829</v>
      </c>
      <c r="R128" s="117">
        <v>1623054.0213569414</v>
      </c>
      <c r="S128" s="118">
        <v>12261.199999999999</v>
      </c>
      <c r="T128" s="22">
        <f t="shared" si="6"/>
        <v>7098272.6156987585</v>
      </c>
      <c r="U128" s="36">
        <v>3028423.4455602984</v>
      </c>
      <c r="V128" s="22">
        <f t="shared" si="8"/>
        <v>10126696.061259057</v>
      </c>
      <c r="W128" s="22">
        <v>1719447.5177456571</v>
      </c>
      <c r="X128" s="21">
        <f t="shared" si="7"/>
        <v>11846143.579004714</v>
      </c>
      <c r="Y128" s="20">
        <f t="shared" si="9"/>
        <v>1400.9157496457799</v>
      </c>
      <c r="Z128" s="250">
        <v>2</v>
      </c>
    </row>
    <row r="129" spans="1:26" s="120" customFormat="1" ht="16.5">
      <c r="A129" s="20">
        <v>402</v>
      </c>
      <c r="B129" s="18" t="s">
        <v>163</v>
      </c>
      <c r="C129" s="21">
        <v>9247</v>
      </c>
      <c r="D129" s="21">
        <v>13025062.17</v>
      </c>
      <c r="E129" s="21">
        <v>2000790.265426565</v>
      </c>
      <c r="F129" s="21">
        <v>15025852.435426565</v>
      </c>
      <c r="G129" s="114">
        <v>1359.93</v>
      </c>
      <c r="H129" s="32">
        <v>12575272.710000001</v>
      </c>
      <c r="I129" s="32">
        <v>2450579.725426564</v>
      </c>
      <c r="J129" s="290">
        <f t="shared" si="5"/>
        <v>0.16309089523924872</v>
      </c>
      <c r="K129" s="116">
        <v>237981.80917000002</v>
      </c>
      <c r="L129" s="116">
        <v>0</v>
      </c>
      <c r="M129" s="116">
        <v>96163.320744237586</v>
      </c>
      <c r="N129" s="116">
        <v>172465.13955734993</v>
      </c>
      <c r="O129" s="116">
        <v>0</v>
      </c>
      <c r="P129" s="117">
        <v>-602302.10499999998</v>
      </c>
      <c r="Q129" s="117">
        <v>-783440.40137383319</v>
      </c>
      <c r="R129" s="117">
        <v>-955288.21100732288</v>
      </c>
      <c r="S129" s="118">
        <v>13408.15</v>
      </c>
      <c r="T129" s="22">
        <f t="shared" si="6"/>
        <v>629567.42751699546</v>
      </c>
      <c r="U129" s="36">
        <v>5014580.5228769807</v>
      </c>
      <c r="V129" s="22">
        <f t="shared" si="8"/>
        <v>5644147.9503939766</v>
      </c>
      <c r="W129" s="22">
        <v>1916903.2441040578</v>
      </c>
      <c r="X129" s="21">
        <f t="shared" si="7"/>
        <v>7561051.1944980342</v>
      </c>
      <c r="Y129" s="20">
        <f t="shared" si="9"/>
        <v>817.6761322048269</v>
      </c>
      <c r="Z129" s="250">
        <v>11</v>
      </c>
    </row>
    <row r="130" spans="1:26" s="120" customFormat="1" ht="16.5">
      <c r="A130" s="20">
        <v>403</v>
      </c>
      <c r="B130" s="18" t="s">
        <v>164</v>
      </c>
      <c r="C130" s="21">
        <v>2866</v>
      </c>
      <c r="D130" s="21">
        <v>3813255.7</v>
      </c>
      <c r="E130" s="21">
        <v>723459.00695208192</v>
      </c>
      <c r="F130" s="21">
        <v>4536714.706952082</v>
      </c>
      <c r="G130" s="114">
        <v>1359.93</v>
      </c>
      <c r="H130" s="32">
        <v>3897559.3800000004</v>
      </c>
      <c r="I130" s="32">
        <v>639155.32695208164</v>
      </c>
      <c r="J130" s="290">
        <f t="shared" si="5"/>
        <v>0.14088506071863791</v>
      </c>
      <c r="K130" s="116">
        <v>173322.84223066666</v>
      </c>
      <c r="L130" s="116">
        <v>0</v>
      </c>
      <c r="M130" s="116">
        <v>32916.949343422013</v>
      </c>
      <c r="N130" s="116">
        <v>56481.678773619176</v>
      </c>
      <c r="O130" s="116">
        <v>0</v>
      </c>
      <c r="P130" s="117">
        <v>-146429.01999999999</v>
      </c>
      <c r="Q130" s="117">
        <v>551375.07703542442</v>
      </c>
      <c r="R130" s="117">
        <v>148383.33414054918</v>
      </c>
      <c r="S130" s="118">
        <v>4155.7</v>
      </c>
      <c r="T130" s="22">
        <f t="shared" si="6"/>
        <v>1459361.8884757631</v>
      </c>
      <c r="U130" s="36">
        <v>1526724.9479809103</v>
      </c>
      <c r="V130" s="22">
        <f t="shared" si="8"/>
        <v>2986086.8364566732</v>
      </c>
      <c r="W130" s="22">
        <v>666115.83031535835</v>
      </c>
      <c r="X130" s="21">
        <f t="shared" si="7"/>
        <v>3652202.6667720317</v>
      </c>
      <c r="Y130" s="20">
        <f t="shared" si="9"/>
        <v>1274.32053969715</v>
      </c>
      <c r="Z130" s="250">
        <v>14</v>
      </c>
    </row>
    <row r="131" spans="1:26" s="120" customFormat="1" ht="16.5">
      <c r="A131" s="20">
        <v>405</v>
      </c>
      <c r="B131" s="18" t="s">
        <v>165</v>
      </c>
      <c r="C131" s="21">
        <v>72634</v>
      </c>
      <c r="D131" s="21">
        <v>93182299.980000004</v>
      </c>
      <c r="E131" s="21">
        <v>17743124.671444897</v>
      </c>
      <c r="F131" s="21">
        <v>110925424.6514449</v>
      </c>
      <c r="G131" s="114">
        <v>1359.93</v>
      </c>
      <c r="H131" s="32">
        <v>98777155.620000005</v>
      </c>
      <c r="I131" s="32">
        <v>12148269.031444892</v>
      </c>
      <c r="J131" s="290">
        <f t="shared" si="5"/>
        <v>0.10951744444177479</v>
      </c>
      <c r="K131" s="116">
        <v>0</v>
      </c>
      <c r="L131" s="116">
        <v>0</v>
      </c>
      <c r="M131" s="116">
        <v>1006422.571531013</v>
      </c>
      <c r="N131" s="116">
        <v>1598245.4686193974</v>
      </c>
      <c r="O131" s="116">
        <v>0</v>
      </c>
      <c r="P131" s="117">
        <v>-6690878.6707500005</v>
      </c>
      <c r="Q131" s="117">
        <v>-542373.96388745692</v>
      </c>
      <c r="R131" s="117">
        <v>4035847.1145140617</v>
      </c>
      <c r="S131" s="118">
        <v>105319.3</v>
      </c>
      <c r="T131" s="22">
        <f t="shared" si="6"/>
        <v>11660850.851471907</v>
      </c>
      <c r="U131" s="36">
        <v>9203076.5350897685</v>
      </c>
      <c r="V131" s="22">
        <f t="shared" si="8"/>
        <v>20863927.386561677</v>
      </c>
      <c r="W131" s="22">
        <v>11543595.091604726</v>
      </c>
      <c r="X131" s="21">
        <f t="shared" si="7"/>
        <v>32407522.478166401</v>
      </c>
      <c r="Y131" s="20">
        <f t="shared" si="9"/>
        <v>446.17565435149379</v>
      </c>
      <c r="Z131" s="250">
        <v>9</v>
      </c>
    </row>
    <row r="132" spans="1:26" s="120" customFormat="1" ht="16.5">
      <c r="A132" s="20">
        <v>407</v>
      </c>
      <c r="B132" s="18" t="s">
        <v>166</v>
      </c>
      <c r="C132" s="21">
        <v>2580</v>
      </c>
      <c r="D132" s="21">
        <v>3617796.8699999996</v>
      </c>
      <c r="E132" s="21">
        <v>1103958.8836603072</v>
      </c>
      <c r="F132" s="21">
        <v>4721755.7536603063</v>
      </c>
      <c r="G132" s="114">
        <v>1359.93</v>
      </c>
      <c r="H132" s="32">
        <v>3508619.4000000004</v>
      </c>
      <c r="I132" s="32">
        <v>1213136.353660306</v>
      </c>
      <c r="J132" s="290">
        <f t="shared" si="5"/>
        <v>0.2569248425693943</v>
      </c>
      <c r="K132" s="116">
        <v>31146.908960000001</v>
      </c>
      <c r="L132" s="116">
        <v>0</v>
      </c>
      <c r="M132" s="116">
        <v>25905.1101651188</v>
      </c>
      <c r="N132" s="116">
        <v>42624.185773624893</v>
      </c>
      <c r="O132" s="116">
        <v>0</v>
      </c>
      <c r="P132" s="117">
        <v>-179777.94499999998</v>
      </c>
      <c r="Q132" s="117">
        <v>231777.33373985888</v>
      </c>
      <c r="R132" s="117">
        <v>112132.57888705807</v>
      </c>
      <c r="S132" s="118">
        <v>3741</v>
      </c>
      <c r="T132" s="22">
        <f t="shared" si="6"/>
        <v>1480685.5261859666</v>
      </c>
      <c r="U132" s="36">
        <v>1207078.7616813211</v>
      </c>
      <c r="V132" s="22">
        <f t="shared" si="8"/>
        <v>2687764.2878672876</v>
      </c>
      <c r="W132" s="22">
        <v>646591.111226234</v>
      </c>
      <c r="X132" s="21">
        <f t="shared" si="7"/>
        <v>3334355.3990935218</v>
      </c>
      <c r="Y132" s="20">
        <f t="shared" si="9"/>
        <v>1292.3858136021402</v>
      </c>
      <c r="Z132" s="250">
        <v>1</v>
      </c>
    </row>
    <row r="133" spans="1:26" s="120" customFormat="1" ht="16.5">
      <c r="A133" s="20">
        <v>408</v>
      </c>
      <c r="B133" s="18" t="s">
        <v>167</v>
      </c>
      <c r="C133" s="21">
        <v>14203</v>
      </c>
      <c r="D133" s="21">
        <v>23472241.149999999</v>
      </c>
      <c r="E133" s="21">
        <v>2056852.5914293402</v>
      </c>
      <c r="F133" s="21">
        <v>25529093.74142934</v>
      </c>
      <c r="G133" s="114">
        <v>1359.93</v>
      </c>
      <c r="H133" s="32">
        <v>19315085.789999999</v>
      </c>
      <c r="I133" s="32">
        <v>6214007.951429341</v>
      </c>
      <c r="J133" s="290">
        <f t="shared" si="5"/>
        <v>0.24340887359213509</v>
      </c>
      <c r="K133" s="116">
        <v>0</v>
      </c>
      <c r="L133" s="116">
        <v>0</v>
      </c>
      <c r="M133" s="116">
        <v>143441.7125388172</v>
      </c>
      <c r="N133" s="116">
        <v>274523.66124010464</v>
      </c>
      <c r="O133" s="116">
        <v>0</v>
      </c>
      <c r="P133" s="117">
        <v>-937255.27</v>
      </c>
      <c r="Q133" s="117">
        <v>1127635.3236815659</v>
      </c>
      <c r="R133" s="117">
        <v>74004.681623711745</v>
      </c>
      <c r="S133" s="118">
        <v>20594.349999999999</v>
      </c>
      <c r="T133" s="22">
        <f t="shared" si="6"/>
        <v>6916952.4105135407</v>
      </c>
      <c r="U133" s="36">
        <v>6570033.8893095078</v>
      </c>
      <c r="V133" s="22">
        <f t="shared" si="8"/>
        <v>13486986.299823049</v>
      </c>
      <c r="W133" s="22">
        <v>2563558.6301105162</v>
      </c>
      <c r="X133" s="21">
        <f t="shared" si="7"/>
        <v>16050544.929933567</v>
      </c>
      <c r="Y133" s="20">
        <f t="shared" si="9"/>
        <v>1130.0813159144946</v>
      </c>
      <c r="Z133" s="250">
        <v>14</v>
      </c>
    </row>
    <row r="134" spans="1:26" s="120" customFormat="1" ht="16.5">
      <c r="A134" s="20">
        <v>410</v>
      </c>
      <c r="B134" s="18" t="s">
        <v>168</v>
      </c>
      <c r="C134" s="21">
        <v>18788</v>
      </c>
      <c r="D134" s="21">
        <v>38115044.390000008</v>
      </c>
      <c r="E134" s="21">
        <v>2397894.9709007512</v>
      </c>
      <c r="F134" s="21">
        <v>40512939.36090076</v>
      </c>
      <c r="G134" s="114">
        <v>1359.93</v>
      </c>
      <c r="H134" s="32">
        <v>25550364.84</v>
      </c>
      <c r="I134" s="32">
        <v>14962574.52090076</v>
      </c>
      <c r="J134" s="290">
        <f t="shared" si="5"/>
        <v>0.36932828762706899</v>
      </c>
      <c r="K134" s="116">
        <v>0</v>
      </c>
      <c r="L134" s="116">
        <v>0</v>
      </c>
      <c r="M134" s="116">
        <v>168290.46908652908</v>
      </c>
      <c r="N134" s="116">
        <v>314362.46595418325</v>
      </c>
      <c r="O134" s="116">
        <v>0</v>
      </c>
      <c r="P134" s="117">
        <v>-1227287.32</v>
      </c>
      <c r="Q134" s="117">
        <v>-1687202.4017858221</v>
      </c>
      <c r="R134" s="117">
        <v>-1675944.1151684648</v>
      </c>
      <c r="S134" s="118">
        <v>27242.6</v>
      </c>
      <c r="T134" s="22">
        <f t="shared" si="6"/>
        <v>10882036.218987186</v>
      </c>
      <c r="U134" s="36">
        <v>8090771.2807927532</v>
      </c>
      <c r="V134" s="22">
        <f t="shared" si="8"/>
        <v>18972807.49977994</v>
      </c>
      <c r="W134" s="22">
        <v>2687907.5440148944</v>
      </c>
      <c r="X134" s="21">
        <f t="shared" si="7"/>
        <v>21660715.043794833</v>
      </c>
      <c r="Y134" s="20">
        <f t="shared" si="9"/>
        <v>1152.9015884497994</v>
      </c>
      <c r="Z134" s="250">
        <v>13</v>
      </c>
    </row>
    <row r="135" spans="1:26" s="120" customFormat="1" ht="16.5">
      <c r="A135" s="20">
        <v>416</v>
      </c>
      <c r="B135" s="18" t="s">
        <v>169</v>
      </c>
      <c r="C135" s="21">
        <v>2917</v>
      </c>
      <c r="D135" s="21">
        <v>4578559.8600000003</v>
      </c>
      <c r="E135" s="21">
        <v>510659.93328146567</v>
      </c>
      <c r="F135" s="21">
        <v>5089219.7932814658</v>
      </c>
      <c r="G135" s="114">
        <v>1359.93</v>
      </c>
      <c r="H135" s="32">
        <v>3966915.81</v>
      </c>
      <c r="I135" s="32">
        <v>1122303.9832814657</v>
      </c>
      <c r="J135" s="290">
        <f t="shared" si="5"/>
        <v>0.22052574439073658</v>
      </c>
      <c r="K135" s="116">
        <v>0</v>
      </c>
      <c r="L135" s="116">
        <v>0</v>
      </c>
      <c r="M135" s="116">
        <v>15997.949333812252</v>
      </c>
      <c r="N135" s="116">
        <v>50634.657275091813</v>
      </c>
      <c r="O135" s="116">
        <v>0</v>
      </c>
      <c r="P135" s="117">
        <v>-187169.09499999997</v>
      </c>
      <c r="Q135" s="117">
        <v>-338058.75406148727</v>
      </c>
      <c r="R135" s="117">
        <v>-265219.12902032188</v>
      </c>
      <c r="S135" s="118">
        <v>4229.6499999999996</v>
      </c>
      <c r="T135" s="22">
        <f t="shared" si="6"/>
        <v>402719.2618085607</v>
      </c>
      <c r="U135" s="36">
        <v>1316051.1814470689</v>
      </c>
      <c r="V135" s="22">
        <f t="shared" si="8"/>
        <v>1718770.4432556296</v>
      </c>
      <c r="W135" s="22">
        <v>519339.96942344547</v>
      </c>
      <c r="X135" s="21">
        <f t="shared" si="7"/>
        <v>2238110.4126790753</v>
      </c>
      <c r="Y135" s="20">
        <f t="shared" si="9"/>
        <v>767.26445412378314</v>
      </c>
      <c r="Z135" s="250">
        <v>9</v>
      </c>
    </row>
    <row r="136" spans="1:26" s="120" customFormat="1" ht="16.5">
      <c r="A136" s="20">
        <v>418</v>
      </c>
      <c r="B136" s="18" t="s">
        <v>170</v>
      </c>
      <c r="C136" s="21">
        <v>24164</v>
      </c>
      <c r="D136" s="21">
        <v>49562200.620000005</v>
      </c>
      <c r="E136" s="21">
        <v>2725998.7103035925</v>
      </c>
      <c r="F136" s="21">
        <v>52288199.330303594</v>
      </c>
      <c r="G136" s="114">
        <v>1359.93</v>
      </c>
      <c r="H136" s="32">
        <v>32861348.520000003</v>
      </c>
      <c r="I136" s="32">
        <v>19426850.810303591</v>
      </c>
      <c r="J136" s="290">
        <f t="shared" si="5"/>
        <v>0.37153413311452038</v>
      </c>
      <c r="K136" s="116">
        <v>0</v>
      </c>
      <c r="L136" s="116">
        <v>0</v>
      </c>
      <c r="M136" s="116">
        <v>222779.40082966961</v>
      </c>
      <c r="N136" s="116">
        <v>526128.35549706093</v>
      </c>
      <c r="O136" s="116">
        <v>328701.32780865172</v>
      </c>
      <c r="P136" s="117">
        <v>-1660055.1850000001</v>
      </c>
      <c r="Q136" s="117">
        <v>-30706.780717447447</v>
      </c>
      <c r="R136" s="117">
        <v>182606.45881778075</v>
      </c>
      <c r="S136" s="118">
        <v>35037.799999999996</v>
      </c>
      <c r="T136" s="22">
        <f t="shared" si="6"/>
        <v>19031342.187539306</v>
      </c>
      <c r="U136" s="36">
        <v>2683886.628442321</v>
      </c>
      <c r="V136" s="22">
        <f t="shared" si="8"/>
        <v>21715228.815981627</v>
      </c>
      <c r="W136" s="22">
        <v>2849189.1177563276</v>
      </c>
      <c r="X136" s="21">
        <f t="shared" si="7"/>
        <v>24564417.933737956</v>
      </c>
      <c r="Y136" s="20">
        <f t="shared" si="9"/>
        <v>1016.5708464549725</v>
      </c>
      <c r="Z136" s="250">
        <v>6</v>
      </c>
    </row>
    <row r="137" spans="1:26" s="120" customFormat="1" ht="16.5">
      <c r="A137" s="20">
        <v>420</v>
      </c>
      <c r="B137" s="18" t="s">
        <v>171</v>
      </c>
      <c r="C137" s="21">
        <v>9280</v>
      </c>
      <c r="D137" s="21">
        <v>11793723.919999998</v>
      </c>
      <c r="E137" s="21">
        <v>1963030.6519336319</v>
      </c>
      <c r="F137" s="21">
        <v>13756754.571933631</v>
      </c>
      <c r="G137" s="114">
        <v>1359.93</v>
      </c>
      <c r="H137" s="32">
        <v>12620150.4</v>
      </c>
      <c r="I137" s="32">
        <v>1136604.1719336305</v>
      </c>
      <c r="J137" s="290">
        <f t="shared" si="5"/>
        <v>8.2621534460788959E-2</v>
      </c>
      <c r="K137" s="116">
        <v>0</v>
      </c>
      <c r="L137" s="116">
        <v>0</v>
      </c>
      <c r="M137" s="116">
        <v>91239.787346104233</v>
      </c>
      <c r="N137" s="116">
        <v>170364.26585285252</v>
      </c>
      <c r="O137" s="116">
        <v>0</v>
      </c>
      <c r="P137" s="117">
        <v>-637595.21250000002</v>
      </c>
      <c r="Q137" s="117">
        <v>-1101132.1184625868</v>
      </c>
      <c r="R137" s="117">
        <v>-820074.78656721918</v>
      </c>
      <c r="S137" s="118">
        <v>13456</v>
      </c>
      <c r="T137" s="22">
        <f t="shared" si="6"/>
        <v>-1147137.8923972188</v>
      </c>
      <c r="U137" s="36">
        <v>2306524.1420384161</v>
      </c>
      <c r="V137" s="22">
        <f t="shared" si="8"/>
        <v>1159386.2496411973</v>
      </c>
      <c r="W137" s="22">
        <v>1701813.5055073863</v>
      </c>
      <c r="X137" s="21">
        <f t="shared" si="7"/>
        <v>2861199.7551485836</v>
      </c>
      <c r="Y137" s="20">
        <f t="shared" si="9"/>
        <v>308.31893913239048</v>
      </c>
      <c r="Z137" s="250">
        <v>11</v>
      </c>
    </row>
    <row r="138" spans="1:26" s="120" customFormat="1" ht="16.5">
      <c r="A138" s="20">
        <v>421</v>
      </c>
      <c r="B138" s="18" t="s">
        <v>172</v>
      </c>
      <c r="C138" s="21">
        <v>719</v>
      </c>
      <c r="D138" s="21">
        <v>1019647.1699999999</v>
      </c>
      <c r="E138" s="21">
        <v>430173.21173585422</v>
      </c>
      <c r="F138" s="21">
        <v>1449820.3817358541</v>
      </c>
      <c r="G138" s="114">
        <v>1359.93</v>
      </c>
      <c r="H138" s="32">
        <v>977789.67</v>
      </c>
      <c r="I138" s="32">
        <v>472030.71173585404</v>
      </c>
      <c r="J138" s="290">
        <f t="shared" si="5"/>
        <v>0.32557875284571242</v>
      </c>
      <c r="K138" s="116">
        <v>208480.63028799999</v>
      </c>
      <c r="L138" s="116">
        <v>0</v>
      </c>
      <c r="M138" s="116">
        <v>9108.8576827143261</v>
      </c>
      <c r="N138" s="116">
        <v>9968.7088292168773</v>
      </c>
      <c r="O138" s="116">
        <v>0</v>
      </c>
      <c r="P138" s="117">
        <v>-37125.264999999999</v>
      </c>
      <c r="Q138" s="117">
        <v>59124.580471354551</v>
      </c>
      <c r="R138" s="117">
        <v>-51089.407034372649</v>
      </c>
      <c r="S138" s="118">
        <v>1042.55</v>
      </c>
      <c r="T138" s="22">
        <f t="shared" si="6"/>
        <v>671541.36697276705</v>
      </c>
      <c r="U138" s="36">
        <v>87700.161899301223</v>
      </c>
      <c r="V138" s="22">
        <f t="shared" si="8"/>
        <v>759241.52887206827</v>
      </c>
      <c r="W138" s="22">
        <v>172021.70515941572</v>
      </c>
      <c r="X138" s="21">
        <f t="shared" si="7"/>
        <v>931263.234031484</v>
      </c>
      <c r="Y138" s="20">
        <f t="shared" si="9"/>
        <v>1295.2200751481</v>
      </c>
      <c r="Z138" s="250">
        <v>16</v>
      </c>
    </row>
    <row r="139" spans="1:26" s="120" customFormat="1" ht="16.5">
      <c r="A139" s="20">
        <v>422</v>
      </c>
      <c r="B139" s="18" t="s">
        <v>173</v>
      </c>
      <c r="C139" s="21">
        <v>10543</v>
      </c>
      <c r="D139" s="21">
        <v>10069829.16</v>
      </c>
      <c r="E139" s="21">
        <v>4786085.0518481545</v>
      </c>
      <c r="F139" s="21">
        <v>14855914.211848155</v>
      </c>
      <c r="G139" s="114">
        <v>1359.93</v>
      </c>
      <c r="H139" s="32">
        <v>14337741.99</v>
      </c>
      <c r="I139" s="32">
        <v>518172.22184815444</v>
      </c>
      <c r="J139" s="290">
        <f t="shared" ref="J139:J202" si="10">I139/F139</f>
        <v>3.4879860940156243E-2</v>
      </c>
      <c r="K139" s="116">
        <v>1166776.255905</v>
      </c>
      <c r="L139" s="116">
        <v>0</v>
      </c>
      <c r="M139" s="116">
        <v>138019.31738303768</v>
      </c>
      <c r="N139" s="116">
        <v>172814.59168944572</v>
      </c>
      <c r="O139" s="116">
        <v>0</v>
      </c>
      <c r="P139" s="117">
        <v>-717893.90500000003</v>
      </c>
      <c r="Q139" s="117">
        <v>1734438.7487365038</v>
      </c>
      <c r="R139" s="117">
        <v>1484496.9798302788</v>
      </c>
      <c r="S139" s="118">
        <v>15287.35</v>
      </c>
      <c r="T139" s="22">
        <f t="shared" ref="T139:T202" si="11">SUM(K139:S139)+I139</f>
        <v>4512111.5603924207</v>
      </c>
      <c r="U139" s="36">
        <v>2662933.5855544345</v>
      </c>
      <c r="V139" s="22">
        <f t="shared" si="8"/>
        <v>7175045.1459468547</v>
      </c>
      <c r="W139" s="22">
        <v>2080063.5872202397</v>
      </c>
      <c r="X139" s="21">
        <f t="shared" ref="X139:X202" si="12">SUM(V139:W139)</f>
        <v>9255108.7331670951</v>
      </c>
      <c r="Y139" s="20">
        <f t="shared" si="9"/>
        <v>877.84394699488712</v>
      </c>
      <c r="Z139" s="250">
        <v>12</v>
      </c>
    </row>
    <row r="140" spans="1:26" s="120" customFormat="1" ht="16.5">
      <c r="A140" s="20">
        <v>423</v>
      </c>
      <c r="B140" s="18" t="s">
        <v>174</v>
      </c>
      <c r="C140" s="21">
        <v>20291</v>
      </c>
      <c r="D140" s="21">
        <v>36314085.82</v>
      </c>
      <c r="E140" s="21">
        <v>2591709.7615913707</v>
      </c>
      <c r="F140" s="21">
        <v>38905795.581591368</v>
      </c>
      <c r="G140" s="114">
        <v>1359.93</v>
      </c>
      <c r="H140" s="32">
        <v>27594339.630000003</v>
      </c>
      <c r="I140" s="32">
        <v>11311455.951591365</v>
      </c>
      <c r="J140" s="290">
        <f t="shared" si="10"/>
        <v>0.29073961301908152</v>
      </c>
      <c r="K140" s="116">
        <v>0</v>
      </c>
      <c r="L140" s="116">
        <v>0</v>
      </c>
      <c r="M140" s="116">
        <v>184045.13321705253</v>
      </c>
      <c r="N140" s="116">
        <v>376548.46776937105</v>
      </c>
      <c r="O140" s="116">
        <v>156005.54092943051</v>
      </c>
      <c r="P140" s="117">
        <v>-1056721.5149999999</v>
      </c>
      <c r="Q140" s="117">
        <v>1467114.1862799476</v>
      </c>
      <c r="R140" s="117">
        <v>236839.6764921734</v>
      </c>
      <c r="S140" s="118">
        <v>29421.95</v>
      </c>
      <c r="T140" s="22">
        <f t="shared" si="11"/>
        <v>12704709.39127934</v>
      </c>
      <c r="U140" s="36">
        <v>2980869.9015819458</v>
      </c>
      <c r="V140" s="22">
        <f t="shared" ref="V140:V203" si="13">SUM(T140:U140)</f>
        <v>15685579.292861287</v>
      </c>
      <c r="W140" s="22">
        <v>2556494.2962510777</v>
      </c>
      <c r="X140" s="21">
        <f t="shared" si="12"/>
        <v>18242073.589112364</v>
      </c>
      <c r="Y140" s="20">
        <f t="shared" ref="Y140:Y203" si="14">X140/C140</f>
        <v>899.02289631424594</v>
      </c>
      <c r="Z140" s="250">
        <v>2</v>
      </c>
    </row>
    <row r="141" spans="1:26" s="120" customFormat="1" ht="16.5">
      <c r="A141" s="20">
        <v>425</v>
      </c>
      <c r="B141" s="18" t="s">
        <v>175</v>
      </c>
      <c r="C141" s="21">
        <v>10218</v>
      </c>
      <c r="D141" s="21">
        <v>29191794.09</v>
      </c>
      <c r="E141" s="21">
        <v>1120123.5480673579</v>
      </c>
      <c r="F141" s="21">
        <v>30311917.638067357</v>
      </c>
      <c r="G141" s="114">
        <v>1359.93</v>
      </c>
      <c r="H141" s="32">
        <v>13895764.74</v>
      </c>
      <c r="I141" s="32">
        <v>16416152.898067357</v>
      </c>
      <c r="J141" s="290">
        <f t="shared" si="10"/>
        <v>0.54157421163783637</v>
      </c>
      <c r="K141" s="116">
        <v>0</v>
      </c>
      <c r="L141" s="116">
        <v>0</v>
      </c>
      <c r="M141" s="116">
        <v>84004.302053182357</v>
      </c>
      <c r="N141" s="116">
        <v>190609.41497063282</v>
      </c>
      <c r="O141" s="116">
        <v>19148.848684930301</v>
      </c>
      <c r="P141" s="117">
        <v>-465179.08999999997</v>
      </c>
      <c r="Q141" s="117">
        <v>-1316064.6412269443</v>
      </c>
      <c r="R141" s="117">
        <v>-2001363.5326534815</v>
      </c>
      <c r="S141" s="117">
        <v>14816.1</v>
      </c>
      <c r="T141" s="22">
        <f t="shared" si="11"/>
        <v>12942124.299895678</v>
      </c>
      <c r="U141" s="36">
        <v>5636773.0666944571</v>
      </c>
      <c r="V141" s="22">
        <f t="shared" si="13"/>
        <v>18578897.366590135</v>
      </c>
      <c r="W141" s="22">
        <v>1174532.8275285389</v>
      </c>
      <c r="X141" s="21">
        <f t="shared" si="12"/>
        <v>19753430.194118675</v>
      </c>
      <c r="Y141" s="20">
        <f t="shared" si="14"/>
        <v>1933.1992752122405</v>
      </c>
      <c r="Z141" s="250">
        <v>17</v>
      </c>
    </row>
    <row r="142" spans="1:26" s="120" customFormat="1" ht="16.5">
      <c r="A142" s="20">
        <v>426</v>
      </c>
      <c r="B142" s="18" t="s">
        <v>176</v>
      </c>
      <c r="C142" s="21">
        <v>11979</v>
      </c>
      <c r="D142" s="21">
        <v>20016256.120000001</v>
      </c>
      <c r="E142" s="21">
        <v>2060071.5583908674</v>
      </c>
      <c r="F142" s="21">
        <v>22076327.678390868</v>
      </c>
      <c r="G142" s="114">
        <v>1359.93</v>
      </c>
      <c r="H142" s="32">
        <v>16290601.470000001</v>
      </c>
      <c r="I142" s="32">
        <v>5785726.2083908673</v>
      </c>
      <c r="J142" s="290">
        <f t="shared" si="10"/>
        <v>0.26207829004341837</v>
      </c>
      <c r="K142" s="116">
        <v>0</v>
      </c>
      <c r="L142" s="116">
        <v>0</v>
      </c>
      <c r="M142" s="116">
        <v>103232.42705034102</v>
      </c>
      <c r="N142" s="116">
        <v>231906.91908831708</v>
      </c>
      <c r="O142" s="116">
        <v>0</v>
      </c>
      <c r="P142" s="117">
        <v>-812492.16999999993</v>
      </c>
      <c r="Q142" s="117">
        <v>-310907.9001552905</v>
      </c>
      <c r="R142" s="117">
        <v>-327093.58533511113</v>
      </c>
      <c r="S142" s="118">
        <v>17369.55</v>
      </c>
      <c r="T142" s="22">
        <f t="shared" si="11"/>
        <v>4687741.449039124</v>
      </c>
      <c r="U142" s="36">
        <v>6404506.7334322967</v>
      </c>
      <c r="V142" s="22">
        <f t="shared" si="13"/>
        <v>11092248.182471421</v>
      </c>
      <c r="W142" s="22">
        <v>2102356.0885772733</v>
      </c>
      <c r="X142" s="21">
        <f t="shared" si="12"/>
        <v>13194604.271048695</v>
      </c>
      <c r="Y142" s="20">
        <f t="shared" si="14"/>
        <v>1101.4779423197842</v>
      </c>
      <c r="Z142" s="250">
        <v>12</v>
      </c>
    </row>
    <row r="143" spans="1:26" s="120" customFormat="1" ht="16.5">
      <c r="A143" s="20">
        <v>430</v>
      </c>
      <c r="B143" s="18" t="s">
        <v>177</v>
      </c>
      <c r="C143" s="21">
        <v>15628</v>
      </c>
      <c r="D143" s="21">
        <v>20510074.050000001</v>
      </c>
      <c r="E143" s="21">
        <v>2995032.599501776</v>
      </c>
      <c r="F143" s="21">
        <v>23505106.649501778</v>
      </c>
      <c r="G143" s="114">
        <v>1359.93</v>
      </c>
      <c r="H143" s="32">
        <v>21252986.040000003</v>
      </c>
      <c r="I143" s="32">
        <v>2252120.6095017754</v>
      </c>
      <c r="J143" s="290">
        <f t="shared" si="10"/>
        <v>9.5814098743921758E-2</v>
      </c>
      <c r="K143" s="116">
        <v>0</v>
      </c>
      <c r="L143" s="116">
        <v>0</v>
      </c>
      <c r="M143" s="116">
        <v>203739.07980813566</v>
      </c>
      <c r="N143" s="116">
        <v>258503.11829146926</v>
      </c>
      <c r="O143" s="116">
        <v>0</v>
      </c>
      <c r="P143" s="117">
        <v>-983971.57499999995</v>
      </c>
      <c r="Q143" s="117">
        <v>526365.95899723028</v>
      </c>
      <c r="R143" s="117">
        <v>244673.06313513551</v>
      </c>
      <c r="S143" s="118">
        <v>22660.6</v>
      </c>
      <c r="T143" s="22">
        <f t="shared" si="11"/>
        <v>2524090.854733746</v>
      </c>
      <c r="U143" s="36">
        <v>6287059.1485245693</v>
      </c>
      <c r="V143" s="22">
        <f t="shared" si="13"/>
        <v>8811150.0032583158</v>
      </c>
      <c r="W143" s="22">
        <v>3269412.1650267853</v>
      </c>
      <c r="X143" s="21">
        <f t="shared" si="12"/>
        <v>12080562.168285102</v>
      </c>
      <c r="Y143" s="20">
        <f t="shared" si="14"/>
        <v>773.00756131847334</v>
      </c>
      <c r="Z143" s="250">
        <v>2</v>
      </c>
    </row>
    <row r="144" spans="1:26" s="120" customFormat="1" ht="16.5">
      <c r="A144" s="20">
        <v>433</v>
      </c>
      <c r="B144" s="18" t="s">
        <v>178</v>
      </c>
      <c r="C144" s="21">
        <v>7799</v>
      </c>
      <c r="D144" s="21">
        <v>11841867.049999999</v>
      </c>
      <c r="E144" s="21">
        <v>1347509.9202306094</v>
      </c>
      <c r="F144" s="21">
        <v>13189376.970230609</v>
      </c>
      <c r="G144" s="114">
        <v>1359.93</v>
      </c>
      <c r="H144" s="32">
        <v>10606094.07</v>
      </c>
      <c r="I144" s="32">
        <v>2583282.9002306089</v>
      </c>
      <c r="J144" s="290">
        <f t="shared" si="10"/>
        <v>0.19586087394888083</v>
      </c>
      <c r="K144" s="116">
        <v>0</v>
      </c>
      <c r="L144" s="116">
        <v>0</v>
      </c>
      <c r="M144" s="116">
        <v>59616.559545307158</v>
      </c>
      <c r="N144" s="116">
        <v>100186.18296643908</v>
      </c>
      <c r="O144" s="116">
        <v>0</v>
      </c>
      <c r="P144" s="117">
        <v>-470597.04250000004</v>
      </c>
      <c r="Q144" s="117">
        <v>575408.2609469922</v>
      </c>
      <c r="R144" s="117">
        <v>516347.5080941855</v>
      </c>
      <c r="S144" s="118">
        <v>11308.55</v>
      </c>
      <c r="T144" s="22">
        <f t="shared" si="11"/>
        <v>3375552.9192835325</v>
      </c>
      <c r="U144" s="36">
        <v>2334459.7724910122</v>
      </c>
      <c r="V144" s="22">
        <f t="shared" si="13"/>
        <v>5710012.6917745452</v>
      </c>
      <c r="W144" s="22">
        <v>1451098.1496431325</v>
      </c>
      <c r="X144" s="21">
        <f t="shared" si="12"/>
        <v>7161110.8414176777</v>
      </c>
      <c r="Y144" s="20">
        <f t="shared" si="14"/>
        <v>918.20885259875342</v>
      </c>
      <c r="Z144" s="250">
        <v>5</v>
      </c>
    </row>
    <row r="145" spans="1:26" s="120" customFormat="1" ht="16.5">
      <c r="A145" s="20">
        <v>434</v>
      </c>
      <c r="B145" s="18" t="s">
        <v>179</v>
      </c>
      <c r="C145" s="21">
        <v>14643</v>
      </c>
      <c r="D145" s="21">
        <v>18869401.93</v>
      </c>
      <c r="E145" s="21">
        <v>5476733.6348711289</v>
      </c>
      <c r="F145" s="21">
        <v>24346135.564871129</v>
      </c>
      <c r="G145" s="114">
        <v>1359.93</v>
      </c>
      <c r="H145" s="32">
        <v>19913454.990000002</v>
      </c>
      <c r="I145" s="32">
        <v>4432680.5748711266</v>
      </c>
      <c r="J145" s="290">
        <f t="shared" si="10"/>
        <v>0.18206916506564644</v>
      </c>
      <c r="K145" s="116">
        <v>0</v>
      </c>
      <c r="L145" s="116">
        <v>0</v>
      </c>
      <c r="M145" s="116">
        <v>154592.81396111281</v>
      </c>
      <c r="N145" s="116">
        <v>251028.67967916792</v>
      </c>
      <c r="O145" s="116">
        <v>0</v>
      </c>
      <c r="P145" s="117">
        <v>-997456</v>
      </c>
      <c r="Q145" s="117">
        <v>2242491.3071369282</v>
      </c>
      <c r="R145" s="117">
        <v>1430210.937575537</v>
      </c>
      <c r="S145" s="118">
        <v>21232.35</v>
      </c>
      <c r="T145" s="22">
        <f t="shared" si="11"/>
        <v>7534780.663223872</v>
      </c>
      <c r="U145" s="36">
        <v>1902749.2659568607</v>
      </c>
      <c r="V145" s="22">
        <f t="shared" si="13"/>
        <v>9437529.929180732</v>
      </c>
      <c r="W145" s="22">
        <v>2636959.544557672</v>
      </c>
      <c r="X145" s="21">
        <f t="shared" si="12"/>
        <v>12074489.473738404</v>
      </c>
      <c r="Y145" s="20">
        <f t="shared" si="14"/>
        <v>824.5912363408047</v>
      </c>
      <c r="Z145" s="250">
        <v>1</v>
      </c>
    </row>
    <row r="146" spans="1:26" s="120" customFormat="1" ht="16.5">
      <c r="A146" s="20">
        <v>435</v>
      </c>
      <c r="B146" s="18" t="s">
        <v>180</v>
      </c>
      <c r="C146" s="21">
        <v>703</v>
      </c>
      <c r="D146" s="21">
        <v>534809.81000000006</v>
      </c>
      <c r="E146" s="21">
        <v>332069.89285542798</v>
      </c>
      <c r="F146" s="21">
        <v>866879.70285542798</v>
      </c>
      <c r="G146" s="114">
        <v>1359.93</v>
      </c>
      <c r="H146" s="32">
        <v>956030.79</v>
      </c>
      <c r="I146" s="32">
        <v>-89151.087144572055</v>
      </c>
      <c r="J146" s="290">
        <f t="shared" si="10"/>
        <v>-0.102841359476887</v>
      </c>
      <c r="K146" s="116">
        <v>194867.15282200003</v>
      </c>
      <c r="L146" s="116">
        <v>0</v>
      </c>
      <c r="M146" s="116">
        <v>5647.2581809882668</v>
      </c>
      <c r="N146" s="116">
        <v>7687.2160111098883</v>
      </c>
      <c r="O146" s="116">
        <v>0</v>
      </c>
      <c r="P146" s="117">
        <v>-33022.135000000002</v>
      </c>
      <c r="Q146" s="117">
        <v>281995.3078204405</v>
      </c>
      <c r="R146" s="117">
        <v>342305.30156898953</v>
      </c>
      <c r="S146" s="118">
        <v>1019.35</v>
      </c>
      <c r="T146" s="22">
        <f t="shared" si="11"/>
        <v>711348.36425895605</v>
      </c>
      <c r="U146" s="36">
        <v>2067.0961573630098</v>
      </c>
      <c r="V146" s="22">
        <f t="shared" si="13"/>
        <v>713415.46041631908</v>
      </c>
      <c r="W146" s="22">
        <v>151925.542487278</v>
      </c>
      <c r="X146" s="21">
        <f t="shared" si="12"/>
        <v>865341.00290359708</v>
      </c>
      <c r="Y146" s="20">
        <f t="shared" si="14"/>
        <v>1230.9260354247469</v>
      </c>
      <c r="Z146" s="250">
        <v>13</v>
      </c>
    </row>
    <row r="147" spans="1:26" s="120" customFormat="1" ht="16.5">
      <c r="A147" s="20">
        <v>436</v>
      </c>
      <c r="B147" s="18" t="s">
        <v>181</v>
      </c>
      <c r="C147" s="21">
        <v>2018</v>
      </c>
      <c r="D147" s="21">
        <v>4904165.3699999992</v>
      </c>
      <c r="E147" s="21">
        <v>355014.18471514923</v>
      </c>
      <c r="F147" s="21">
        <v>5259179.5547151482</v>
      </c>
      <c r="G147" s="114">
        <v>1359.93</v>
      </c>
      <c r="H147" s="32">
        <v>2744338.74</v>
      </c>
      <c r="I147" s="32">
        <v>2514840.8147151479</v>
      </c>
      <c r="J147" s="290">
        <f t="shared" si="10"/>
        <v>0.47818120460642055</v>
      </c>
      <c r="K147" s="116">
        <v>7703.2979466666666</v>
      </c>
      <c r="L147" s="116">
        <v>0</v>
      </c>
      <c r="M147" s="116">
        <v>15573.81027182063</v>
      </c>
      <c r="N147" s="116">
        <v>26491.852731206163</v>
      </c>
      <c r="O147" s="116">
        <v>0</v>
      </c>
      <c r="P147" s="117">
        <v>-110145.38</v>
      </c>
      <c r="Q147" s="117">
        <v>348525.13529645506</v>
      </c>
      <c r="R147" s="117">
        <v>75530.87929921945</v>
      </c>
      <c r="S147" s="118">
        <v>2926.1</v>
      </c>
      <c r="T147" s="22">
        <f t="shared" si="11"/>
        <v>2881446.5102605158</v>
      </c>
      <c r="U147" s="36">
        <v>1491646.479281636</v>
      </c>
      <c r="V147" s="22">
        <f t="shared" si="13"/>
        <v>4373092.9895421518</v>
      </c>
      <c r="W147" s="22">
        <v>323531.59803770063</v>
      </c>
      <c r="X147" s="21">
        <f t="shared" si="12"/>
        <v>4696624.587579852</v>
      </c>
      <c r="Y147" s="20">
        <f t="shared" si="14"/>
        <v>2327.3659997917998</v>
      </c>
      <c r="Z147" s="250">
        <v>17</v>
      </c>
    </row>
    <row r="148" spans="1:26" s="120" customFormat="1" ht="16.5">
      <c r="A148" s="20">
        <v>440</v>
      </c>
      <c r="B148" s="18" t="s">
        <v>182</v>
      </c>
      <c r="C148" s="21">
        <v>5622</v>
      </c>
      <c r="D148" s="21">
        <v>14972828.210000001</v>
      </c>
      <c r="E148" s="21">
        <v>2637852.7783786086</v>
      </c>
      <c r="F148" s="21">
        <v>17610680.98837861</v>
      </c>
      <c r="G148" s="114">
        <v>1359.93</v>
      </c>
      <c r="H148" s="32">
        <v>7645526.46</v>
      </c>
      <c r="I148" s="32">
        <v>9965154.5283786096</v>
      </c>
      <c r="J148" s="290">
        <f t="shared" si="10"/>
        <v>0.56585855680167463</v>
      </c>
      <c r="K148" s="116">
        <v>0</v>
      </c>
      <c r="L148" s="116">
        <v>0</v>
      </c>
      <c r="M148" s="116">
        <v>34950.544896986023</v>
      </c>
      <c r="N148" s="116">
        <v>112379.49917121709</v>
      </c>
      <c r="O148" s="116">
        <v>97492.385291176499</v>
      </c>
      <c r="P148" s="117">
        <v>-207255.22499999998</v>
      </c>
      <c r="Q148" s="117">
        <v>-1326489.8967506385</v>
      </c>
      <c r="R148" s="117">
        <v>-1382275.9321918038</v>
      </c>
      <c r="S148" s="118">
        <v>8151.9</v>
      </c>
      <c r="T148" s="22">
        <f t="shared" si="11"/>
        <v>7302107.8037955463</v>
      </c>
      <c r="U148" s="36">
        <v>3227863.0019341353</v>
      </c>
      <c r="V148" s="22">
        <f t="shared" si="13"/>
        <v>10529970.805729682</v>
      </c>
      <c r="W148" s="22">
        <v>755028.91815889569</v>
      </c>
      <c r="X148" s="21">
        <f t="shared" si="12"/>
        <v>11284999.723888578</v>
      </c>
      <c r="Y148" s="20">
        <f t="shared" si="14"/>
        <v>2007.2927292580182</v>
      </c>
      <c r="Z148" s="250">
        <v>15</v>
      </c>
    </row>
    <row r="149" spans="1:26" s="120" customFormat="1" ht="16.5">
      <c r="A149" s="20">
        <v>441</v>
      </c>
      <c r="B149" s="18" t="s">
        <v>183</v>
      </c>
      <c r="C149" s="21">
        <v>4473</v>
      </c>
      <c r="D149" s="21">
        <v>5095076.9800000004</v>
      </c>
      <c r="E149" s="21">
        <v>1260231.6074260357</v>
      </c>
      <c r="F149" s="21">
        <v>6355308.5874260366</v>
      </c>
      <c r="G149" s="114">
        <v>1359.93</v>
      </c>
      <c r="H149" s="32">
        <v>6082966.8900000006</v>
      </c>
      <c r="I149" s="32">
        <v>272341.697426036</v>
      </c>
      <c r="J149" s="290">
        <f t="shared" si="10"/>
        <v>4.2852631572424887E-2</v>
      </c>
      <c r="K149" s="116">
        <v>178015.71446400002</v>
      </c>
      <c r="L149" s="116">
        <v>0</v>
      </c>
      <c r="M149" s="116">
        <v>43203.619754738167</v>
      </c>
      <c r="N149" s="116">
        <v>79776.76026941232</v>
      </c>
      <c r="O149" s="116">
        <v>0</v>
      </c>
      <c r="P149" s="117">
        <v>-297154.505</v>
      </c>
      <c r="Q149" s="117">
        <v>-678572.22119244223</v>
      </c>
      <c r="R149" s="117">
        <v>-193986.58508298401</v>
      </c>
      <c r="S149" s="118">
        <v>6485.8499999999995</v>
      </c>
      <c r="T149" s="22">
        <f t="shared" si="11"/>
        <v>-589889.66936123988</v>
      </c>
      <c r="U149" s="36">
        <v>823355.83890410641</v>
      </c>
      <c r="V149" s="22">
        <f t="shared" si="13"/>
        <v>233466.16954286653</v>
      </c>
      <c r="W149" s="22">
        <v>894431.67918291804</v>
      </c>
      <c r="X149" s="21">
        <f t="shared" si="12"/>
        <v>1127897.8487257846</v>
      </c>
      <c r="Y149" s="20">
        <f t="shared" si="14"/>
        <v>252.15690783049064</v>
      </c>
      <c r="Z149" s="250">
        <v>9</v>
      </c>
    </row>
    <row r="150" spans="1:26" s="120" customFormat="1" ht="16.5">
      <c r="A150" s="20">
        <v>444</v>
      </c>
      <c r="B150" s="18" t="s">
        <v>184</v>
      </c>
      <c r="C150" s="21">
        <v>45988</v>
      </c>
      <c r="D150" s="21">
        <v>68933175.219999999</v>
      </c>
      <c r="E150" s="21">
        <v>10330344.435270147</v>
      </c>
      <c r="F150" s="21">
        <v>79263519.655270144</v>
      </c>
      <c r="G150" s="114">
        <v>1359.93</v>
      </c>
      <c r="H150" s="32">
        <v>62540460.840000004</v>
      </c>
      <c r="I150" s="32">
        <v>16723058.815270141</v>
      </c>
      <c r="J150" s="290">
        <f t="shared" si="10"/>
        <v>0.21098052279284879</v>
      </c>
      <c r="K150" s="116">
        <v>0</v>
      </c>
      <c r="L150" s="116">
        <v>0</v>
      </c>
      <c r="M150" s="116">
        <v>477005.85007292574</v>
      </c>
      <c r="N150" s="116">
        <v>790058.14956412697</v>
      </c>
      <c r="O150" s="116">
        <v>0</v>
      </c>
      <c r="P150" s="117">
        <v>-4061858.74505</v>
      </c>
      <c r="Q150" s="117">
        <v>1741465.0762853224</v>
      </c>
      <c r="R150" s="117">
        <v>3958693.2397983586</v>
      </c>
      <c r="S150" s="118">
        <v>66682.599999999991</v>
      </c>
      <c r="T150" s="22">
        <f t="shared" si="11"/>
        <v>19695104.985940874</v>
      </c>
      <c r="U150" s="36">
        <v>6844568.8171345452</v>
      </c>
      <c r="V150" s="22">
        <f t="shared" si="13"/>
        <v>26539673.803075418</v>
      </c>
      <c r="W150" s="22">
        <v>7224175.9161620373</v>
      </c>
      <c r="X150" s="21">
        <f t="shared" si="12"/>
        <v>33763849.719237454</v>
      </c>
      <c r="Y150" s="20">
        <f t="shared" si="14"/>
        <v>734.18826039917917</v>
      </c>
      <c r="Z150" s="250">
        <v>1</v>
      </c>
    </row>
    <row r="151" spans="1:26" s="120" customFormat="1" ht="16.5">
      <c r="A151" s="20">
        <v>445</v>
      </c>
      <c r="B151" s="18" t="s">
        <v>185</v>
      </c>
      <c r="C151" s="21">
        <v>15086</v>
      </c>
      <c r="D151" s="21">
        <v>21307505.330000002</v>
      </c>
      <c r="E151" s="21">
        <v>10998964.924378218</v>
      </c>
      <c r="F151" s="21">
        <v>32306470.254378222</v>
      </c>
      <c r="G151" s="114">
        <v>1359.93</v>
      </c>
      <c r="H151" s="32">
        <v>20515903.98</v>
      </c>
      <c r="I151" s="32">
        <v>11790566.274378221</v>
      </c>
      <c r="J151" s="290">
        <f t="shared" si="10"/>
        <v>0.36495990374498888</v>
      </c>
      <c r="K151" s="116">
        <v>0</v>
      </c>
      <c r="L151" s="116">
        <v>0</v>
      </c>
      <c r="M151" s="116">
        <v>157160.62198678919</v>
      </c>
      <c r="N151" s="116">
        <v>250785.27428177217</v>
      </c>
      <c r="O151" s="116">
        <v>0</v>
      </c>
      <c r="P151" s="117">
        <v>-810450.60499999998</v>
      </c>
      <c r="Q151" s="117">
        <v>-3399389.9714153982</v>
      </c>
      <c r="R151" s="117">
        <v>-222476.07213752993</v>
      </c>
      <c r="S151" s="118">
        <v>21874.7</v>
      </c>
      <c r="T151" s="22">
        <f t="shared" si="11"/>
        <v>7788070.222093855</v>
      </c>
      <c r="U151" s="36">
        <v>871155.191180169</v>
      </c>
      <c r="V151" s="22">
        <f t="shared" si="13"/>
        <v>8659225.4132740237</v>
      </c>
      <c r="W151" s="22">
        <v>2386424.5004629069</v>
      </c>
      <c r="X151" s="21">
        <f t="shared" si="12"/>
        <v>11045649.91373693</v>
      </c>
      <c r="Y151" s="20">
        <f t="shared" si="14"/>
        <v>732.17883559173606</v>
      </c>
      <c r="Z151" s="250">
        <v>2</v>
      </c>
    </row>
    <row r="152" spans="1:26" s="120" customFormat="1" ht="16.5">
      <c r="A152" s="20">
        <v>475</v>
      </c>
      <c r="B152" s="18" t="s">
        <v>186</v>
      </c>
      <c r="C152" s="21">
        <v>5487</v>
      </c>
      <c r="D152" s="21">
        <v>7843965.3699999992</v>
      </c>
      <c r="E152" s="21">
        <v>4654956.1723899692</v>
      </c>
      <c r="F152" s="21">
        <v>12498921.542389968</v>
      </c>
      <c r="G152" s="114">
        <v>1359.93</v>
      </c>
      <c r="H152" s="32">
        <v>7461935.9100000001</v>
      </c>
      <c r="I152" s="32">
        <v>5036985.6323899683</v>
      </c>
      <c r="J152" s="290">
        <f t="shared" si="10"/>
        <v>0.40299361951405821</v>
      </c>
      <c r="K152" s="116">
        <v>27061.123135999998</v>
      </c>
      <c r="L152" s="116">
        <v>0</v>
      </c>
      <c r="M152" s="116">
        <v>55146.694538208518</v>
      </c>
      <c r="N152" s="116">
        <v>90868.195099396282</v>
      </c>
      <c r="O152" s="116">
        <v>3400.6210556507363</v>
      </c>
      <c r="P152" s="117">
        <v>-224158.32499999998</v>
      </c>
      <c r="Q152" s="117">
        <v>-1220835.1691205476</v>
      </c>
      <c r="R152" s="117">
        <v>-942752.72653293004</v>
      </c>
      <c r="S152" s="118">
        <v>7956.15</v>
      </c>
      <c r="T152" s="22">
        <f t="shared" si="11"/>
        <v>2833672.1955657462</v>
      </c>
      <c r="U152" s="36">
        <v>1865512.1229468239</v>
      </c>
      <c r="V152" s="22">
        <f t="shared" si="13"/>
        <v>4699184.3185125701</v>
      </c>
      <c r="W152" s="22">
        <v>1105585.6937992244</v>
      </c>
      <c r="X152" s="21">
        <f t="shared" si="12"/>
        <v>5804770.0123117948</v>
      </c>
      <c r="Y152" s="20">
        <f t="shared" si="14"/>
        <v>1057.9132517426272</v>
      </c>
      <c r="Z152" s="250">
        <v>15</v>
      </c>
    </row>
    <row r="153" spans="1:26" s="120" customFormat="1" ht="16.5">
      <c r="A153" s="20">
        <v>480</v>
      </c>
      <c r="B153" s="18" t="s">
        <v>187</v>
      </c>
      <c r="C153" s="21">
        <v>1990</v>
      </c>
      <c r="D153" s="21">
        <v>2870420.85</v>
      </c>
      <c r="E153" s="21">
        <v>388846.25971952977</v>
      </c>
      <c r="F153" s="21">
        <v>3259267.1097195297</v>
      </c>
      <c r="G153" s="114">
        <v>1359.93</v>
      </c>
      <c r="H153" s="32">
        <v>2706260.7</v>
      </c>
      <c r="I153" s="32">
        <v>553006.40971952956</v>
      </c>
      <c r="J153" s="290">
        <f t="shared" si="10"/>
        <v>0.16967201248108735</v>
      </c>
      <c r="K153" s="116">
        <v>0</v>
      </c>
      <c r="L153" s="116">
        <v>0</v>
      </c>
      <c r="M153" s="116">
        <v>15044.577670852821</v>
      </c>
      <c r="N153" s="116">
        <v>24911.059079069364</v>
      </c>
      <c r="O153" s="116">
        <v>0</v>
      </c>
      <c r="P153" s="117">
        <v>-103609.78499999999</v>
      </c>
      <c r="Q153" s="117">
        <v>261707.27360177401</v>
      </c>
      <c r="R153" s="117">
        <v>74941.251000869946</v>
      </c>
      <c r="S153" s="118">
        <v>2885.5</v>
      </c>
      <c r="T153" s="22">
        <f t="shared" si="11"/>
        <v>828886.28607209574</v>
      </c>
      <c r="U153" s="36">
        <v>966329.45761109353</v>
      </c>
      <c r="V153" s="22">
        <f t="shared" si="13"/>
        <v>1795215.7436831892</v>
      </c>
      <c r="W153" s="22">
        <v>434726.18160574726</v>
      </c>
      <c r="X153" s="21">
        <f t="shared" si="12"/>
        <v>2229941.9252889366</v>
      </c>
      <c r="Y153" s="20">
        <f t="shared" si="14"/>
        <v>1120.5738318034857</v>
      </c>
      <c r="Z153" s="250">
        <v>2</v>
      </c>
    </row>
    <row r="154" spans="1:26" s="120" customFormat="1" ht="16.5">
      <c r="A154" s="20">
        <v>481</v>
      </c>
      <c r="B154" s="18" t="s">
        <v>188</v>
      </c>
      <c r="C154" s="21">
        <v>9612</v>
      </c>
      <c r="D154" s="21">
        <v>17793750.710000001</v>
      </c>
      <c r="E154" s="21">
        <v>1029278.7368219591</v>
      </c>
      <c r="F154" s="21">
        <v>18823029.446821962</v>
      </c>
      <c r="G154" s="114">
        <v>1359.93</v>
      </c>
      <c r="H154" s="32">
        <v>13071647.16</v>
      </c>
      <c r="I154" s="32">
        <v>5751382.2868219614</v>
      </c>
      <c r="J154" s="290">
        <f t="shared" si="10"/>
        <v>0.3055502995981878</v>
      </c>
      <c r="K154" s="116">
        <v>0</v>
      </c>
      <c r="L154" s="116">
        <v>0</v>
      </c>
      <c r="M154" s="116">
        <v>66720.842923192191</v>
      </c>
      <c r="N154" s="116">
        <v>191947.62827503882</v>
      </c>
      <c r="O154" s="116">
        <v>19522.672683072276</v>
      </c>
      <c r="P154" s="117">
        <v>-390295.03999999998</v>
      </c>
      <c r="Q154" s="117">
        <v>180558.41929749332</v>
      </c>
      <c r="R154" s="117">
        <v>31496.55409443851</v>
      </c>
      <c r="S154" s="118">
        <v>13937.4</v>
      </c>
      <c r="T154" s="22">
        <f t="shared" si="11"/>
        <v>5865270.7640951965</v>
      </c>
      <c r="U154" s="36">
        <v>1142910.0492293406</v>
      </c>
      <c r="V154" s="22">
        <f t="shared" si="13"/>
        <v>7008180.8133245371</v>
      </c>
      <c r="W154" s="22">
        <v>1262495.7103223633</v>
      </c>
      <c r="X154" s="21">
        <f t="shared" si="12"/>
        <v>8270676.5236469004</v>
      </c>
      <c r="Y154" s="20">
        <f t="shared" si="14"/>
        <v>860.45323799905327</v>
      </c>
      <c r="Z154" s="250">
        <v>2</v>
      </c>
    </row>
    <row r="155" spans="1:26" s="120" customFormat="1" ht="16.5">
      <c r="A155" s="20">
        <v>483</v>
      </c>
      <c r="B155" s="18" t="s">
        <v>189</v>
      </c>
      <c r="C155" s="21">
        <v>1076</v>
      </c>
      <c r="D155" s="21">
        <v>2427785.21</v>
      </c>
      <c r="E155" s="21">
        <v>271779.47868146375</v>
      </c>
      <c r="F155" s="21">
        <v>2699564.6886814637</v>
      </c>
      <c r="G155" s="114">
        <v>1359.93</v>
      </c>
      <c r="H155" s="32">
        <v>1463284.6800000002</v>
      </c>
      <c r="I155" s="32">
        <v>1236280.0086814635</v>
      </c>
      <c r="J155" s="290">
        <f t="shared" si="10"/>
        <v>0.45795531919084859</v>
      </c>
      <c r="K155" s="116">
        <v>29359.178632000003</v>
      </c>
      <c r="L155" s="116">
        <v>0</v>
      </c>
      <c r="M155" s="116">
        <v>9527.1050487265693</v>
      </c>
      <c r="N155" s="116">
        <v>10576.567095711898</v>
      </c>
      <c r="O155" s="116">
        <v>0</v>
      </c>
      <c r="P155" s="117">
        <v>-60712.684999999998</v>
      </c>
      <c r="Q155" s="117">
        <v>-80834.448165230875</v>
      </c>
      <c r="R155" s="117">
        <v>-199561.12783781782</v>
      </c>
      <c r="S155" s="118">
        <v>1560.2</v>
      </c>
      <c r="T155" s="22">
        <f t="shared" si="11"/>
        <v>946194.79845485324</v>
      </c>
      <c r="U155" s="36">
        <v>956844.29911624372</v>
      </c>
      <c r="V155" s="22">
        <f t="shared" si="13"/>
        <v>1903039.0975710968</v>
      </c>
      <c r="W155" s="22">
        <v>241773.01546562792</v>
      </c>
      <c r="X155" s="21">
        <f t="shared" si="12"/>
        <v>2144812.1130367247</v>
      </c>
      <c r="Y155" s="20">
        <f t="shared" si="14"/>
        <v>1993.3198076549486</v>
      </c>
      <c r="Z155" s="250">
        <v>17</v>
      </c>
    </row>
    <row r="156" spans="1:26" s="120" customFormat="1" ht="16.5">
      <c r="A156" s="20">
        <v>484</v>
      </c>
      <c r="B156" s="18" t="s">
        <v>190</v>
      </c>
      <c r="C156" s="21">
        <v>3055</v>
      </c>
      <c r="D156" s="21">
        <v>4136165.9099999997</v>
      </c>
      <c r="E156" s="21">
        <v>733367.71541732736</v>
      </c>
      <c r="F156" s="21">
        <v>4869533.6254173275</v>
      </c>
      <c r="G156" s="114">
        <v>1359.93</v>
      </c>
      <c r="H156" s="32">
        <v>4154586.1500000004</v>
      </c>
      <c r="I156" s="32">
        <v>714947.47541732714</v>
      </c>
      <c r="J156" s="290">
        <f t="shared" si="10"/>
        <v>0.14682052336296475</v>
      </c>
      <c r="K156" s="116">
        <v>157207.09632333333</v>
      </c>
      <c r="L156" s="116">
        <v>0</v>
      </c>
      <c r="M156" s="116">
        <v>34279.614475488088</v>
      </c>
      <c r="N156" s="116">
        <v>48109.817720126863</v>
      </c>
      <c r="O156" s="116">
        <v>0</v>
      </c>
      <c r="P156" s="117">
        <v>-139590.91499999998</v>
      </c>
      <c r="Q156" s="117">
        <v>-353441.73405280849</v>
      </c>
      <c r="R156" s="117">
        <v>137353.20232779079</v>
      </c>
      <c r="S156" s="118">
        <v>4429.75</v>
      </c>
      <c r="T156" s="22">
        <f t="shared" si="11"/>
        <v>603294.30721125775</v>
      </c>
      <c r="U156" s="36">
        <v>-23653.424522994184</v>
      </c>
      <c r="V156" s="22">
        <f t="shared" si="13"/>
        <v>579640.88268826355</v>
      </c>
      <c r="W156" s="22">
        <v>607771.47088380624</v>
      </c>
      <c r="X156" s="21">
        <f t="shared" si="12"/>
        <v>1187412.3535720697</v>
      </c>
      <c r="Y156" s="20">
        <f t="shared" si="14"/>
        <v>388.67834814143032</v>
      </c>
      <c r="Z156" s="250">
        <v>4</v>
      </c>
    </row>
    <row r="157" spans="1:26" s="120" customFormat="1" ht="16.5">
      <c r="A157" s="20">
        <v>489</v>
      </c>
      <c r="B157" s="18" t="s">
        <v>191</v>
      </c>
      <c r="C157" s="21">
        <v>1835</v>
      </c>
      <c r="D157" s="21">
        <v>1768597.4200000002</v>
      </c>
      <c r="E157" s="21">
        <v>672452.73270049051</v>
      </c>
      <c r="F157" s="21">
        <v>2441050.1527004908</v>
      </c>
      <c r="G157" s="114">
        <v>1359.93</v>
      </c>
      <c r="H157" s="32">
        <v>2495471.5500000003</v>
      </c>
      <c r="I157" s="32">
        <v>-54421.397299509495</v>
      </c>
      <c r="J157" s="290">
        <f t="shared" si="10"/>
        <v>-2.2294256117312488E-2</v>
      </c>
      <c r="K157" s="116">
        <v>195100.55070999998</v>
      </c>
      <c r="L157" s="116">
        <v>0</v>
      </c>
      <c r="M157" s="116">
        <v>15721.936072019893</v>
      </c>
      <c r="N157" s="116">
        <v>26653.413367841575</v>
      </c>
      <c r="O157" s="116">
        <v>0</v>
      </c>
      <c r="P157" s="117">
        <v>-89229.544999999998</v>
      </c>
      <c r="Q157" s="117">
        <v>741397.29173486971</v>
      </c>
      <c r="R157" s="117">
        <v>436512.14291764138</v>
      </c>
      <c r="S157" s="118">
        <v>2660.75</v>
      </c>
      <c r="T157" s="22">
        <f t="shared" si="11"/>
        <v>1274395.142502863</v>
      </c>
      <c r="U157" s="36">
        <v>713914.41446735302</v>
      </c>
      <c r="V157" s="22">
        <f t="shared" si="13"/>
        <v>1988309.5569702159</v>
      </c>
      <c r="W157" s="22">
        <v>426527.30960735946</v>
      </c>
      <c r="X157" s="21">
        <f t="shared" si="12"/>
        <v>2414836.8665775754</v>
      </c>
      <c r="Y157" s="20">
        <f t="shared" si="14"/>
        <v>1315.9873932302864</v>
      </c>
      <c r="Z157" s="250">
        <v>8</v>
      </c>
    </row>
    <row r="158" spans="1:26" s="120" customFormat="1" ht="16.5">
      <c r="A158" s="20">
        <v>491</v>
      </c>
      <c r="B158" s="18" t="s">
        <v>192</v>
      </c>
      <c r="C158" s="21">
        <v>52122</v>
      </c>
      <c r="D158" s="21">
        <v>68416312.810000002</v>
      </c>
      <c r="E158" s="21">
        <v>10184376.934966136</v>
      </c>
      <c r="F158" s="21">
        <v>78600689.744966134</v>
      </c>
      <c r="G158" s="114">
        <v>1359.93</v>
      </c>
      <c r="H158" s="32">
        <v>70882271.460000008</v>
      </c>
      <c r="I158" s="32">
        <v>7718418.2849661261</v>
      </c>
      <c r="J158" s="290">
        <f t="shared" si="10"/>
        <v>9.8197844192078998E-2</v>
      </c>
      <c r="K158" s="116">
        <v>0</v>
      </c>
      <c r="L158" s="116">
        <v>0</v>
      </c>
      <c r="M158" s="116">
        <v>693519.72436951322</v>
      </c>
      <c r="N158" s="116">
        <v>1009530.6012951622</v>
      </c>
      <c r="O158" s="116">
        <v>0</v>
      </c>
      <c r="P158" s="117">
        <v>-4507066.5449999999</v>
      </c>
      <c r="Q158" s="117">
        <v>-9833567.5417955555</v>
      </c>
      <c r="R158" s="117">
        <v>-4067803.3941691201</v>
      </c>
      <c r="S158" s="118">
        <v>75576.899999999994</v>
      </c>
      <c r="T158" s="22">
        <f t="shared" si="11"/>
        <v>-8911391.9703338742</v>
      </c>
      <c r="U158" s="36">
        <v>9887140.185571</v>
      </c>
      <c r="V158" s="22">
        <f t="shared" si="13"/>
        <v>975748.21523712575</v>
      </c>
      <c r="W158" s="22">
        <v>8906554.4027713668</v>
      </c>
      <c r="X158" s="21">
        <f t="shared" si="12"/>
        <v>9882302.6180084925</v>
      </c>
      <c r="Y158" s="20">
        <f t="shared" si="14"/>
        <v>189.59945163287082</v>
      </c>
      <c r="Z158" s="250">
        <v>10</v>
      </c>
    </row>
    <row r="159" spans="1:26" s="120" customFormat="1" ht="16.5">
      <c r="A159" s="20">
        <v>494</v>
      </c>
      <c r="B159" s="18" t="s">
        <v>193</v>
      </c>
      <c r="C159" s="21">
        <v>8909</v>
      </c>
      <c r="D159" s="21">
        <v>19087206.920000002</v>
      </c>
      <c r="E159" s="21">
        <v>1531808.0587212413</v>
      </c>
      <c r="F159" s="21">
        <v>20619014.978721242</v>
      </c>
      <c r="G159" s="114">
        <v>1359.93</v>
      </c>
      <c r="H159" s="32">
        <v>12115616.370000001</v>
      </c>
      <c r="I159" s="32">
        <v>8503398.6087212414</v>
      </c>
      <c r="J159" s="290">
        <f t="shared" si="10"/>
        <v>0.41240566620164548</v>
      </c>
      <c r="K159" s="116">
        <v>103843.42278666668</v>
      </c>
      <c r="L159" s="116">
        <v>0</v>
      </c>
      <c r="M159" s="116">
        <v>85306.980502557402</v>
      </c>
      <c r="N159" s="116">
        <v>90716.2044168641</v>
      </c>
      <c r="O159" s="116">
        <v>0</v>
      </c>
      <c r="P159" s="117">
        <v>-547317.94000000006</v>
      </c>
      <c r="Q159" s="117">
        <v>-1553214.1069209697</v>
      </c>
      <c r="R159" s="117">
        <v>-1949838.7598365212</v>
      </c>
      <c r="S159" s="118">
        <v>12918.05</v>
      </c>
      <c r="T159" s="22">
        <f t="shared" si="11"/>
        <v>4745812.4596698387</v>
      </c>
      <c r="U159" s="36">
        <v>5382582.1021825271</v>
      </c>
      <c r="V159" s="22">
        <f t="shared" si="13"/>
        <v>10128394.561852366</v>
      </c>
      <c r="W159" s="22">
        <v>1357802.8644019193</v>
      </c>
      <c r="X159" s="21">
        <f t="shared" si="12"/>
        <v>11486197.426254285</v>
      </c>
      <c r="Y159" s="20">
        <f t="shared" si="14"/>
        <v>1289.2802139695011</v>
      </c>
      <c r="Z159" s="250">
        <v>17</v>
      </c>
    </row>
    <row r="160" spans="1:26" s="120" customFormat="1" ht="16.5">
      <c r="A160" s="20">
        <v>495</v>
      </c>
      <c r="B160" s="18" t="s">
        <v>194</v>
      </c>
      <c r="C160" s="21">
        <v>1488</v>
      </c>
      <c r="D160" s="21">
        <v>1825697.06</v>
      </c>
      <c r="E160" s="21">
        <v>735317.83507276734</v>
      </c>
      <c r="F160" s="21">
        <v>2561014.8950727675</v>
      </c>
      <c r="G160" s="114">
        <v>1359.93</v>
      </c>
      <c r="H160" s="32">
        <v>2023575.84</v>
      </c>
      <c r="I160" s="32">
        <v>537439.05507276743</v>
      </c>
      <c r="J160" s="290">
        <f t="shared" si="10"/>
        <v>0.20985393568259464</v>
      </c>
      <c r="K160" s="116">
        <v>77694.796063999995</v>
      </c>
      <c r="L160" s="116">
        <v>0</v>
      </c>
      <c r="M160" s="116">
        <v>20061.487943538439</v>
      </c>
      <c r="N160" s="116">
        <v>21820.369048478173</v>
      </c>
      <c r="O160" s="116">
        <v>0</v>
      </c>
      <c r="P160" s="117">
        <v>-105106.005</v>
      </c>
      <c r="Q160" s="117">
        <v>214609.38296891158</v>
      </c>
      <c r="R160" s="117">
        <v>178712.19771105226</v>
      </c>
      <c r="S160" s="118">
        <v>2157.6</v>
      </c>
      <c r="T160" s="22">
        <f t="shared" si="11"/>
        <v>947388.88380874787</v>
      </c>
      <c r="U160" s="36">
        <v>-703.58796887334699</v>
      </c>
      <c r="V160" s="22">
        <f t="shared" si="13"/>
        <v>946685.29583987454</v>
      </c>
      <c r="W160" s="22">
        <v>332971.06142243807</v>
      </c>
      <c r="X160" s="21">
        <f t="shared" si="12"/>
        <v>1279656.3572623127</v>
      </c>
      <c r="Y160" s="20">
        <f t="shared" si="14"/>
        <v>859.98411106338222</v>
      </c>
      <c r="Z160" s="250">
        <v>13</v>
      </c>
    </row>
    <row r="161" spans="1:26" s="120" customFormat="1" ht="16.5">
      <c r="A161" s="20">
        <v>498</v>
      </c>
      <c r="B161" s="18" t="s">
        <v>195</v>
      </c>
      <c r="C161" s="21">
        <v>2321</v>
      </c>
      <c r="D161" s="21">
        <v>3284526.3699999996</v>
      </c>
      <c r="E161" s="21">
        <v>1846217.1285907747</v>
      </c>
      <c r="F161" s="21">
        <v>5130743.4985907748</v>
      </c>
      <c r="G161" s="114">
        <v>1359.93</v>
      </c>
      <c r="H161" s="32">
        <v>3156397.5300000003</v>
      </c>
      <c r="I161" s="32">
        <v>1974345.9685907746</v>
      </c>
      <c r="J161" s="290">
        <f t="shared" si="10"/>
        <v>0.38480699125439699</v>
      </c>
      <c r="K161" s="116">
        <v>781844.50282400008</v>
      </c>
      <c r="L161" s="116">
        <v>0</v>
      </c>
      <c r="M161" s="116">
        <v>30994.388116099839</v>
      </c>
      <c r="N161" s="116">
        <v>48595.247092295365</v>
      </c>
      <c r="O161" s="116">
        <v>7439.8259051291825</v>
      </c>
      <c r="P161" s="117">
        <v>-87787.455000000002</v>
      </c>
      <c r="Q161" s="117">
        <v>-122686.07046232563</v>
      </c>
      <c r="R161" s="117">
        <v>494387.11180132453</v>
      </c>
      <c r="S161" s="118">
        <v>3365.45</v>
      </c>
      <c r="T161" s="22">
        <f t="shared" si="11"/>
        <v>3130498.9688672982</v>
      </c>
      <c r="U161" s="36">
        <v>46622.083899494311</v>
      </c>
      <c r="V161" s="22">
        <f t="shared" si="13"/>
        <v>3177121.0527667925</v>
      </c>
      <c r="W161" s="22">
        <v>444350.04603458964</v>
      </c>
      <c r="X161" s="21">
        <f t="shared" si="12"/>
        <v>3621471.0988013819</v>
      </c>
      <c r="Y161" s="20">
        <f t="shared" si="14"/>
        <v>1560.3063760454036</v>
      </c>
      <c r="Z161" s="250">
        <v>19</v>
      </c>
    </row>
    <row r="162" spans="1:26" s="120" customFormat="1" ht="16.5">
      <c r="A162" s="20">
        <v>499</v>
      </c>
      <c r="B162" s="18" t="s">
        <v>196</v>
      </c>
      <c r="C162" s="21">
        <v>19536</v>
      </c>
      <c r="D162" s="21">
        <v>35164344.829999998</v>
      </c>
      <c r="E162" s="21">
        <v>6980695.2175296852</v>
      </c>
      <c r="F162" s="21">
        <v>42145040.047529683</v>
      </c>
      <c r="G162" s="114">
        <v>1359.93</v>
      </c>
      <c r="H162" s="32">
        <v>26567592.48</v>
      </c>
      <c r="I162" s="32">
        <v>15577447.567529682</v>
      </c>
      <c r="J162" s="290">
        <f t="shared" si="10"/>
        <v>0.36961520382854041</v>
      </c>
      <c r="K162" s="116">
        <v>0</v>
      </c>
      <c r="L162" s="116">
        <v>0</v>
      </c>
      <c r="M162" s="116">
        <v>146611.96666869734</v>
      </c>
      <c r="N162" s="116">
        <v>394090.69987580052</v>
      </c>
      <c r="O162" s="116">
        <v>30860.15918751901</v>
      </c>
      <c r="P162" s="117">
        <v>-807974.45</v>
      </c>
      <c r="Q162" s="117">
        <v>2257095.6570163397</v>
      </c>
      <c r="R162" s="117">
        <v>767945.24610744999</v>
      </c>
      <c r="S162" s="118">
        <v>28327.200000000001</v>
      </c>
      <c r="T162" s="22">
        <f t="shared" si="11"/>
        <v>18394404.046385489</v>
      </c>
      <c r="U162" s="36">
        <v>4570585.4839331191</v>
      </c>
      <c r="V162" s="22">
        <f t="shared" si="13"/>
        <v>22964989.53031861</v>
      </c>
      <c r="W162" s="22">
        <v>2855979.3655998916</v>
      </c>
      <c r="X162" s="21">
        <f t="shared" si="12"/>
        <v>25820968.895918503</v>
      </c>
      <c r="Y162" s="20">
        <f t="shared" si="14"/>
        <v>1321.7121670719955</v>
      </c>
      <c r="Z162" s="250">
        <v>15</v>
      </c>
    </row>
    <row r="163" spans="1:26" s="120" customFormat="1" ht="16.5">
      <c r="A163" s="20">
        <v>500</v>
      </c>
      <c r="B163" s="18" t="s">
        <v>197</v>
      </c>
      <c r="C163" s="21">
        <v>10426</v>
      </c>
      <c r="D163" s="21">
        <v>20683175.140000001</v>
      </c>
      <c r="E163" s="21">
        <v>1093866.2157395228</v>
      </c>
      <c r="F163" s="21">
        <v>21777041.355739523</v>
      </c>
      <c r="G163" s="114">
        <v>1359.93</v>
      </c>
      <c r="H163" s="32">
        <v>14178630.180000002</v>
      </c>
      <c r="I163" s="32">
        <v>7598411.1757395212</v>
      </c>
      <c r="J163" s="290">
        <f t="shared" si="10"/>
        <v>0.34891843440141584</v>
      </c>
      <c r="K163" s="116">
        <v>0</v>
      </c>
      <c r="L163" s="116">
        <v>0</v>
      </c>
      <c r="M163" s="116">
        <v>82833.047420037547</v>
      </c>
      <c r="N163" s="116">
        <v>188650.8191113642</v>
      </c>
      <c r="O163" s="116">
        <v>87162.770831192844</v>
      </c>
      <c r="P163" s="117">
        <v>-562570.125</v>
      </c>
      <c r="Q163" s="117">
        <v>2384572.1870733406</v>
      </c>
      <c r="R163" s="117">
        <v>1272038.2486312264</v>
      </c>
      <c r="S163" s="118">
        <v>15117.699999999999</v>
      </c>
      <c r="T163" s="22">
        <f t="shared" si="11"/>
        <v>11066215.823806683</v>
      </c>
      <c r="U163" s="36">
        <v>1637247.3333260771</v>
      </c>
      <c r="V163" s="22">
        <f t="shared" si="13"/>
        <v>12703463.15713276</v>
      </c>
      <c r="W163" s="22">
        <v>1064618.4075359539</v>
      </c>
      <c r="X163" s="21">
        <f t="shared" si="12"/>
        <v>13768081.564668713</v>
      </c>
      <c r="Y163" s="20">
        <f t="shared" si="14"/>
        <v>1320.5526150650981</v>
      </c>
      <c r="Z163" s="250">
        <v>13</v>
      </c>
    </row>
    <row r="164" spans="1:26" s="120" customFormat="1" ht="16.5">
      <c r="A164" s="20">
        <v>503</v>
      </c>
      <c r="B164" s="18" t="s">
        <v>198</v>
      </c>
      <c r="C164" s="21">
        <v>7594</v>
      </c>
      <c r="D164" s="21">
        <v>10761823.660000002</v>
      </c>
      <c r="E164" s="21">
        <v>1293490.8928918559</v>
      </c>
      <c r="F164" s="21">
        <v>12055314.552891858</v>
      </c>
      <c r="G164" s="114">
        <v>1359.93</v>
      </c>
      <c r="H164" s="32">
        <v>10327308.42</v>
      </c>
      <c r="I164" s="32">
        <v>1728006.132891858</v>
      </c>
      <c r="J164" s="290">
        <f t="shared" si="10"/>
        <v>0.14333977975525655</v>
      </c>
      <c r="K164" s="116">
        <v>0</v>
      </c>
      <c r="L164" s="116">
        <v>0</v>
      </c>
      <c r="M164" s="116">
        <v>57204.820564311784</v>
      </c>
      <c r="N164" s="116">
        <v>120828.44128715816</v>
      </c>
      <c r="O164" s="116">
        <v>0</v>
      </c>
      <c r="P164" s="117">
        <v>-399248.47499999998</v>
      </c>
      <c r="Q164" s="117">
        <v>-873381.28137660876</v>
      </c>
      <c r="R164" s="117">
        <v>-1004338.0367727539</v>
      </c>
      <c r="S164" s="118">
        <v>11011.3</v>
      </c>
      <c r="T164" s="22">
        <f t="shared" si="11"/>
        <v>-359917.09840603475</v>
      </c>
      <c r="U164" s="36">
        <v>3242821.1737005454</v>
      </c>
      <c r="V164" s="22">
        <f t="shared" si="13"/>
        <v>2882904.0752945105</v>
      </c>
      <c r="W164" s="22">
        <v>1432956.3497235579</v>
      </c>
      <c r="X164" s="21">
        <f t="shared" si="12"/>
        <v>4315860.4250180684</v>
      </c>
      <c r="Y164" s="20">
        <f t="shared" si="14"/>
        <v>568.3250493834696</v>
      </c>
      <c r="Z164" s="250">
        <v>2</v>
      </c>
    </row>
    <row r="165" spans="1:26" s="120" customFormat="1" ht="16.5">
      <c r="A165" s="20">
        <v>504</v>
      </c>
      <c r="B165" s="18" t="s">
        <v>199</v>
      </c>
      <c r="C165" s="21">
        <v>1816</v>
      </c>
      <c r="D165" s="21">
        <v>2456763.2399999998</v>
      </c>
      <c r="E165" s="21">
        <v>541822.66326405085</v>
      </c>
      <c r="F165" s="21">
        <v>2998585.9032640504</v>
      </c>
      <c r="G165" s="114">
        <v>1359.93</v>
      </c>
      <c r="H165" s="32">
        <v>2469632.88</v>
      </c>
      <c r="I165" s="32">
        <v>528953.02326405048</v>
      </c>
      <c r="J165" s="290">
        <f t="shared" si="10"/>
        <v>0.17640082369768673</v>
      </c>
      <c r="K165" s="116">
        <v>0</v>
      </c>
      <c r="L165" s="116">
        <v>0</v>
      </c>
      <c r="M165" s="116">
        <v>15814.2745342707</v>
      </c>
      <c r="N165" s="116">
        <v>30796.930174607543</v>
      </c>
      <c r="O165" s="116">
        <v>0</v>
      </c>
      <c r="P165" s="117">
        <v>-112628.485</v>
      </c>
      <c r="Q165" s="117">
        <v>-152539.77561146973</v>
      </c>
      <c r="R165" s="117">
        <v>25175.170923812559</v>
      </c>
      <c r="S165" s="118">
        <v>2633.2</v>
      </c>
      <c r="T165" s="22">
        <f t="shared" si="11"/>
        <v>338204.33828527154</v>
      </c>
      <c r="U165" s="36">
        <v>770222.75565969967</v>
      </c>
      <c r="V165" s="22">
        <f t="shared" si="13"/>
        <v>1108427.0939449712</v>
      </c>
      <c r="W165" s="22">
        <v>394743.52792224655</v>
      </c>
      <c r="X165" s="21">
        <f t="shared" si="12"/>
        <v>1503170.6218672178</v>
      </c>
      <c r="Y165" s="20">
        <f t="shared" si="14"/>
        <v>827.73712657886449</v>
      </c>
      <c r="Z165" s="250">
        <v>1</v>
      </c>
    </row>
    <row r="166" spans="1:26" s="120" customFormat="1" ht="16.5">
      <c r="A166" s="20">
        <v>505</v>
      </c>
      <c r="B166" s="18" t="s">
        <v>200</v>
      </c>
      <c r="C166" s="21">
        <v>20837</v>
      </c>
      <c r="D166" s="21">
        <v>37461173.68</v>
      </c>
      <c r="E166" s="21">
        <v>3415891.8343010945</v>
      </c>
      <c r="F166" s="21">
        <v>40877065.514301091</v>
      </c>
      <c r="G166" s="114">
        <v>1359.93</v>
      </c>
      <c r="H166" s="32">
        <v>28336861.41</v>
      </c>
      <c r="I166" s="32">
        <v>12540204.104301091</v>
      </c>
      <c r="J166" s="290">
        <f t="shared" si="10"/>
        <v>0.3067784819317283</v>
      </c>
      <c r="K166" s="116">
        <v>0</v>
      </c>
      <c r="L166" s="116">
        <v>0</v>
      </c>
      <c r="M166" s="116">
        <v>176789.43024968985</v>
      </c>
      <c r="N166" s="116">
        <v>352352.54319873074</v>
      </c>
      <c r="O166" s="116">
        <v>50682.122347556644</v>
      </c>
      <c r="P166" s="117">
        <v>-1387533.6874999998</v>
      </c>
      <c r="Q166" s="117">
        <v>-1067723.4109920911</v>
      </c>
      <c r="R166" s="117">
        <v>-487463.23182353366</v>
      </c>
      <c r="S166" s="118">
        <v>30213.649999999998</v>
      </c>
      <c r="T166" s="22">
        <f t="shared" si="11"/>
        <v>10207521.519781444</v>
      </c>
      <c r="U166" s="36">
        <v>3817903.3733377233</v>
      </c>
      <c r="V166" s="22">
        <f t="shared" si="13"/>
        <v>14025424.893119168</v>
      </c>
      <c r="W166" s="22">
        <v>3199902.0564645682</v>
      </c>
      <c r="X166" s="21">
        <f t="shared" si="12"/>
        <v>17225326.949583735</v>
      </c>
      <c r="Y166" s="20">
        <f t="shared" si="14"/>
        <v>826.6701996248853</v>
      </c>
      <c r="Z166" s="250">
        <v>1</v>
      </c>
    </row>
    <row r="167" spans="1:26" s="120" customFormat="1" ht="16.5">
      <c r="A167" s="20">
        <v>507</v>
      </c>
      <c r="B167" s="18" t="s">
        <v>201</v>
      </c>
      <c r="C167" s="21">
        <v>5635</v>
      </c>
      <c r="D167" s="21">
        <v>5945093.3199999994</v>
      </c>
      <c r="E167" s="21">
        <v>1507690.6091283192</v>
      </c>
      <c r="F167" s="21">
        <v>7452783.929128319</v>
      </c>
      <c r="G167" s="114">
        <v>1359.93</v>
      </c>
      <c r="H167" s="32">
        <v>7663205.5500000007</v>
      </c>
      <c r="I167" s="32">
        <v>-210421.62087168172</v>
      </c>
      <c r="J167" s="290">
        <f t="shared" si="10"/>
        <v>-2.8233962351876842E-2</v>
      </c>
      <c r="K167" s="116">
        <v>236505.64959000002</v>
      </c>
      <c r="L167" s="116">
        <v>0</v>
      </c>
      <c r="M167" s="116">
        <v>69255.723538781182</v>
      </c>
      <c r="N167" s="116">
        <v>118383.3427387554</v>
      </c>
      <c r="O167" s="116">
        <v>0</v>
      </c>
      <c r="P167" s="117">
        <v>-364608.42</v>
      </c>
      <c r="Q167" s="117">
        <v>126007.61324428333</v>
      </c>
      <c r="R167" s="117">
        <v>466797.64630402316</v>
      </c>
      <c r="S167" s="118">
        <v>8170.75</v>
      </c>
      <c r="T167" s="22">
        <f t="shared" si="11"/>
        <v>450090.68454416143</v>
      </c>
      <c r="U167" s="36">
        <v>414201.56204448477</v>
      </c>
      <c r="V167" s="22">
        <f t="shared" si="13"/>
        <v>864292.2465886462</v>
      </c>
      <c r="W167" s="22">
        <v>1114235.8704170489</v>
      </c>
      <c r="X167" s="21">
        <f t="shared" si="12"/>
        <v>1978528.1170056951</v>
      </c>
      <c r="Y167" s="20">
        <f t="shared" si="14"/>
        <v>351.11412901609498</v>
      </c>
      <c r="Z167" s="250">
        <v>10</v>
      </c>
    </row>
    <row r="168" spans="1:26" s="120" customFormat="1" ht="16.5">
      <c r="A168" s="20">
        <v>508</v>
      </c>
      <c r="B168" s="18" t="s">
        <v>202</v>
      </c>
      <c r="C168" s="21">
        <v>9563</v>
      </c>
      <c r="D168" s="21">
        <v>10827312.77</v>
      </c>
      <c r="E168" s="21">
        <v>1658898.5590586909</v>
      </c>
      <c r="F168" s="21">
        <v>12486211.32905869</v>
      </c>
      <c r="G168" s="114">
        <v>1359.93</v>
      </c>
      <c r="H168" s="32">
        <v>13005010.59</v>
      </c>
      <c r="I168" s="32">
        <v>-518799.26094130985</v>
      </c>
      <c r="J168" s="290">
        <f t="shared" si="10"/>
        <v>-4.1549774168400291E-2</v>
      </c>
      <c r="K168" s="116">
        <v>331929.92578066664</v>
      </c>
      <c r="L168" s="116">
        <v>0</v>
      </c>
      <c r="M168" s="116">
        <v>132009.57369459129</v>
      </c>
      <c r="N168" s="116">
        <v>158395.04701378121</v>
      </c>
      <c r="O168" s="116">
        <v>0</v>
      </c>
      <c r="P168" s="117">
        <v>-783437.20884999994</v>
      </c>
      <c r="Q168" s="117">
        <v>-202194.99052737484</v>
      </c>
      <c r="R168" s="117">
        <v>-169346.17177379702</v>
      </c>
      <c r="S168" s="118">
        <v>13866.35</v>
      </c>
      <c r="T168" s="22">
        <f t="shared" si="11"/>
        <v>-1037576.7356034425</v>
      </c>
      <c r="U168" s="36">
        <v>922745.95571549924</v>
      </c>
      <c r="V168" s="22">
        <f t="shared" si="13"/>
        <v>-114830.7798879433</v>
      </c>
      <c r="W168" s="22">
        <v>1678386.8842173759</v>
      </c>
      <c r="X168" s="21">
        <f t="shared" si="12"/>
        <v>1563556.1043294326</v>
      </c>
      <c r="Y168" s="20">
        <f t="shared" si="14"/>
        <v>163.50058604302339</v>
      </c>
      <c r="Z168" s="250">
        <v>6</v>
      </c>
    </row>
    <row r="169" spans="1:26" s="120" customFormat="1" ht="16.5">
      <c r="A169" s="20">
        <v>529</v>
      </c>
      <c r="B169" s="18" t="s">
        <v>203</v>
      </c>
      <c r="C169" s="21">
        <v>19579</v>
      </c>
      <c r="D169" s="21">
        <v>27730906.949999999</v>
      </c>
      <c r="E169" s="21">
        <v>3837528.9892032733</v>
      </c>
      <c r="F169" s="21">
        <v>31568435.939203274</v>
      </c>
      <c r="G169" s="114">
        <v>1359.93</v>
      </c>
      <c r="H169" s="32">
        <v>26626069.470000003</v>
      </c>
      <c r="I169" s="32">
        <v>4942366.469203271</v>
      </c>
      <c r="J169" s="290">
        <f t="shared" si="10"/>
        <v>0.15656038451577486</v>
      </c>
      <c r="K169" s="116">
        <v>0</v>
      </c>
      <c r="L169" s="116">
        <v>0</v>
      </c>
      <c r="M169" s="116">
        <v>171460.53184328382</v>
      </c>
      <c r="N169" s="116">
        <v>412633.48130602413</v>
      </c>
      <c r="O169" s="116">
        <v>112871.02755467209</v>
      </c>
      <c r="P169" s="117">
        <v>-1190748.595</v>
      </c>
      <c r="Q169" s="117">
        <v>3249168.9988771346</v>
      </c>
      <c r="R169" s="117">
        <v>612896.30576468771</v>
      </c>
      <c r="S169" s="118">
        <v>28389.55</v>
      </c>
      <c r="T169" s="22">
        <f t="shared" si="11"/>
        <v>8339037.7695490737</v>
      </c>
      <c r="U169" s="36">
        <v>-738195.64275284228</v>
      </c>
      <c r="V169" s="22">
        <f t="shared" si="13"/>
        <v>7600842.1267962316</v>
      </c>
      <c r="W169" s="22">
        <v>2330134.0337805543</v>
      </c>
      <c r="X169" s="21">
        <f t="shared" si="12"/>
        <v>9930976.1605767868</v>
      </c>
      <c r="Y169" s="20">
        <f t="shared" si="14"/>
        <v>507.22591350818669</v>
      </c>
      <c r="Z169" s="250">
        <v>2</v>
      </c>
    </row>
    <row r="170" spans="1:26" s="120" customFormat="1" ht="16.5">
      <c r="A170" s="20">
        <v>531</v>
      </c>
      <c r="B170" s="18" t="s">
        <v>204</v>
      </c>
      <c r="C170" s="21">
        <v>5169</v>
      </c>
      <c r="D170" s="21">
        <v>7314883.5</v>
      </c>
      <c r="E170" s="21">
        <v>662676.39390154032</v>
      </c>
      <c r="F170" s="21">
        <v>7977559.89390154</v>
      </c>
      <c r="G170" s="114">
        <v>1359.93</v>
      </c>
      <c r="H170" s="32">
        <v>7029478.1699999999</v>
      </c>
      <c r="I170" s="32">
        <v>948081.72390154004</v>
      </c>
      <c r="J170" s="290">
        <f t="shared" si="10"/>
        <v>0.11884357328690227</v>
      </c>
      <c r="K170" s="116">
        <v>0</v>
      </c>
      <c r="L170" s="116">
        <v>0</v>
      </c>
      <c r="M170" s="116">
        <v>49535.837218870751</v>
      </c>
      <c r="N170" s="116">
        <v>84001.312107326143</v>
      </c>
      <c r="O170" s="116">
        <v>0</v>
      </c>
      <c r="P170" s="117">
        <v>-290280.34999999998</v>
      </c>
      <c r="Q170" s="117">
        <v>-901192.83959212282</v>
      </c>
      <c r="R170" s="117">
        <v>-906487.4611111877</v>
      </c>
      <c r="S170" s="118">
        <v>7495.05</v>
      </c>
      <c r="T170" s="22">
        <f t="shared" si="11"/>
        <v>-1008846.7274755735</v>
      </c>
      <c r="U170" s="36">
        <v>2428372.4088536832</v>
      </c>
      <c r="V170" s="22">
        <f t="shared" si="13"/>
        <v>1419525.6813781096</v>
      </c>
      <c r="W170" s="22">
        <v>894507.61685186601</v>
      </c>
      <c r="X170" s="21">
        <f t="shared" si="12"/>
        <v>2314033.2982299756</v>
      </c>
      <c r="Y170" s="20">
        <f t="shared" si="14"/>
        <v>447.67523664731584</v>
      </c>
      <c r="Z170" s="250">
        <v>4</v>
      </c>
    </row>
    <row r="171" spans="1:26" s="120" customFormat="1" ht="16.5">
      <c r="A171" s="20">
        <v>535</v>
      </c>
      <c r="B171" s="18" t="s">
        <v>205</v>
      </c>
      <c r="C171" s="21">
        <v>10396</v>
      </c>
      <c r="D171" s="21">
        <v>21274334.16</v>
      </c>
      <c r="E171" s="21">
        <v>1293320.2973204327</v>
      </c>
      <c r="F171" s="21">
        <v>22567654.457320433</v>
      </c>
      <c r="G171" s="114">
        <v>1359.93</v>
      </c>
      <c r="H171" s="32">
        <v>14137832.280000001</v>
      </c>
      <c r="I171" s="32">
        <v>8429822.1773204319</v>
      </c>
      <c r="J171" s="290">
        <f t="shared" si="10"/>
        <v>0.37353559242334061</v>
      </c>
      <c r="K171" s="116">
        <v>55919.183013333335</v>
      </c>
      <c r="L171" s="116">
        <v>0</v>
      </c>
      <c r="M171" s="116">
        <v>125583.3567960956</v>
      </c>
      <c r="N171" s="116">
        <v>201576.39065831862</v>
      </c>
      <c r="O171" s="116">
        <v>0</v>
      </c>
      <c r="P171" s="117">
        <v>-560967.57499999995</v>
      </c>
      <c r="Q171" s="117">
        <v>648349.79844050645</v>
      </c>
      <c r="R171" s="117">
        <v>-328873.14778039505</v>
      </c>
      <c r="S171" s="118">
        <v>15074.199999999999</v>
      </c>
      <c r="T171" s="22">
        <f t="shared" si="11"/>
        <v>8586484.3834482916</v>
      </c>
      <c r="U171" s="36">
        <v>6766675.6418027291</v>
      </c>
      <c r="V171" s="22">
        <f t="shared" si="13"/>
        <v>15353160.02525102</v>
      </c>
      <c r="W171" s="22">
        <v>1996875.6162195161</v>
      </c>
      <c r="X171" s="21">
        <f t="shared" si="12"/>
        <v>17350035.641470537</v>
      </c>
      <c r="Y171" s="20">
        <f t="shared" si="14"/>
        <v>1668.9145480444918</v>
      </c>
      <c r="Z171" s="250">
        <v>17</v>
      </c>
    </row>
    <row r="172" spans="1:26" s="120" customFormat="1" ht="16.5">
      <c r="A172" s="20">
        <v>536</v>
      </c>
      <c r="B172" s="18" t="s">
        <v>206</v>
      </c>
      <c r="C172" s="21">
        <v>34884</v>
      </c>
      <c r="D172" s="21">
        <v>59260213.109999999</v>
      </c>
      <c r="E172" s="21">
        <v>4475167.3588596238</v>
      </c>
      <c r="F172" s="21">
        <v>63735380.46885962</v>
      </c>
      <c r="G172" s="114">
        <v>1359.93</v>
      </c>
      <c r="H172" s="32">
        <v>47439798.120000005</v>
      </c>
      <c r="I172" s="32">
        <v>16295582.348859616</v>
      </c>
      <c r="J172" s="290">
        <f t="shared" si="10"/>
        <v>0.25567561108106118</v>
      </c>
      <c r="K172" s="116">
        <v>0</v>
      </c>
      <c r="L172" s="116">
        <v>0</v>
      </c>
      <c r="M172" s="116">
        <v>332705.71326438087</v>
      </c>
      <c r="N172" s="116">
        <v>698443.13257448468</v>
      </c>
      <c r="O172" s="116">
        <v>465427.56532424188</v>
      </c>
      <c r="P172" s="117">
        <v>-2722428.59</v>
      </c>
      <c r="Q172" s="117">
        <v>-1873068.0773626922</v>
      </c>
      <c r="R172" s="117">
        <v>-1518807.5567046653</v>
      </c>
      <c r="S172" s="118">
        <v>50581.799999999996</v>
      </c>
      <c r="T172" s="22">
        <f t="shared" si="11"/>
        <v>11728436.335955366</v>
      </c>
      <c r="U172" s="36">
        <v>5110445.8717758786</v>
      </c>
      <c r="V172" s="22">
        <f t="shared" si="13"/>
        <v>16838882.207731247</v>
      </c>
      <c r="W172" s="22">
        <v>4319910.8290714007</v>
      </c>
      <c r="X172" s="21">
        <f t="shared" si="12"/>
        <v>21158793.036802649</v>
      </c>
      <c r="Y172" s="20">
        <f t="shared" si="14"/>
        <v>606.54721467729189</v>
      </c>
      <c r="Z172" s="250">
        <v>6</v>
      </c>
    </row>
    <row r="173" spans="1:26" s="120" customFormat="1" ht="16.5">
      <c r="A173" s="20">
        <v>538</v>
      </c>
      <c r="B173" s="18" t="s">
        <v>207</v>
      </c>
      <c r="C173" s="21">
        <v>4689</v>
      </c>
      <c r="D173" s="21">
        <v>8465544.040000001</v>
      </c>
      <c r="E173" s="21">
        <v>575535.98720333737</v>
      </c>
      <c r="F173" s="21">
        <v>9041080.0272033382</v>
      </c>
      <c r="G173" s="114">
        <v>1359.93</v>
      </c>
      <c r="H173" s="32">
        <v>6376711.7700000005</v>
      </c>
      <c r="I173" s="32">
        <v>2664368.2572033377</v>
      </c>
      <c r="J173" s="290">
        <f t="shared" si="10"/>
        <v>0.29469579399658319</v>
      </c>
      <c r="K173" s="116">
        <v>0</v>
      </c>
      <c r="L173" s="116">
        <v>0</v>
      </c>
      <c r="M173" s="116">
        <v>27588.696721312557</v>
      </c>
      <c r="N173" s="116">
        <v>90095.054559475248</v>
      </c>
      <c r="O173" s="116">
        <v>0</v>
      </c>
      <c r="P173" s="117">
        <v>-184631.42</v>
      </c>
      <c r="Q173" s="117">
        <v>-127316.54536926148</v>
      </c>
      <c r="R173" s="117">
        <v>-344269.17096816306</v>
      </c>
      <c r="S173" s="118">
        <v>6799.05</v>
      </c>
      <c r="T173" s="22">
        <f t="shared" si="11"/>
        <v>2132633.9221467013</v>
      </c>
      <c r="U173" s="36">
        <v>2064131.1609362371</v>
      </c>
      <c r="V173" s="22">
        <f t="shared" si="13"/>
        <v>4196765.0830829386</v>
      </c>
      <c r="W173" s="22">
        <v>803528.66794922063</v>
      </c>
      <c r="X173" s="21">
        <f t="shared" si="12"/>
        <v>5000293.7510321587</v>
      </c>
      <c r="Y173" s="20">
        <f t="shared" si="14"/>
        <v>1066.3880893649305</v>
      </c>
      <c r="Z173" s="250">
        <v>2</v>
      </c>
    </row>
    <row r="174" spans="1:26" s="120" customFormat="1" ht="16.5">
      <c r="A174" s="20">
        <v>541</v>
      </c>
      <c r="B174" s="18" t="s">
        <v>208</v>
      </c>
      <c r="C174" s="21">
        <v>9423</v>
      </c>
      <c r="D174" s="21">
        <v>10555361.85</v>
      </c>
      <c r="E174" s="21">
        <v>3166633.2700283173</v>
      </c>
      <c r="F174" s="21">
        <v>13721995.120028317</v>
      </c>
      <c r="G174" s="114">
        <v>1359.93</v>
      </c>
      <c r="H174" s="32">
        <v>12814620.390000001</v>
      </c>
      <c r="I174" s="32">
        <v>907374.73002831638</v>
      </c>
      <c r="J174" s="290">
        <f t="shared" si="10"/>
        <v>6.6125568628422879E-2</v>
      </c>
      <c r="K174" s="116">
        <v>1022269.7971800001</v>
      </c>
      <c r="L174" s="116">
        <v>0</v>
      </c>
      <c r="M174" s="116">
        <v>120181.59990245773</v>
      </c>
      <c r="N174" s="116">
        <v>159756.2456461913</v>
      </c>
      <c r="O174" s="116">
        <v>0</v>
      </c>
      <c r="P174" s="117">
        <v>-596157.6050000001</v>
      </c>
      <c r="Q174" s="117">
        <v>3866652.0284846225</v>
      </c>
      <c r="R174" s="117">
        <v>2786109.4491543616</v>
      </c>
      <c r="S174" s="118">
        <v>13663.35</v>
      </c>
      <c r="T174" s="22">
        <f t="shared" si="11"/>
        <v>8279849.5953959487</v>
      </c>
      <c r="U174" s="36">
        <v>4095853.9230455807</v>
      </c>
      <c r="V174" s="22">
        <f t="shared" si="13"/>
        <v>12375703.51844153</v>
      </c>
      <c r="W174" s="22">
        <v>2019208.9214752342</v>
      </c>
      <c r="X174" s="21">
        <f t="shared" si="12"/>
        <v>14394912.439916763</v>
      </c>
      <c r="Y174" s="20">
        <f t="shared" si="14"/>
        <v>1527.6358314673421</v>
      </c>
      <c r="Z174" s="250">
        <v>12</v>
      </c>
    </row>
    <row r="175" spans="1:26" s="120" customFormat="1" ht="16.5">
      <c r="A175" s="20">
        <v>543</v>
      </c>
      <c r="B175" s="18" t="s">
        <v>209</v>
      </c>
      <c r="C175" s="21">
        <v>44127</v>
      </c>
      <c r="D175" s="21">
        <v>81044655.929999992</v>
      </c>
      <c r="E175" s="21">
        <v>8773775.9424687345</v>
      </c>
      <c r="F175" s="21">
        <v>89818431.872468725</v>
      </c>
      <c r="G175" s="114">
        <v>1359.93</v>
      </c>
      <c r="H175" s="32">
        <v>60009631.109999999</v>
      </c>
      <c r="I175" s="32">
        <v>29808800.762468725</v>
      </c>
      <c r="J175" s="290">
        <f t="shared" si="10"/>
        <v>0.33187843676444501</v>
      </c>
      <c r="K175" s="116">
        <v>0</v>
      </c>
      <c r="L175" s="116">
        <v>0</v>
      </c>
      <c r="M175" s="116">
        <v>334066.30040869419</v>
      </c>
      <c r="N175" s="116">
        <v>801622.20444122085</v>
      </c>
      <c r="O175" s="116">
        <v>499611.42840899585</v>
      </c>
      <c r="P175" s="117">
        <v>-3222280.68065</v>
      </c>
      <c r="Q175" s="117">
        <v>2860711.8872551038</v>
      </c>
      <c r="R175" s="117">
        <v>2260063.0878100507</v>
      </c>
      <c r="S175" s="118">
        <v>63984.15</v>
      </c>
      <c r="T175" s="22">
        <f t="shared" si="11"/>
        <v>33406579.140142791</v>
      </c>
      <c r="U175" s="36">
        <v>168355.97803644519</v>
      </c>
      <c r="V175" s="22">
        <f t="shared" si="13"/>
        <v>33574935.118179239</v>
      </c>
      <c r="W175" s="22">
        <v>5312251.0396160046</v>
      </c>
      <c r="X175" s="21">
        <f t="shared" si="12"/>
        <v>38887186.157795243</v>
      </c>
      <c r="Y175" s="20">
        <f t="shared" si="14"/>
        <v>881.2560599586476</v>
      </c>
      <c r="Z175" s="250">
        <v>1</v>
      </c>
    </row>
    <row r="176" spans="1:26" s="120" customFormat="1" ht="16.5">
      <c r="A176" s="20">
        <v>545</v>
      </c>
      <c r="B176" s="18" t="s">
        <v>210</v>
      </c>
      <c r="C176" s="21">
        <v>9562</v>
      </c>
      <c r="D176" s="21">
        <v>14215987.16</v>
      </c>
      <c r="E176" s="21">
        <v>6494052.4922967628</v>
      </c>
      <c r="F176" s="21">
        <v>20710039.652296763</v>
      </c>
      <c r="G176" s="114">
        <v>1359.93</v>
      </c>
      <c r="H176" s="32">
        <v>13003650.66</v>
      </c>
      <c r="I176" s="32">
        <v>7706388.9922967628</v>
      </c>
      <c r="J176" s="290">
        <f t="shared" si="10"/>
        <v>0.37210884777046366</v>
      </c>
      <c r="K176" s="116">
        <v>442178.86170266668</v>
      </c>
      <c r="L176" s="116">
        <v>0</v>
      </c>
      <c r="M176" s="116">
        <v>130527.25026378076</v>
      </c>
      <c r="N176" s="116">
        <v>139802.91305043103</v>
      </c>
      <c r="O176" s="116">
        <v>30651.273469420099</v>
      </c>
      <c r="P176" s="117">
        <v>-355695.815</v>
      </c>
      <c r="Q176" s="117">
        <v>1099149.4054686362</v>
      </c>
      <c r="R176" s="117">
        <v>1112102.0238476603</v>
      </c>
      <c r="S176" s="118">
        <v>13864.9</v>
      </c>
      <c r="T176" s="22">
        <f t="shared" si="11"/>
        <v>10318969.805099357</v>
      </c>
      <c r="U176" s="36">
        <v>3150064.7031345791</v>
      </c>
      <c r="V176" s="22">
        <f t="shared" si="13"/>
        <v>13469034.508233937</v>
      </c>
      <c r="W176" s="22">
        <v>2169459.5671574911</v>
      </c>
      <c r="X176" s="21">
        <f t="shared" si="12"/>
        <v>15638494.075391427</v>
      </c>
      <c r="Y176" s="20">
        <f t="shared" si="14"/>
        <v>1635.4835887253114</v>
      </c>
      <c r="Z176" s="250">
        <v>15</v>
      </c>
    </row>
    <row r="177" spans="1:26" s="120" customFormat="1" ht="16.5">
      <c r="A177" s="20">
        <v>560</v>
      </c>
      <c r="B177" s="18" t="s">
        <v>211</v>
      </c>
      <c r="C177" s="21">
        <v>15808</v>
      </c>
      <c r="D177" s="21">
        <v>24510062.109999999</v>
      </c>
      <c r="E177" s="21">
        <v>3000995.0710022622</v>
      </c>
      <c r="F177" s="21">
        <v>27511057.181002263</v>
      </c>
      <c r="G177" s="114">
        <v>1359.93</v>
      </c>
      <c r="H177" s="32">
        <v>21497773.440000001</v>
      </c>
      <c r="I177" s="32">
        <v>6013283.7410022616</v>
      </c>
      <c r="J177" s="290">
        <f t="shared" si="10"/>
        <v>0.21857697802884615</v>
      </c>
      <c r="K177" s="116">
        <v>0</v>
      </c>
      <c r="L177" s="116">
        <v>0</v>
      </c>
      <c r="M177" s="116">
        <v>144022.23426273628</v>
      </c>
      <c r="N177" s="116">
        <v>253684.59662892754</v>
      </c>
      <c r="O177" s="116">
        <v>0</v>
      </c>
      <c r="P177" s="117">
        <v>-1215811.9754999999</v>
      </c>
      <c r="Q177" s="117">
        <v>938323.15703580657</v>
      </c>
      <c r="R177" s="117">
        <v>574224.05840517965</v>
      </c>
      <c r="S177" s="118">
        <v>22921.599999999999</v>
      </c>
      <c r="T177" s="22">
        <f t="shared" si="11"/>
        <v>6730647.4118349114</v>
      </c>
      <c r="U177" s="36">
        <v>6305918.2658128617</v>
      </c>
      <c r="V177" s="22">
        <f t="shared" si="13"/>
        <v>13036565.677647773</v>
      </c>
      <c r="W177" s="22">
        <v>2807763.6069482877</v>
      </c>
      <c r="X177" s="21">
        <f t="shared" si="12"/>
        <v>15844329.284596061</v>
      </c>
      <c r="Y177" s="20">
        <f t="shared" si="14"/>
        <v>1002.2981581854796</v>
      </c>
      <c r="Z177" s="250">
        <v>7</v>
      </c>
    </row>
    <row r="178" spans="1:26" s="120" customFormat="1" ht="16.5">
      <c r="A178" s="20">
        <v>561</v>
      </c>
      <c r="B178" s="18" t="s">
        <v>212</v>
      </c>
      <c r="C178" s="21">
        <v>1337</v>
      </c>
      <c r="D178" s="21">
        <v>2071085.6600000001</v>
      </c>
      <c r="E178" s="21">
        <v>379973.70901401178</v>
      </c>
      <c r="F178" s="21">
        <v>2451059.3690140117</v>
      </c>
      <c r="G178" s="114">
        <v>1359.93</v>
      </c>
      <c r="H178" s="32">
        <v>1818226.4100000001</v>
      </c>
      <c r="I178" s="32">
        <v>632832.95901401155</v>
      </c>
      <c r="J178" s="290">
        <f t="shared" si="10"/>
        <v>0.25818752781519994</v>
      </c>
      <c r="K178" s="116">
        <v>0</v>
      </c>
      <c r="L178" s="116">
        <v>0</v>
      </c>
      <c r="M178" s="116">
        <v>14478.506287859644</v>
      </c>
      <c r="N178" s="116">
        <v>18770.413911237985</v>
      </c>
      <c r="O178" s="116">
        <v>0</v>
      </c>
      <c r="P178" s="117">
        <v>-52072.04</v>
      </c>
      <c r="Q178" s="117">
        <v>379710.31877004961</v>
      </c>
      <c r="R178" s="117">
        <v>329196.81005025771</v>
      </c>
      <c r="S178" s="118">
        <v>1938.6499999999999</v>
      </c>
      <c r="T178" s="22">
        <f t="shared" si="11"/>
        <v>1324855.6180334166</v>
      </c>
      <c r="U178" s="36">
        <v>447214.55662307655</v>
      </c>
      <c r="V178" s="22">
        <f t="shared" si="13"/>
        <v>1772070.1746564931</v>
      </c>
      <c r="W178" s="22">
        <v>342227.01655398041</v>
      </c>
      <c r="X178" s="21">
        <f t="shared" si="12"/>
        <v>2114297.1912104734</v>
      </c>
      <c r="Y178" s="20">
        <f t="shared" si="14"/>
        <v>1581.3741145927252</v>
      </c>
      <c r="Z178" s="250">
        <v>2</v>
      </c>
    </row>
    <row r="179" spans="1:26" s="120" customFormat="1" ht="16.5">
      <c r="A179" s="20">
        <v>562</v>
      </c>
      <c r="B179" s="18" t="s">
        <v>213</v>
      </c>
      <c r="C179" s="21">
        <v>8978</v>
      </c>
      <c r="D179" s="21">
        <v>12266547.119999999</v>
      </c>
      <c r="E179" s="21">
        <v>1583851.6366701506</v>
      </c>
      <c r="F179" s="21">
        <v>13850398.756670149</v>
      </c>
      <c r="G179" s="114">
        <v>1359.93</v>
      </c>
      <c r="H179" s="32">
        <v>12209451.540000001</v>
      </c>
      <c r="I179" s="32">
        <v>1640947.2166701481</v>
      </c>
      <c r="J179" s="290">
        <f t="shared" si="10"/>
        <v>0.11847653237275151</v>
      </c>
      <c r="K179" s="116">
        <v>159115.80116800001</v>
      </c>
      <c r="L179" s="116">
        <v>0</v>
      </c>
      <c r="M179" s="116">
        <v>83103.686901653404</v>
      </c>
      <c r="N179" s="116">
        <v>179667.42347962331</v>
      </c>
      <c r="O179" s="116">
        <v>0</v>
      </c>
      <c r="P179" s="117">
        <v>-598391.99500000011</v>
      </c>
      <c r="Q179" s="117">
        <v>-301344.2472770341</v>
      </c>
      <c r="R179" s="117">
        <v>-292090.75667489751</v>
      </c>
      <c r="S179" s="118">
        <v>13018.1</v>
      </c>
      <c r="T179" s="22">
        <f t="shared" si="11"/>
        <v>884025.22926749301</v>
      </c>
      <c r="U179" s="36">
        <v>3260396.7537959917</v>
      </c>
      <c r="V179" s="22">
        <f t="shared" si="13"/>
        <v>4144421.9830634845</v>
      </c>
      <c r="W179" s="22">
        <v>1707001.9478384412</v>
      </c>
      <c r="X179" s="21">
        <f t="shared" si="12"/>
        <v>5851423.930901926</v>
      </c>
      <c r="Y179" s="20">
        <f t="shared" si="14"/>
        <v>651.75138459589289</v>
      </c>
      <c r="Z179" s="250">
        <v>6</v>
      </c>
    </row>
    <row r="180" spans="1:26" s="120" customFormat="1" ht="16.5">
      <c r="A180" s="20">
        <v>563</v>
      </c>
      <c r="B180" s="18" t="s">
        <v>214</v>
      </c>
      <c r="C180" s="21">
        <v>7102</v>
      </c>
      <c r="D180" s="21">
        <v>11637040.689999999</v>
      </c>
      <c r="E180" s="21">
        <v>1175586.6177353009</v>
      </c>
      <c r="F180" s="21">
        <v>12812627.3077353</v>
      </c>
      <c r="G180" s="114">
        <v>1359.93</v>
      </c>
      <c r="H180" s="32">
        <v>9658222.8600000013</v>
      </c>
      <c r="I180" s="32">
        <v>3154404.4477352984</v>
      </c>
      <c r="J180" s="290">
        <f t="shared" si="10"/>
        <v>0.246194974065226</v>
      </c>
      <c r="K180" s="116">
        <v>208764.71040000001</v>
      </c>
      <c r="L180" s="116">
        <v>0</v>
      </c>
      <c r="M180" s="116">
        <v>99198.371526994393</v>
      </c>
      <c r="N180" s="116">
        <v>121296.18292874248</v>
      </c>
      <c r="O180" s="116">
        <v>0</v>
      </c>
      <c r="P180" s="117">
        <v>-403812.9</v>
      </c>
      <c r="Q180" s="117">
        <v>359417.74274852534</v>
      </c>
      <c r="R180" s="117">
        <v>-393833.94316008739</v>
      </c>
      <c r="S180" s="118">
        <v>10297.9</v>
      </c>
      <c r="T180" s="22">
        <f t="shared" si="11"/>
        <v>3155732.5121794734</v>
      </c>
      <c r="U180" s="36">
        <v>3430218.9507546695</v>
      </c>
      <c r="V180" s="22">
        <f t="shared" si="13"/>
        <v>6585951.4629341429</v>
      </c>
      <c r="W180" s="22">
        <v>1307424.8951470982</v>
      </c>
      <c r="X180" s="21">
        <f t="shared" si="12"/>
        <v>7893376.3580812411</v>
      </c>
      <c r="Y180" s="20">
        <f t="shared" si="14"/>
        <v>1111.4300701325319</v>
      </c>
      <c r="Z180" s="250">
        <v>17</v>
      </c>
    </row>
    <row r="181" spans="1:26" s="120" customFormat="1" ht="16.5">
      <c r="A181" s="20">
        <v>564</v>
      </c>
      <c r="B181" s="18" t="s">
        <v>215</v>
      </c>
      <c r="C181" s="21">
        <v>209551</v>
      </c>
      <c r="D181" s="21">
        <v>337586355.72999996</v>
      </c>
      <c r="E181" s="21">
        <v>38923636.275226973</v>
      </c>
      <c r="F181" s="21">
        <v>376509992.00522691</v>
      </c>
      <c r="G181" s="114">
        <v>1359.93</v>
      </c>
      <c r="H181" s="32">
        <v>284974691.43000001</v>
      </c>
      <c r="I181" s="32">
        <v>91535300.575226903</v>
      </c>
      <c r="J181" s="290">
        <f t="shared" si="10"/>
        <v>0.24311519619366745</v>
      </c>
      <c r="K181" s="116">
        <v>0</v>
      </c>
      <c r="L181" s="116">
        <v>0</v>
      </c>
      <c r="M181" s="116">
        <v>2815360.221774579</v>
      </c>
      <c r="N181" s="116">
        <v>4092584.6512759752</v>
      </c>
      <c r="O181" s="116">
        <v>2037629.8259745922</v>
      </c>
      <c r="P181" s="117">
        <v>-17277338.436700001</v>
      </c>
      <c r="Q181" s="117">
        <v>-23160296.368695986</v>
      </c>
      <c r="R181" s="117">
        <v>-13025805.125520186</v>
      </c>
      <c r="S181" s="118">
        <v>303848.95</v>
      </c>
      <c r="T181" s="22">
        <f t="shared" si="11"/>
        <v>47321284.293335877</v>
      </c>
      <c r="U181" s="36">
        <v>40781491.942394681</v>
      </c>
      <c r="V181" s="22">
        <f t="shared" si="13"/>
        <v>88102776.235730559</v>
      </c>
      <c r="W181" s="22">
        <v>29128493.76605672</v>
      </c>
      <c r="X181" s="21">
        <f t="shared" si="12"/>
        <v>117231270.00178728</v>
      </c>
      <c r="Y181" s="20">
        <f t="shared" si="14"/>
        <v>559.4402794631726</v>
      </c>
      <c r="Z181" s="250">
        <v>17</v>
      </c>
    </row>
    <row r="182" spans="1:26" s="120" customFormat="1" ht="16.5">
      <c r="A182" s="20">
        <v>576</v>
      </c>
      <c r="B182" s="18" t="s">
        <v>216</v>
      </c>
      <c r="C182" s="21">
        <v>2813</v>
      </c>
      <c r="D182" s="21">
        <v>2751551.76</v>
      </c>
      <c r="E182" s="21">
        <v>766248.6297972959</v>
      </c>
      <c r="F182" s="21">
        <v>3517800.3897972954</v>
      </c>
      <c r="G182" s="114">
        <v>1359.93</v>
      </c>
      <c r="H182" s="32">
        <v>3825483.0900000003</v>
      </c>
      <c r="I182" s="32">
        <v>-307682.70020270487</v>
      </c>
      <c r="J182" s="290">
        <f t="shared" si="10"/>
        <v>-8.7464513647527997E-2</v>
      </c>
      <c r="K182" s="116">
        <v>286705.83211600001</v>
      </c>
      <c r="L182" s="116">
        <v>0</v>
      </c>
      <c r="M182" s="116">
        <v>27661.474715396766</v>
      </c>
      <c r="N182" s="116">
        <v>43857.798521116267</v>
      </c>
      <c r="O182" s="116">
        <v>0</v>
      </c>
      <c r="P182" s="117">
        <v>-159398.21</v>
      </c>
      <c r="Q182" s="117">
        <v>631105.49353377777</v>
      </c>
      <c r="R182" s="117">
        <v>599096.74529655254</v>
      </c>
      <c r="S182" s="118">
        <v>4078.85</v>
      </c>
      <c r="T182" s="22">
        <f t="shared" si="11"/>
        <v>1125425.2839801386</v>
      </c>
      <c r="U182" s="36">
        <v>498891.39631383511</v>
      </c>
      <c r="V182" s="22">
        <f t="shared" si="13"/>
        <v>1624316.6802939738</v>
      </c>
      <c r="W182" s="22">
        <v>626308.25840280915</v>
      </c>
      <c r="X182" s="21">
        <f t="shared" si="12"/>
        <v>2250624.938696783</v>
      </c>
      <c r="Y182" s="20">
        <f t="shared" si="14"/>
        <v>800.0799639874806</v>
      </c>
      <c r="Z182" s="250">
        <v>7</v>
      </c>
    </row>
    <row r="183" spans="1:26" s="120" customFormat="1" ht="16.5">
      <c r="A183" s="20">
        <v>577</v>
      </c>
      <c r="B183" s="18" t="s">
        <v>217</v>
      </c>
      <c r="C183" s="21">
        <v>11041</v>
      </c>
      <c r="D183" s="21">
        <v>19147907.899999999</v>
      </c>
      <c r="E183" s="21">
        <v>1374198.6454718129</v>
      </c>
      <c r="F183" s="21">
        <v>20522106.54547181</v>
      </c>
      <c r="G183" s="114">
        <v>1359.93</v>
      </c>
      <c r="H183" s="32">
        <v>15014987.130000001</v>
      </c>
      <c r="I183" s="32">
        <v>5507119.415471809</v>
      </c>
      <c r="J183" s="290">
        <f t="shared" si="10"/>
        <v>0.26835059077728801</v>
      </c>
      <c r="K183" s="116">
        <v>0</v>
      </c>
      <c r="L183" s="116">
        <v>0</v>
      </c>
      <c r="M183" s="116">
        <v>95253.379945613066</v>
      </c>
      <c r="N183" s="116">
        <v>219336.38868733216</v>
      </c>
      <c r="O183" s="116">
        <v>70778.383260905699</v>
      </c>
      <c r="P183" s="117">
        <v>-738634.505</v>
      </c>
      <c r="Q183" s="117">
        <v>152044.8658024623</v>
      </c>
      <c r="R183" s="117">
        <v>-307206.87218089239</v>
      </c>
      <c r="S183" s="118">
        <v>16009.449999999999</v>
      </c>
      <c r="T183" s="22">
        <f t="shared" si="11"/>
        <v>5014700.5059872298</v>
      </c>
      <c r="U183" s="36">
        <v>3462562.8116754275</v>
      </c>
      <c r="V183" s="22">
        <f t="shared" si="13"/>
        <v>8477263.3176626563</v>
      </c>
      <c r="W183" s="22">
        <v>1619753.7953696444</v>
      </c>
      <c r="X183" s="21">
        <f t="shared" si="12"/>
        <v>10097017.1130323</v>
      </c>
      <c r="Y183" s="20">
        <f t="shared" si="14"/>
        <v>914.50204809639524</v>
      </c>
      <c r="Z183" s="250">
        <v>2</v>
      </c>
    </row>
    <row r="184" spans="1:26" s="120" customFormat="1" ht="16.5">
      <c r="A184" s="20">
        <v>578</v>
      </c>
      <c r="B184" s="18" t="s">
        <v>218</v>
      </c>
      <c r="C184" s="21">
        <v>3183</v>
      </c>
      <c r="D184" s="21">
        <v>3772464.27</v>
      </c>
      <c r="E184" s="21">
        <v>1057234.095203944</v>
      </c>
      <c r="F184" s="21">
        <v>4829698.365203944</v>
      </c>
      <c r="G184" s="114">
        <v>1359.93</v>
      </c>
      <c r="H184" s="32">
        <v>4328657.1900000004</v>
      </c>
      <c r="I184" s="32">
        <v>501041.17520394363</v>
      </c>
      <c r="J184" s="290">
        <f t="shared" si="10"/>
        <v>0.10374171165920962</v>
      </c>
      <c r="K184" s="116">
        <v>188608.03901000001</v>
      </c>
      <c r="L184" s="116">
        <v>0</v>
      </c>
      <c r="M184" s="116">
        <v>35410.886924110571</v>
      </c>
      <c r="N184" s="116">
        <v>53195.744214828555</v>
      </c>
      <c r="O184" s="116">
        <v>0</v>
      </c>
      <c r="P184" s="117">
        <v>-217064.38</v>
      </c>
      <c r="Q184" s="117">
        <v>-441089.73889290687</v>
      </c>
      <c r="R184" s="117">
        <v>-353908.97566453047</v>
      </c>
      <c r="S184" s="118">
        <v>4615.3499999999995</v>
      </c>
      <c r="T184" s="22">
        <f t="shared" si="11"/>
        <v>-229191.89920455462</v>
      </c>
      <c r="U184" s="36">
        <v>1616384.0324232667</v>
      </c>
      <c r="V184" s="22">
        <f t="shared" si="13"/>
        <v>1387192.1332187122</v>
      </c>
      <c r="W184" s="22">
        <v>676025.78812674677</v>
      </c>
      <c r="X184" s="21">
        <f t="shared" si="12"/>
        <v>2063217.9213454588</v>
      </c>
      <c r="Y184" s="20">
        <f t="shared" si="14"/>
        <v>648.19915844972002</v>
      </c>
      <c r="Z184" s="250">
        <v>18</v>
      </c>
    </row>
    <row r="185" spans="1:26" s="120" customFormat="1" ht="16.5">
      <c r="A185" s="20">
        <v>580</v>
      </c>
      <c r="B185" s="18" t="s">
        <v>219</v>
      </c>
      <c r="C185" s="21">
        <v>4567</v>
      </c>
      <c r="D185" s="21">
        <v>4459061.5999999996</v>
      </c>
      <c r="E185" s="21">
        <v>1088742.7282382536</v>
      </c>
      <c r="F185" s="21">
        <v>5547804.3282382535</v>
      </c>
      <c r="G185" s="114">
        <v>1359.93</v>
      </c>
      <c r="H185" s="32">
        <v>6210800.3100000005</v>
      </c>
      <c r="I185" s="32">
        <v>-662995.98176174704</v>
      </c>
      <c r="J185" s="290">
        <f t="shared" si="10"/>
        <v>-0.11950601400757881</v>
      </c>
      <c r="K185" s="116">
        <v>567330.13570300001</v>
      </c>
      <c r="L185" s="116">
        <v>0</v>
      </c>
      <c r="M185" s="116">
        <v>49256.026760169094</v>
      </c>
      <c r="N185" s="116">
        <v>54227.830914137136</v>
      </c>
      <c r="O185" s="116">
        <v>0</v>
      </c>
      <c r="P185" s="117">
        <v>-263292.14999999997</v>
      </c>
      <c r="Q185" s="117">
        <v>-69168.421515403068</v>
      </c>
      <c r="R185" s="117">
        <v>196915.62206380701</v>
      </c>
      <c r="S185" s="118">
        <v>6622.15</v>
      </c>
      <c r="T185" s="22">
        <f t="shared" si="11"/>
        <v>-121104.78783603676</v>
      </c>
      <c r="U185" s="36">
        <v>1765940.7130330375</v>
      </c>
      <c r="V185" s="22">
        <f t="shared" si="13"/>
        <v>1644835.9251970006</v>
      </c>
      <c r="W185" s="22">
        <v>1033549.7310828343</v>
      </c>
      <c r="X185" s="21">
        <f t="shared" si="12"/>
        <v>2678385.6562798349</v>
      </c>
      <c r="Y185" s="20">
        <f t="shared" si="14"/>
        <v>586.46500028023536</v>
      </c>
      <c r="Z185" s="250">
        <v>9</v>
      </c>
    </row>
    <row r="186" spans="1:26" s="120" customFormat="1" ht="16.5">
      <c r="A186" s="20">
        <v>581</v>
      </c>
      <c r="B186" s="18" t="s">
        <v>220</v>
      </c>
      <c r="C186" s="21">
        <v>6286</v>
      </c>
      <c r="D186" s="21">
        <v>8233858.4199999999</v>
      </c>
      <c r="E186" s="21">
        <v>1447535.4838325228</v>
      </c>
      <c r="F186" s="21">
        <v>9681393.9038325232</v>
      </c>
      <c r="G186" s="114">
        <v>1359.93</v>
      </c>
      <c r="H186" s="32">
        <v>8548519.9800000004</v>
      </c>
      <c r="I186" s="32">
        <v>1132873.9238325227</v>
      </c>
      <c r="J186" s="290">
        <f t="shared" si="10"/>
        <v>0.1170155800998922</v>
      </c>
      <c r="K186" s="116">
        <v>313782.94297466666</v>
      </c>
      <c r="L186" s="116">
        <v>0</v>
      </c>
      <c r="M186" s="116">
        <v>86275.341537069384</v>
      </c>
      <c r="N186" s="116">
        <v>96231.49922065383</v>
      </c>
      <c r="O186" s="116">
        <v>0</v>
      </c>
      <c r="P186" s="117">
        <v>-396988.51500000001</v>
      </c>
      <c r="Q186" s="117">
        <v>790103.50519285083</v>
      </c>
      <c r="R186" s="117">
        <v>445593.05768416007</v>
      </c>
      <c r="S186" s="118">
        <v>9114.6999999999989</v>
      </c>
      <c r="T186" s="22">
        <f t="shared" si="11"/>
        <v>2476986.4554419233</v>
      </c>
      <c r="U186" s="36">
        <v>2059718.6920841334</v>
      </c>
      <c r="V186" s="22">
        <f t="shared" si="13"/>
        <v>4536705.1475260565</v>
      </c>
      <c r="W186" s="22">
        <v>1238202.831596771</v>
      </c>
      <c r="X186" s="21">
        <f t="shared" si="12"/>
        <v>5774907.9791228278</v>
      </c>
      <c r="Y186" s="20">
        <f t="shared" si="14"/>
        <v>918.69360151492651</v>
      </c>
      <c r="Z186" s="250">
        <v>6</v>
      </c>
    </row>
    <row r="187" spans="1:26" s="120" customFormat="1" ht="16.5">
      <c r="A187" s="20">
        <v>583</v>
      </c>
      <c r="B187" s="18" t="s">
        <v>221</v>
      </c>
      <c r="C187" s="21">
        <v>924</v>
      </c>
      <c r="D187" s="21">
        <v>877392.39999999991</v>
      </c>
      <c r="E187" s="21">
        <v>870171.71821434214</v>
      </c>
      <c r="F187" s="21">
        <v>1747564.118214342</v>
      </c>
      <c r="G187" s="114">
        <v>1359.93</v>
      </c>
      <c r="H187" s="32">
        <v>1256575.32</v>
      </c>
      <c r="I187" s="32">
        <v>490988.79821434198</v>
      </c>
      <c r="J187" s="290">
        <f t="shared" si="10"/>
        <v>0.28095609946262429</v>
      </c>
      <c r="K187" s="116">
        <v>316761.425904</v>
      </c>
      <c r="L187" s="116">
        <v>0</v>
      </c>
      <c r="M187" s="116">
        <v>13816.191656348125</v>
      </c>
      <c r="N187" s="116">
        <v>10835.551764197631</v>
      </c>
      <c r="O187" s="116">
        <v>0</v>
      </c>
      <c r="P187" s="117">
        <v>-43169.904999999999</v>
      </c>
      <c r="Q187" s="117">
        <v>-767234.31895424612</v>
      </c>
      <c r="R187" s="117">
        <v>175471.4983443516</v>
      </c>
      <c r="S187" s="118">
        <v>1339.8</v>
      </c>
      <c r="T187" s="22">
        <f t="shared" si="11"/>
        <v>198809.04192899319</v>
      </c>
      <c r="U187" s="36">
        <v>-3780.285616746567</v>
      </c>
      <c r="V187" s="22">
        <f t="shared" si="13"/>
        <v>195028.75631224661</v>
      </c>
      <c r="W187" s="22">
        <v>191959.12275273216</v>
      </c>
      <c r="X187" s="21">
        <f t="shared" si="12"/>
        <v>386987.8790649788</v>
      </c>
      <c r="Y187" s="20">
        <f t="shared" si="14"/>
        <v>418.81805093612422</v>
      </c>
      <c r="Z187" s="250">
        <v>19</v>
      </c>
    </row>
    <row r="188" spans="1:26" s="120" customFormat="1" ht="16.5">
      <c r="A188" s="20">
        <v>584</v>
      </c>
      <c r="B188" s="18" t="s">
        <v>222</v>
      </c>
      <c r="C188" s="21">
        <v>2676</v>
      </c>
      <c r="D188" s="21">
        <v>6330015.4500000002</v>
      </c>
      <c r="E188" s="21">
        <v>827710.98990461812</v>
      </c>
      <c r="F188" s="21">
        <v>7157726.4399046181</v>
      </c>
      <c r="G188" s="114">
        <v>1359.93</v>
      </c>
      <c r="H188" s="32">
        <v>3639172.68</v>
      </c>
      <c r="I188" s="32">
        <v>3518553.7599046179</v>
      </c>
      <c r="J188" s="290">
        <f t="shared" si="10"/>
        <v>0.49157421556215625</v>
      </c>
      <c r="K188" s="116">
        <v>337015.60055999999</v>
      </c>
      <c r="L188" s="116">
        <v>0</v>
      </c>
      <c r="M188" s="116">
        <v>33694.239520922034</v>
      </c>
      <c r="N188" s="116">
        <v>37258.276364050842</v>
      </c>
      <c r="O188" s="116">
        <v>0</v>
      </c>
      <c r="P188" s="117">
        <v>-110032.065</v>
      </c>
      <c r="Q188" s="117">
        <v>-333224.47355662909</v>
      </c>
      <c r="R188" s="117">
        <v>-384348.16877712862</v>
      </c>
      <c r="S188" s="118">
        <v>3880.2</v>
      </c>
      <c r="T188" s="22">
        <f t="shared" si="11"/>
        <v>3102797.3690158329</v>
      </c>
      <c r="U188" s="36">
        <v>1786916.3925448239</v>
      </c>
      <c r="V188" s="22">
        <f t="shared" si="13"/>
        <v>4889713.7615606571</v>
      </c>
      <c r="W188" s="22">
        <v>544264.87358014286</v>
      </c>
      <c r="X188" s="21">
        <f t="shared" si="12"/>
        <v>5433978.6351407999</v>
      </c>
      <c r="Y188" s="20">
        <f t="shared" si="14"/>
        <v>2030.6347664950672</v>
      </c>
      <c r="Z188" s="250">
        <v>16</v>
      </c>
    </row>
    <row r="189" spans="1:26" s="120" customFormat="1" ht="16.5">
      <c r="A189" s="20">
        <v>588</v>
      </c>
      <c r="B189" s="18" t="s">
        <v>223</v>
      </c>
      <c r="C189" s="21">
        <v>1644</v>
      </c>
      <c r="D189" s="21">
        <v>1715152.3099999998</v>
      </c>
      <c r="E189" s="21">
        <v>490239.344517764</v>
      </c>
      <c r="F189" s="21">
        <v>2205391.6545177638</v>
      </c>
      <c r="G189" s="114">
        <v>1359.93</v>
      </c>
      <c r="H189" s="32">
        <v>2235724.92</v>
      </c>
      <c r="I189" s="32">
        <v>-30333.265482236166</v>
      </c>
      <c r="J189" s="290">
        <f t="shared" si="10"/>
        <v>-1.3754139959720175E-2</v>
      </c>
      <c r="K189" s="116">
        <v>183038.65600799999</v>
      </c>
      <c r="L189" s="116">
        <v>0</v>
      </c>
      <c r="M189" s="116">
        <v>20138.384807947928</v>
      </c>
      <c r="N189" s="116">
        <v>26794.926030350049</v>
      </c>
      <c r="O189" s="116">
        <v>0</v>
      </c>
      <c r="P189" s="117">
        <v>-108378.95999999999</v>
      </c>
      <c r="Q189" s="117">
        <v>-451611.41258085769</v>
      </c>
      <c r="R189" s="117">
        <v>-245880.71461617234</v>
      </c>
      <c r="S189" s="118">
        <v>2383.7999999999997</v>
      </c>
      <c r="T189" s="22">
        <f t="shared" si="11"/>
        <v>-603848.58583296824</v>
      </c>
      <c r="U189" s="36">
        <v>219119.16196443941</v>
      </c>
      <c r="V189" s="22">
        <f t="shared" si="13"/>
        <v>-384729.4238685288</v>
      </c>
      <c r="W189" s="22">
        <v>384234.18517887971</v>
      </c>
      <c r="X189" s="21">
        <f t="shared" si="12"/>
        <v>-495.23868964909343</v>
      </c>
      <c r="Y189" s="20">
        <f t="shared" si="14"/>
        <v>-0.30124007886197895</v>
      </c>
      <c r="Z189" s="250">
        <v>10</v>
      </c>
    </row>
    <row r="190" spans="1:26" s="120" customFormat="1" ht="16.5">
      <c r="A190" s="20">
        <v>592</v>
      </c>
      <c r="B190" s="18" t="s">
        <v>224</v>
      </c>
      <c r="C190" s="21">
        <v>3678</v>
      </c>
      <c r="D190" s="21">
        <v>6345735.6500000004</v>
      </c>
      <c r="E190" s="21">
        <v>763760.85580267082</v>
      </c>
      <c r="F190" s="21">
        <v>7109496.5058026714</v>
      </c>
      <c r="G190" s="114">
        <v>1359.93</v>
      </c>
      <c r="H190" s="32">
        <v>5001822.54</v>
      </c>
      <c r="I190" s="32">
        <v>2107673.9658026714</v>
      </c>
      <c r="J190" s="290">
        <f t="shared" si="10"/>
        <v>0.29645896359642593</v>
      </c>
      <c r="K190" s="116">
        <v>110563.16142400001</v>
      </c>
      <c r="L190" s="116">
        <v>0</v>
      </c>
      <c r="M190" s="116">
        <v>27336.937730188431</v>
      </c>
      <c r="N190" s="116">
        <v>55028.650433186973</v>
      </c>
      <c r="O190" s="116">
        <v>0</v>
      </c>
      <c r="P190" s="117">
        <v>-236590.36000000002</v>
      </c>
      <c r="Q190" s="117">
        <v>245058.35564861374</v>
      </c>
      <c r="R190" s="117">
        <v>100816.51728093039</v>
      </c>
      <c r="S190" s="118">
        <v>5333.0999999999995</v>
      </c>
      <c r="T190" s="22">
        <f t="shared" si="11"/>
        <v>2415220.328319591</v>
      </c>
      <c r="U190" s="36">
        <v>1287517.652805781</v>
      </c>
      <c r="V190" s="22">
        <f t="shared" si="13"/>
        <v>3702737.981125372</v>
      </c>
      <c r="W190" s="22">
        <v>694864.69179638952</v>
      </c>
      <c r="X190" s="21">
        <f t="shared" si="12"/>
        <v>4397602.6729217619</v>
      </c>
      <c r="Y190" s="20">
        <f t="shared" si="14"/>
        <v>1195.6505364115719</v>
      </c>
      <c r="Z190" s="250">
        <v>13</v>
      </c>
    </row>
    <row r="191" spans="1:26" s="120" customFormat="1" ht="16.5">
      <c r="A191" s="20">
        <v>593</v>
      </c>
      <c r="B191" s="18" t="s">
        <v>225</v>
      </c>
      <c r="C191" s="21">
        <v>17253</v>
      </c>
      <c r="D191" s="21">
        <v>19458774.41</v>
      </c>
      <c r="E191" s="21">
        <v>3387796.5538123073</v>
      </c>
      <c r="F191" s="21">
        <v>22846570.963812307</v>
      </c>
      <c r="G191" s="114">
        <v>1359.93</v>
      </c>
      <c r="H191" s="32">
        <v>23462872.290000003</v>
      </c>
      <c r="I191" s="32">
        <v>-616301.32618769631</v>
      </c>
      <c r="J191" s="290">
        <f t="shared" si="10"/>
        <v>-2.6975659811876506E-2</v>
      </c>
      <c r="K191" s="116">
        <v>0</v>
      </c>
      <c r="L191" s="116">
        <v>0</v>
      </c>
      <c r="M191" s="116">
        <v>225592.9052857912</v>
      </c>
      <c r="N191" s="116">
        <v>338245.93757985398</v>
      </c>
      <c r="O191" s="116">
        <v>0</v>
      </c>
      <c r="P191" s="117">
        <v>-1374749.0915999999</v>
      </c>
      <c r="Q191" s="117">
        <v>165735.03372375845</v>
      </c>
      <c r="R191" s="117">
        <v>-499370.01295573113</v>
      </c>
      <c r="S191" s="118">
        <v>25016.85</v>
      </c>
      <c r="T191" s="22">
        <f t="shared" si="11"/>
        <v>-1735829.7041540237</v>
      </c>
      <c r="U191" s="36">
        <v>5639448.7629510975</v>
      </c>
      <c r="V191" s="22">
        <f t="shared" si="13"/>
        <v>3903619.0587970736</v>
      </c>
      <c r="W191" s="22">
        <v>3330180.2490723021</v>
      </c>
      <c r="X191" s="21">
        <f t="shared" si="12"/>
        <v>7233799.3078693757</v>
      </c>
      <c r="Y191" s="20">
        <f t="shared" si="14"/>
        <v>419.27776664170727</v>
      </c>
      <c r="Z191" s="250">
        <v>10</v>
      </c>
    </row>
    <row r="192" spans="1:26" s="120" customFormat="1" ht="16.5">
      <c r="A192" s="20">
        <v>595</v>
      </c>
      <c r="B192" s="18" t="s">
        <v>226</v>
      </c>
      <c r="C192" s="21">
        <v>4269</v>
      </c>
      <c r="D192" s="21">
        <v>5424114.5099999998</v>
      </c>
      <c r="E192" s="21">
        <v>1350742.5595709439</v>
      </c>
      <c r="F192" s="21">
        <v>6774857.0695709437</v>
      </c>
      <c r="G192" s="114">
        <v>1359.93</v>
      </c>
      <c r="H192" s="32">
        <v>5805541.1699999999</v>
      </c>
      <c r="I192" s="32">
        <v>969315.89957094379</v>
      </c>
      <c r="J192" s="290">
        <f t="shared" si="10"/>
        <v>0.14307547592769085</v>
      </c>
      <c r="K192" s="116">
        <v>513207.14995799999</v>
      </c>
      <c r="L192" s="116">
        <v>0</v>
      </c>
      <c r="M192" s="116">
        <v>46603.313306978227</v>
      </c>
      <c r="N192" s="116">
        <v>74767.198964065377</v>
      </c>
      <c r="O192" s="116">
        <v>0</v>
      </c>
      <c r="P192" s="117">
        <v>-278415.36499999999</v>
      </c>
      <c r="Q192" s="117">
        <v>914864.01242104999</v>
      </c>
      <c r="R192" s="117">
        <v>330125.10693155747</v>
      </c>
      <c r="S192" s="118">
        <v>6190.05</v>
      </c>
      <c r="T192" s="22">
        <f t="shared" si="11"/>
        <v>2576657.3661525948</v>
      </c>
      <c r="U192" s="36">
        <v>1873859.849253223</v>
      </c>
      <c r="V192" s="22">
        <f t="shared" si="13"/>
        <v>4450517.2154058181</v>
      </c>
      <c r="W192" s="22">
        <v>972282.43669580948</v>
      </c>
      <c r="X192" s="21">
        <f t="shared" si="12"/>
        <v>5422799.6521016276</v>
      </c>
      <c r="Y192" s="20">
        <f t="shared" si="14"/>
        <v>1270.2739873744736</v>
      </c>
      <c r="Z192" s="250">
        <v>11</v>
      </c>
    </row>
    <row r="193" spans="1:26" s="120" customFormat="1" ht="16.5">
      <c r="A193" s="20">
        <v>598</v>
      </c>
      <c r="B193" s="18" t="s">
        <v>227</v>
      </c>
      <c r="C193" s="21">
        <v>19097</v>
      </c>
      <c r="D193" s="21">
        <v>27913061.250000004</v>
      </c>
      <c r="E193" s="21">
        <v>8291359.9300697045</v>
      </c>
      <c r="F193" s="21">
        <v>36204421.180069707</v>
      </c>
      <c r="G193" s="114">
        <v>1359.93</v>
      </c>
      <c r="H193" s="32">
        <v>25970583.210000001</v>
      </c>
      <c r="I193" s="32">
        <v>10233837.970069706</v>
      </c>
      <c r="J193" s="290">
        <f t="shared" si="10"/>
        <v>0.28266818351189016</v>
      </c>
      <c r="K193" s="116">
        <v>0</v>
      </c>
      <c r="L193" s="116">
        <v>0</v>
      </c>
      <c r="M193" s="116">
        <v>333226.70445209218</v>
      </c>
      <c r="N193" s="116">
        <v>243200.01808449169</v>
      </c>
      <c r="O193" s="116">
        <v>0</v>
      </c>
      <c r="P193" s="117">
        <v>-1498442.0699999998</v>
      </c>
      <c r="Q193" s="117">
        <v>-4824456.9681539834</v>
      </c>
      <c r="R193" s="117">
        <v>-2342879.3679168504</v>
      </c>
      <c r="S193" s="118">
        <v>27690.649999999998</v>
      </c>
      <c r="T193" s="22">
        <f t="shared" si="11"/>
        <v>2172176.9365354571</v>
      </c>
      <c r="U193" s="36">
        <v>793397.84845776111</v>
      </c>
      <c r="V193" s="22">
        <f t="shared" si="13"/>
        <v>2965574.7849932183</v>
      </c>
      <c r="W193" s="22">
        <v>3057466.6288290229</v>
      </c>
      <c r="X193" s="21">
        <f t="shared" si="12"/>
        <v>6023041.4138222411</v>
      </c>
      <c r="Y193" s="20">
        <f t="shared" si="14"/>
        <v>315.39202041274763</v>
      </c>
      <c r="Z193" s="250">
        <v>15</v>
      </c>
    </row>
    <row r="194" spans="1:26" s="120" customFormat="1" ht="16.5">
      <c r="A194" s="20">
        <v>599</v>
      </c>
      <c r="B194" s="18" t="s">
        <v>228</v>
      </c>
      <c r="C194" s="21">
        <v>11172</v>
      </c>
      <c r="D194" s="21">
        <v>24196569.440000001</v>
      </c>
      <c r="E194" s="21">
        <v>4416795.2120929183</v>
      </c>
      <c r="F194" s="21">
        <v>28613364.652092919</v>
      </c>
      <c r="G194" s="114">
        <v>1359.93</v>
      </c>
      <c r="H194" s="32">
        <v>15193137.960000001</v>
      </c>
      <c r="I194" s="32">
        <v>13420226.692092918</v>
      </c>
      <c r="J194" s="290">
        <f t="shared" si="10"/>
        <v>0.46901952480136927</v>
      </c>
      <c r="K194" s="116">
        <v>0</v>
      </c>
      <c r="L194" s="116">
        <v>0</v>
      </c>
      <c r="M194" s="116">
        <v>120308.29001939096</v>
      </c>
      <c r="N194" s="116">
        <v>191210.8770557004</v>
      </c>
      <c r="O194" s="116">
        <v>52666.648721801066</v>
      </c>
      <c r="P194" s="117">
        <v>-433741.68</v>
      </c>
      <c r="Q194" s="117">
        <v>-2312518.0982698658</v>
      </c>
      <c r="R194" s="117">
        <v>-2124095.3556408966</v>
      </c>
      <c r="S194" s="118">
        <v>16199.4</v>
      </c>
      <c r="T194" s="22">
        <f t="shared" si="11"/>
        <v>8930256.7739790492</v>
      </c>
      <c r="U194" s="36">
        <v>5139984.3420412242</v>
      </c>
      <c r="V194" s="22">
        <f t="shared" si="13"/>
        <v>14070241.116020273</v>
      </c>
      <c r="W194" s="22">
        <v>2039832.4276491948</v>
      </c>
      <c r="X194" s="21">
        <f t="shared" si="12"/>
        <v>16110073.543669468</v>
      </c>
      <c r="Y194" s="20">
        <f t="shared" si="14"/>
        <v>1442.0044346284881</v>
      </c>
      <c r="Z194" s="250">
        <v>15</v>
      </c>
    </row>
    <row r="195" spans="1:26" s="120" customFormat="1" ht="16.5">
      <c r="A195" s="20">
        <v>601</v>
      </c>
      <c r="B195" s="18" t="s">
        <v>229</v>
      </c>
      <c r="C195" s="21">
        <v>3873</v>
      </c>
      <c r="D195" s="21">
        <v>5272534.16</v>
      </c>
      <c r="E195" s="21">
        <v>1221203.2562475319</v>
      </c>
      <c r="F195" s="21">
        <v>6493737.4162475318</v>
      </c>
      <c r="G195" s="114">
        <v>1359.93</v>
      </c>
      <c r="H195" s="32">
        <v>5267008.8900000006</v>
      </c>
      <c r="I195" s="32">
        <v>1226728.5262475312</v>
      </c>
      <c r="J195" s="290">
        <f t="shared" si="10"/>
        <v>0.18890947502407757</v>
      </c>
      <c r="K195" s="116">
        <v>527357.54453100008</v>
      </c>
      <c r="L195" s="116">
        <v>0</v>
      </c>
      <c r="M195" s="116">
        <v>47827.03065439545</v>
      </c>
      <c r="N195" s="116">
        <v>65693.70121586851</v>
      </c>
      <c r="O195" s="116">
        <v>0</v>
      </c>
      <c r="P195" s="117">
        <v>-212028</v>
      </c>
      <c r="Q195" s="117">
        <v>1213531.6001117597</v>
      </c>
      <c r="R195" s="117">
        <v>750790.6790730455</v>
      </c>
      <c r="S195" s="118">
        <v>5615.8499999999995</v>
      </c>
      <c r="T195" s="22">
        <f t="shared" si="11"/>
        <v>3625516.9318336006</v>
      </c>
      <c r="U195" s="36">
        <v>1367236.6260995921</v>
      </c>
      <c r="V195" s="22">
        <f t="shared" si="13"/>
        <v>4992753.5579331927</v>
      </c>
      <c r="W195" s="22">
        <v>858001.98963607987</v>
      </c>
      <c r="X195" s="21">
        <f t="shared" si="12"/>
        <v>5850755.547569273</v>
      </c>
      <c r="Y195" s="20">
        <f t="shared" si="14"/>
        <v>1510.6520907744057</v>
      </c>
      <c r="Z195" s="250">
        <v>13</v>
      </c>
    </row>
    <row r="196" spans="1:26" s="120" customFormat="1" ht="16.5">
      <c r="A196" s="20">
        <v>604</v>
      </c>
      <c r="B196" s="18" t="s">
        <v>230</v>
      </c>
      <c r="C196" s="21">
        <v>20206</v>
      </c>
      <c r="D196" s="21">
        <v>36913027.000000007</v>
      </c>
      <c r="E196" s="21">
        <v>2604358.2159679867</v>
      </c>
      <c r="F196" s="21">
        <v>39517385.215967998</v>
      </c>
      <c r="G196" s="114">
        <v>1359.93</v>
      </c>
      <c r="H196" s="32">
        <v>27478745.580000002</v>
      </c>
      <c r="I196" s="32">
        <v>12038639.635967996</v>
      </c>
      <c r="J196" s="290">
        <f t="shared" si="10"/>
        <v>0.3046416044527025</v>
      </c>
      <c r="K196" s="116">
        <v>0</v>
      </c>
      <c r="L196" s="116">
        <v>0</v>
      </c>
      <c r="M196" s="116">
        <v>256879.61650471401</v>
      </c>
      <c r="N196" s="116">
        <v>421937.30915339204</v>
      </c>
      <c r="O196" s="116">
        <v>288102.45003786898</v>
      </c>
      <c r="P196" s="117">
        <v>-1294592.95</v>
      </c>
      <c r="Q196" s="117">
        <v>3224678.1876852023</v>
      </c>
      <c r="R196" s="117">
        <v>1726773.8405102009</v>
      </c>
      <c r="S196" s="118">
        <v>29298.7</v>
      </c>
      <c r="T196" s="22">
        <f t="shared" si="11"/>
        <v>16691716.789859373</v>
      </c>
      <c r="U196" s="36">
        <v>-225089.59206355282</v>
      </c>
      <c r="V196" s="22">
        <f t="shared" si="13"/>
        <v>16466627.197795819</v>
      </c>
      <c r="W196" s="22">
        <v>2135859.3612966971</v>
      </c>
      <c r="X196" s="21">
        <f t="shared" si="12"/>
        <v>18602486.559092518</v>
      </c>
      <c r="Y196" s="20">
        <f t="shared" si="14"/>
        <v>920.64171825658309</v>
      </c>
      <c r="Z196" s="250">
        <v>6</v>
      </c>
    </row>
    <row r="197" spans="1:26" s="120" customFormat="1" ht="16.5">
      <c r="A197" s="20">
        <v>607</v>
      </c>
      <c r="B197" s="18" t="s">
        <v>231</v>
      </c>
      <c r="C197" s="21">
        <v>4161</v>
      </c>
      <c r="D197" s="21">
        <v>5117630.5200000005</v>
      </c>
      <c r="E197" s="21">
        <v>1171591.5797334947</v>
      </c>
      <c r="F197" s="21">
        <v>6289222.0997334952</v>
      </c>
      <c r="G197" s="114">
        <v>1359.93</v>
      </c>
      <c r="H197" s="32">
        <v>5658668.7300000004</v>
      </c>
      <c r="I197" s="32">
        <v>630553.36973349471</v>
      </c>
      <c r="J197" s="290">
        <f t="shared" si="10"/>
        <v>0.10025935795147294</v>
      </c>
      <c r="K197" s="116">
        <v>157444.561568</v>
      </c>
      <c r="L197" s="116">
        <v>0</v>
      </c>
      <c r="M197" s="116">
        <v>43068.613139439134</v>
      </c>
      <c r="N197" s="116">
        <v>69896.426008896902</v>
      </c>
      <c r="O197" s="116">
        <v>0</v>
      </c>
      <c r="P197" s="117">
        <v>-268956.78499999997</v>
      </c>
      <c r="Q197" s="117">
        <v>5553.6146347195299</v>
      </c>
      <c r="R197" s="117">
        <v>200178.43217665635</v>
      </c>
      <c r="S197" s="118">
        <v>6033.45</v>
      </c>
      <c r="T197" s="22">
        <f t="shared" si="11"/>
        <v>843771.68226120668</v>
      </c>
      <c r="U197" s="36">
        <v>2474426.6791838934</v>
      </c>
      <c r="V197" s="22">
        <f t="shared" si="13"/>
        <v>3318198.3614451</v>
      </c>
      <c r="W197" s="22">
        <v>938647.58690160897</v>
      </c>
      <c r="X197" s="21">
        <f t="shared" si="12"/>
        <v>4256845.9483467089</v>
      </c>
      <c r="Y197" s="20">
        <f t="shared" si="14"/>
        <v>1023.0343543250923</v>
      </c>
      <c r="Z197" s="250">
        <v>12</v>
      </c>
    </row>
    <row r="198" spans="1:26" s="120" customFormat="1" ht="16.5">
      <c r="A198" s="20">
        <v>608</v>
      </c>
      <c r="B198" s="18" t="s">
        <v>232</v>
      </c>
      <c r="C198" s="21">
        <v>2013</v>
      </c>
      <c r="D198" s="21">
        <v>2711715.02</v>
      </c>
      <c r="E198" s="21">
        <v>446299.62308225309</v>
      </c>
      <c r="F198" s="21">
        <v>3158014.6430822532</v>
      </c>
      <c r="G198" s="114">
        <v>1359.93</v>
      </c>
      <c r="H198" s="32">
        <v>2737539.0900000003</v>
      </c>
      <c r="I198" s="32">
        <v>420475.55308225285</v>
      </c>
      <c r="J198" s="290">
        <f t="shared" si="10"/>
        <v>0.13314553623217676</v>
      </c>
      <c r="K198" s="116">
        <v>13338.476184000001</v>
      </c>
      <c r="L198" s="116">
        <v>0</v>
      </c>
      <c r="M198" s="116">
        <v>18488.560679419123</v>
      </c>
      <c r="N198" s="116">
        <v>27824.243000073591</v>
      </c>
      <c r="O198" s="116">
        <v>0</v>
      </c>
      <c r="P198" s="117">
        <v>-104250.91</v>
      </c>
      <c r="Q198" s="117">
        <v>43624.965495833691</v>
      </c>
      <c r="R198" s="117">
        <v>665.98425733721444</v>
      </c>
      <c r="S198" s="118">
        <v>2918.85</v>
      </c>
      <c r="T198" s="22">
        <f t="shared" si="11"/>
        <v>423085.72269891645</v>
      </c>
      <c r="U198" s="36">
        <v>910821.21345676505</v>
      </c>
      <c r="V198" s="22">
        <f t="shared" si="13"/>
        <v>1333906.9361556815</v>
      </c>
      <c r="W198" s="22">
        <v>418388.12446064886</v>
      </c>
      <c r="X198" s="21">
        <f t="shared" si="12"/>
        <v>1752295.0606163302</v>
      </c>
      <c r="Y198" s="20">
        <f t="shared" si="14"/>
        <v>870.48934953617993</v>
      </c>
      <c r="Z198" s="250">
        <v>4</v>
      </c>
    </row>
    <row r="199" spans="1:26" s="120" customFormat="1" ht="16.5">
      <c r="A199" s="20">
        <v>609</v>
      </c>
      <c r="B199" s="18" t="s">
        <v>233</v>
      </c>
      <c r="C199" s="21">
        <v>83482</v>
      </c>
      <c r="D199" s="21">
        <v>110308808.66</v>
      </c>
      <c r="E199" s="21">
        <v>15065366.020987015</v>
      </c>
      <c r="F199" s="21">
        <v>125374174.68098702</v>
      </c>
      <c r="G199" s="114">
        <v>1359.93</v>
      </c>
      <c r="H199" s="32">
        <v>113529676.26000001</v>
      </c>
      <c r="I199" s="32">
        <v>11844498.42098701</v>
      </c>
      <c r="J199" s="290">
        <f t="shared" si="10"/>
        <v>9.4473191557393574E-2</v>
      </c>
      <c r="K199" s="116">
        <v>0</v>
      </c>
      <c r="L199" s="116">
        <v>0</v>
      </c>
      <c r="M199" s="116">
        <v>1106010.5937117904</v>
      </c>
      <c r="N199" s="116">
        <v>1646437.7481174301</v>
      </c>
      <c r="O199" s="116">
        <v>0</v>
      </c>
      <c r="P199" s="117">
        <v>-7046338.340499999</v>
      </c>
      <c r="Q199" s="117">
        <v>-13124890.693792341</v>
      </c>
      <c r="R199" s="117">
        <v>-3347817.7502436833</v>
      </c>
      <c r="S199" s="118">
        <v>121048.9</v>
      </c>
      <c r="T199" s="22">
        <f t="shared" si="11"/>
        <v>-8801051.1217197925</v>
      </c>
      <c r="U199" s="36">
        <v>25221432.871527642</v>
      </c>
      <c r="V199" s="22">
        <f t="shared" si="13"/>
        <v>16420381.74980785</v>
      </c>
      <c r="W199" s="22">
        <v>13537031.482079027</v>
      </c>
      <c r="X199" s="21">
        <f t="shared" si="12"/>
        <v>29957413.231886879</v>
      </c>
      <c r="Y199" s="20">
        <f t="shared" si="14"/>
        <v>358.84877257237343</v>
      </c>
      <c r="Z199" s="250">
        <v>4</v>
      </c>
    </row>
    <row r="200" spans="1:26" s="120" customFormat="1" ht="16.5">
      <c r="A200" s="20">
        <v>611</v>
      </c>
      <c r="B200" s="18" t="s">
        <v>234</v>
      </c>
      <c r="C200" s="21">
        <v>5066</v>
      </c>
      <c r="D200" s="21">
        <v>9300179.2200000007</v>
      </c>
      <c r="E200" s="21">
        <v>784044.57962828828</v>
      </c>
      <c r="F200" s="21">
        <v>10084223.799628289</v>
      </c>
      <c r="G200" s="114">
        <v>1359.93</v>
      </c>
      <c r="H200" s="32">
        <v>6889405.3799999999</v>
      </c>
      <c r="I200" s="32">
        <v>3194818.4196282895</v>
      </c>
      <c r="J200" s="290">
        <f t="shared" si="10"/>
        <v>0.31681351813572922</v>
      </c>
      <c r="K200" s="116">
        <v>0</v>
      </c>
      <c r="L200" s="116">
        <v>0</v>
      </c>
      <c r="M200" s="116">
        <v>27678.75410831179</v>
      </c>
      <c r="N200" s="116">
        <v>85981.687898737684</v>
      </c>
      <c r="O200" s="116">
        <v>0</v>
      </c>
      <c r="P200" s="117">
        <v>-273194.20999999996</v>
      </c>
      <c r="Q200" s="117">
        <v>450249.09415179363</v>
      </c>
      <c r="R200" s="117">
        <v>202976.75938680599</v>
      </c>
      <c r="S200" s="117">
        <v>7345.7</v>
      </c>
      <c r="T200" s="22">
        <f t="shared" si="11"/>
        <v>3695856.2051739385</v>
      </c>
      <c r="U200" s="36">
        <v>1401689.3084296016</v>
      </c>
      <c r="V200" s="22">
        <f t="shared" si="13"/>
        <v>5097545.5136035401</v>
      </c>
      <c r="W200" s="22">
        <v>758884.41692466091</v>
      </c>
      <c r="X200" s="21">
        <f t="shared" si="12"/>
        <v>5856429.9305282012</v>
      </c>
      <c r="Y200" s="20">
        <f t="shared" si="14"/>
        <v>1156.0264371354522</v>
      </c>
      <c r="Z200" s="250">
        <v>1</v>
      </c>
    </row>
    <row r="201" spans="1:26" s="120" customFormat="1" ht="16.5">
      <c r="A201" s="20">
        <v>614</v>
      </c>
      <c r="B201" s="18" t="s">
        <v>235</v>
      </c>
      <c r="C201" s="21">
        <v>3066</v>
      </c>
      <c r="D201" s="21">
        <v>2430684.7199999997</v>
      </c>
      <c r="E201" s="21">
        <v>2718563.2831087662</v>
      </c>
      <c r="F201" s="21">
        <v>5149248.0031087659</v>
      </c>
      <c r="G201" s="114">
        <v>1359.93</v>
      </c>
      <c r="H201" s="32">
        <v>4169545.3800000004</v>
      </c>
      <c r="I201" s="32">
        <v>979702.62310876558</v>
      </c>
      <c r="J201" s="290">
        <f t="shared" si="10"/>
        <v>0.19026130077970371</v>
      </c>
      <c r="K201" s="116">
        <v>1015725.8377560001</v>
      </c>
      <c r="L201" s="116">
        <v>0</v>
      </c>
      <c r="M201" s="116">
        <v>36036.338405908864</v>
      </c>
      <c r="N201" s="116">
        <v>49472.672807786832</v>
      </c>
      <c r="O201" s="116">
        <v>0</v>
      </c>
      <c r="P201" s="117">
        <v>-133988.40499999997</v>
      </c>
      <c r="Q201" s="117">
        <v>-529647.12186705426</v>
      </c>
      <c r="R201" s="117">
        <v>-341448.28079382353</v>
      </c>
      <c r="S201" s="118">
        <v>4445.7</v>
      </c>
      <c r="T201" s="22">
        <f t="shared" si="11"/>
        <v>1080299.3644175837</v>
      </c>
      <c r="U201" s="36">
        <v>1614527.325047821</v>
      </c>
      <c r="V201" s="22">
        <f t="shared" si="13"/>
        <v>2694826.6894654045</v>
      </c>
      <c r="W201" s="22">
        <v>765773.22457206773</v>
      </c>
      <c r="X201" s="21">
        <f t="shared" si="12"/>
        <v>3460599.9140374721</v>
      </c>
      <c r="Y201" s="20">
        <f t="shared" si="14"/>
        <v>1128.7018636782361</v>
      </c>
      <c r="Z201" s="250">
        <v>19</v>
      </c>
    </row>
    <row r="202" spans="1:26" s="120" customFormat="1" ht="16.5">
      <c r="A202" s="20">
        <v>615</v>
      </c>
      <c r="B202" s="18" t="s">
        <v>236</v>
      </c>
      <c r="C202" s="21">
        <v>7702</v>
      </c>
      <c r="D202" s="21">
        <v>11186634.84</v>
      </c>
      <c r="E202" s="21">
        <v>5343028.7588806404</v>
      </c>
      <c r="F202" s="21">
        <v>16529663.598880641</v>
      </c>
      <c r="G202" s="114">
        <v>1359.93</v>
      </c>
      <c r="H202" s="32">
        <v>10474180.860000001</v>
      </c>
      <c r="I202" s="32">
        <v>6055482.7388806399</v>
      </c>
      <c r="J202" s="290">
        <f t="shared" si="10"/>
        <v>0.36634034943643418</v>
      </c>
      <c r="K202" s="116">
        <v>2163151.5718520004</v>
      </c>
      <c r="L202" s="116">
        <v>0</v>
      </c>
      <c r="M202" s="116">
        <v>97372.438214182446</v>
      </c>
      <c r="N202" s="116">
        <v>108607.04137790459</v>
      </c>
      <c r="O202" s="116">
        <v>0</v>
      </c>
      <c r="P202" s="117">
        <v>-480686.62969999999</v>
      </c>
      <c r="Q202" s="117">
        <v>2028894.164462195</v>
      </c>
      <c r="R202" s="117">
        <v>483654.7357061751</v>
      </c>
      <c r="S202" s="118">
        <v>11167.9</v>
      </c>
      <c r="T202" s="22">
        <f t="shared" si="11"/>
        <v>10467643.960793097</v>
      </c>
      <c r="U202" s="36">
        <v>3213503.9102800032</v>
      </c>
      <c r="V202" s="22">
        <f t="shared" si="13"/>
        <v>13681147.871073101</v>
      </c>
      <c r="W202" s="22">
        <v>1559906.3044823692</v>
      </c>
      <c r="X202" s="21">
        <f t="shared" si="12"/>
        <v>15241054.175555469</v>
      </c>
      <c r="Y202" s="20">
        <f t="shared" si="14"/>
        <v>1978.8436997605129</v>
      </c>
      <c r="Z202" s="250">
        <v>17</v>
      </c>
    </row>
    <row r="203" spans="1:26" s="120" customFormat="1" ht="16.5">
      <c r="A203" s="20">
        <v>616</v>
      </c>
      <c r="B203" s="18" t="s">
        <v>237</v>
      </c>
      <c r="C203" s="21">
        <v>1848</v>
      </c>
      <c r="D203" s="21">
        <v>2693383.6999999997</v>
      </c>
      <c r="E203" s="21">
        <v>370436.51315404096</v>
      </c>
      <c r="F203" s="21">
        <v>3063820.2131540407</v>
      </c>
      <c r="G203" s="114">
        <v>1359.93</v>
      </c>
      <c r="H203" s="32">
        <v>2513150.64</v>
      </c>
      <c r="I203" s="32">
        <v>550669.57315404061</v>
      </c>
      <c r="J203" s="290">
        <f t="shared" ref="J203:J266" si="15">I203/F203</f>
        <v>0.17973299176949925</v>
      </c>
      <c r="K203" s="116">
        <v>0</v>
      </c>
      <c r="L203" s="116">
        <v>0</v>
      </c>
      <c r="M203" s="116">
        <v>14779.23076361988</v>
      </c>
      <c r="N203" s="116">
        <v>30952.419636113893</v>
      </c>
      <c r="O203" s="116">
        <v>0</v>
      </c>
      <c r="P203" s="117">
        <v>-96503.680000000008</v>
      </c>
      <c r="Q203" s="117">
        <v>-16580.564826977003</v>
      </c>
      <c r="R203" s="117">
        <v>-39335.543554665368</v>
      </c>
      <c r="S203" s="118">
        <v>2679.6</v>
      </c>
      <c r="T203" s="22">
        <f t="shared" ref="T203:T266" si="16">SUM(K203:S203)+I203</f>
        <v>446661.03517213202</v>
      </c>
      <c r="U203" s="36">
        <v>778797.28146034305</v>
      </c>
      <c r="V203" s="22">
        <f t="shared" si="13"/>
        <v>1225458.316632475</v>
      </c>
      <c r="W203" s="22">
        <v>391264.80938673939</v>
      </c>
      <c r="X203" s="21">
        <f t="shared" ref="X203:X266" si="17">SUM(V203:W203)</f>
        <v>1616723.1260192143</v>
      </c>
      <c r="Y203" s="20">
        <f t="shared" si="14"/>
        <v>874.85017641732372</v>
      </c>
      <c r="Z203" s="250">
        <v>1</v>
      </c>
    </row>
    <row r="204" spans="1:26" s="120" customFormat="1" ht="16.5">
      <c r="A204" s="20">
        <v>619</v>
      </c>
      <c r="B204" s="18" t="s">
        <v>238</v>
      </c>
      <c r="C204" s="21">
        <v>2721</v>
      </c>
      <c r="D204" s="21">
        <v>3314663.34</v>
      </c>
      <c r="E204" s="21">
        <v>615479.26334751514</v>
      </c>
      <c r="F204" s="21">
        <v>3930142.6033475148</v>
      </c>
      <c r="G204" s="114">
        <v>1359.93</v>
      </c>
      <c r="H204" s="32">
        <v>3700369.5300000003</v>
      </c>
      <c r="I204" s="32">
        <v>229773.0733475145</v>
      </c>
      <c r="J204" s="290">
        <f t="shared" si="15"/>
        <v>5.8464309450706534E-2</v>
      </c>
      <c r="K204" s="116">
        <v>79895.467711999998</v>
      </c>
      <c r="L204" s="116">
        <v>0</v>
      </c>
      <c r="M204" s="116">
        <v>29151.185471099103</v>
      </c>
      <c r="N204" s="116">
        <v>47090.627980504396</v>
      </c>
      <c r="O204" s="116">
        <v>0</v>
      </c>
      <c r="P204" s="117">
        <v>-172841.77499999999</v>
      </c>
      <c r="Q204" s="117">
        <v>738596.321678682</v>
      </c>
      <c r="R204" s="117">
        <v>413689.23469098029</v>
      </c>
      <c r="S204" s="118">
        <v>3945.45</v>
      </c>
      <c r="T204" s="22">
        <f t="shared" si="16"/>
        <v>1369299.5858807804</v>
      </c>
      <c r="U204" s="36">
        <v>1701155.8638123588</v>
      </c>
      <c r="V204" s="22">
        <f t="shared" ref="V204:V267" si="18">SUM(T204:U204)</f>
        <v>3070455.4496931392</v>
      </c>
      <c r="W204" s="22">
        <v>692332.35488204181</v>
      </c>
      <c r="X204" s="21">
        <f t="shared" si="17"/>
        <v>3762787.8045751811</v>
      </c>
      <c r="Y204" s="20">
        <f t="shared" ref="Y204:Y267" si="19">X204/C204</f>
        <v>1382.8694614388758</v>
      </c>
      <c r="Z204" s="250">
        <v>6</v>
      </c>
    </row>
    <row r="205" spans="1:26" s="120" customFormat="1" ht="16.5">
      <c r="A205" s="20">
        <v>620</v>
      </c>
      <c r="B205" s="18" t="s">
        <v>239</v>
      </c>
      <c r="C205" s="21">
        <v>2446</v>
      </c>
      <c r="D205" s="21">
        <v>2214210.04</v>
      </c>
      <c r="E205" s="21">
        <v>2215252.9912132872</v>
      </c>
      <c r="F205" s="21">
        <v>4429463.0312132873</v>
      </c>
      <c r="G205" s="114">
        <v>1359.93</v>
      </c>
      <c r="H205" s="32">
        <v>3326388.7800000003</v>
      </c>
      <c r="I205" s="32">
        <v>1103074.251213287</v>
      </c>
      <c r="J205" s="290">
        <f t="shared" si="15"/>
        <v>0.24903114518401132</v>
      </c>
      <c r="K205" s="116">
        <v>808410.56792400009</v>
      </c>
      <c r="L205" s="116">
        <v>0</v>
      </c>
      <c r="M205" s="116">
        <v>27973.246420827203</v>
      </c>
      <c r="N205" s="116">
        <v>28912.609499569502</v>
      </c>
      <c r="O205" s="116">
        <v>0</v>
      </c>
      <c r="P205" s="117">
        <v>-135984.465</v>
      </c>
      <c r="Q205" s="117">
        <v>425094.39130486135</v>
      </c>
      <c r="R205" s="117">
        <v>477446.47942081996</v>
      </c>
      <c r="S205" s="118">
        <v>3546.7</v>
      </c>
      <c r="T205" s="22">
        <f t="shared" si="16"/>
        <v>2738473.7807833655</v>
      </c>
      <c r="U205" s="36">
        <v>549017.33422370197</v>
      </c>
      <c r="V205" s="22">
        <f t="shared" si="18"/>
        <v>3287491.1150070676</v>
      </c>
      <c r="W205" s="22">
        <v>592880.19126909296</v>
      </c>
      <c r="X205" s="21">
        <f t="shared" si="17"/>
        <v>3880371.3062761603</v>
      </c>
      <c r="Y205" s="20">
        <f t="shared" si="19"/>
        <v>1586.4150884203436</v>
      </c>
      <c r="Z205" s="250">
        <v>18</v>
      </c>
    </row>
    <row r="206" spans="1:26" s="120" customFormat="1" ht="16.5">
      <c r="A206" s="20">
        <v>623</v>
      </c>
      <c r="B206" s="18" t="s">
        <v>240</v>
      </c>
      <c r="C206" s="21">
        <v>2117</v>
      </c>
      <c r="D206" s="21">
        <v>1422338.4500000002</v>
      </c>
      <c r="E206" s="21">
        <v>1664688.6918296756</v>
      </c>
      <c r="F206" s="21">
        <v>3087027.141829676</v>
      </c>
      <c r="G206" s="114">
        <v>1359.93</v>
      </c>
      <c r="H206" s="32">
        <v>2878971.81</v>
      </c>
      <c r="I206" s="32">
        <v>208055.33182967594</v>
      </c>
      <c r="J206" s="290">
        <f t="shared" si="15"/>
        <v>6.7396664256849356E-2</v>
      </c>
      <c r="K206" s="116">
        <v>677901.15881200007</v>
      </c>
      <c r="L206" s="116">
        <v>0</v>
      </c>
      <c r="M206" s="116">
        <v>21788.766773611307</v>
      </c>
      <c r="N206" s="116">
        <v>40781.806142990303</v>
      </c>
      <c r="O206" s="116">
        <v>0</v>
      </c>
      <c r="P206" s="117">
        <v>-112044.98499999999</v>
      </c>
      <c r="Q206" s="117">
        <v>488578.59961381136</v>
      </c>
      <c r="R206" s="117">
        <v>130320.03979379506</v>
      </c>
      <c r="S206" s="118">
        <v>3069.65</v>
      </c>
      <c r="T206" s="22">
        <f t="shared" si="16"/>
        <v>1458450.367965884</v>
      </c>
      <c r="U206" s="36">
        <v>-113436.74708953541</v>
      </c>
      <c r="V206" s="22">
        <f t="shared" si="18"/>
        <v>1345013.6208763486</v>
      </c>
      <c r="W206" s="22">
        <v>477548.71115935512</v>
      </c>
      <c r="X206" s="21">
        <f t="shared" si="17"/>
        <v>1822562.3320357036</v>
      </c>
      <c r="Y206" s="20">
        <f t="shared" si="19"/>
        <v>860.91749269518357</v>
      </c>
      <c r="Z206" s="250">
        <v>10</v>
      </c>
    </row>
    <row r="207" spans="1:26" s="120" customFormat="1" ht="16.5">
      <c r="A207" s="20">
        <v>624</v>
      </c>
      <c r="B207" s="18" t="s">
        <v>241</v>
      </c>
      <c r="C207" s="21">
        <v>5119</v>
      </c>
      <c r="D207" s="21">
        <v>7670556.8100000005</v>
      </c>
      <c r="E207" s="21">
        <v>1304947.2064669519</v>
      </c>
      <c r="F207" s="21">
        <v>8975504.0164669529</v>
      </c>
      <c r="G207" s="114">
        <v>1359.93</v>
      </c>
      <c r="H207" s="32">
        <v>6961481.6699999999</v>
      </c>
      <c r="I207" s="32">
        <v>2014022.3464669529</v>
      </c>
      <c r="J207" s="290">
        <f t="shared" si="15"/>
        <v>0.22439100275281665</v>
      </c>
      <c r="K207" s="116">
        <v>0</v>
      </c>
      <c r="L207" s="116">
        <v>0</v>
      </c>
      <c r="M207" s="116">
        <v>34152.595037880368</v>
      </c>
      <c r="N207" s="116">
        <v>98176.05055513863</v>
      </c>
      <c r="O207" s="116">
        <v>0</v>
      </c>
      <c r="P207" s="117">
        <v>-281106.14749999996</v>
      </c>
      <c r="Q207" s="117">
        <v>1230772.7042678252</v>
      </c>
      <c r="R207" s="117">
        <v>1242135.8190745302</v>
      </c>
      <c r="S207" s="118">
        <v>7422.55</v>
      </c>
      <c r="T207" s="22">
        <f t="shared" si="16"/>
        <v>4345575.9179023271</v>
      </c>
      <c r="U207" s="36">
        <v>1198328.5299624959</v>
      </c>
      <c r="V207" s="22">
        <f t="shared" si="18"/>
        <v>5543904.447864823</v>
      </c>
      <c r="W207" s="22">
        <v>739756.86131195829</v>
      </c>
      <c r="X207" s="21">
        <f t="shared" si="17"/>
        <v>6283661.3091767812</v>
      </c>
      <c r="Y207" s="20">
        <f t="shared" si="19"/>
        <v>1227.5173489308031</v>
      </c>
      <c r="Z207" s="250">
        <v>8</v>
      </c>
    </row>
    <row r="208" spans="1:26" s="120" customFormat="1" ht="16.5">
      <c r="A208" s="20">
        <v>625</v>
      </c>
      <c r="B208" s="18" t="s">
        <v>242</v>
      </c>
      <c r="C208" s="21">
        <v>3048</v>
      </c>
      <c r="D208" s="21">
        <v>4910965.2899999991</v>
      </c>
      <c r="E208" s="21">
        <v>921676.00537156884</v>
      </c>
      <c r="F208" s="21">
        <v>5832641.2953715678</v>
      </c>
      <c r="G208" s="114">
        <v>1359.93</v>
      </c>
      <c r="H208" s="32">
        <v>4145066.64</v>
      </c>
      <c r="I208" s="32">
        <v>1687574.6553715677</v>
      </c>
      <c r="J208" s="290">
        <f t="shared" si="15"/>
        <v>0.28933283737347693</v>
      </c>
      <c r="K208" s="116">
        <v>162729.76953600001</v>
      </c>
      <c r="L208" s="116">
        <v>0</v>
      </c>
      <c r="M208" s="116">
        <v>34446.661134686474</v>
      </c>
      <c r="N208" s="116">
        <v>31914.987693309362</v>
      </c>
      <c r="O208" s="116">
        <v>0</v>
      </c>
      <c r="P208" s="117">
        <v>-140822.67500000002</v>
      </c>
      <c r="Q208" s="117">
        <v>926376.7372162512</v>
      </c>
      <c r="R208" s="117">
        <v>624383.3613538905</v>
      </c>
      <c r="S208" s="118">
        <v>4419.5999999999995</v>
      </c>
      <c r="T208" s="22">
        <f t="shared" si="16"/>
        <v>3331023.0973057053</v>
      </c>
      <c r="U208" s="36">
        <v>659656.69889648713</v>
      </c>
      <c r="V208" s="22">
        <f t="shared" si="18"/>
        <v>3990679.7962021925</v>
      </c>
      <c r="W208" s="22">
        <v>563298.79902610555</v>
      </c>
      <c r="X208" s="21">
        <f t="shared" si="17"/>
        <v>4553978.5952282976</v>
      </c>
      <c r="Y208" s="20">
        <f t="shared" si="19"/>
        <v>1494.0874656260819</v>
      </c>
      <c r="Z208" s="250">
        <v>17</v>
      </c>
    </row>
    <row r="209" spans="1:26" s="120" customFormat="1" ht="16.5">
      <c r="A209" s="20">
        <v>626</v>
      </c>
      <c r="B209" s="18" t="s">
        <v>243</v>
      </c>
      <c r="C209" s="21">
        <v>4964</v>
      </c>
      <c r="D209" s="21">
        <v>6689917.0200000005</v>
      </c>
      <c r="E209" s="21">
        <v>1600386.8449666481</v>
      </c>
      <c r="F209" s="21">
        <v>8290303.8649666486</v>
      </c>
      <c r="G209" s="114">
        <v>1359.93</v>
      </c>
      <c r="H209" s="32">
        <v>6750692.5200000005</v>
      </c>
      <c r="I209" s="32">
        <v>1539611.3449666481</v>
      </c>
      <c r="J209" s="290">
        <f t="shared" si="15"/>
        <v>0.18571229354725732</v>
      </c>
      <c r="K209" s="116">
        <v>575660.81346400012</v>
      </c>
      <c r="L209" s="116">
        <v>0</v>
      </c>
      <c r="M209" s="116">
        <v>58061.886933690883</v>
      </c>
      <c r="N209" s="116">
        <v>96295.880785642119</v>
      </c>
      <c r="O209" s="116">
        <v>0</v>
      </c>
      <c r="P209" s="117">
        <v>-319128.73499999999</v>
      </c>
      <c r="Q209" s="117">
        <v>-290975.44823777484</v>
      </c>
      <c r="R209" s="117">
        <v>-340119.33275351027</v>
      </c>
      <c r="S209" s="118">
        <v>7197.8</v>
      </c>
      <c r="T209" s="22">
        <f t="shared" si="16"/>
        <v>1326604.2101586962</v>
      </c>
      <c r="U209" s="36">
        <v>-38848.836494378142</v>
      </c>
      <c r="V209" s="22">
        <f t="shared" si="18"/>
        <v>1287755.3736643181</v>
      </c>
      <c r="W209" s="22">
        <v>958856.20401978435</v>
      </c>
      <c r="X209" s="21">
        <f t="shared" si="17"/>
        <v>2246611.5776841026</v>
      </c>
      <c r="Y209" s="20">
        <f t="shared" si="19"/>
        <v>452.58089800243806</v>
      </c>
      <c r="Z209" s="250">
        <v>17</v>
      </c>
    </row>
    <row r="210" spans="1:26" s="120" customFormat="1" ht="16.5">
      <c r="A210" s="20">
        <v>630</v>
      </c>
      <c r="B210" s="18" t="s">
        <v>244</v>
      </c>
      <c r="C210" s="21">
        <v>1631</v>
      </c>
      <c r="D210" s="21">
        <v>3275543.65</v>
      </c>
      <c r="E210" s="21">
        <v>880260.98055715859</v>
      </c>
      <c r="F210" s="21">
        <v>4155804.6305571585</v>
      </c>
      <c r="G210" s="114">
        <v>1359.93</v>
      </c>
      <c r="H210" s="32">
        <v>2218045.83</v>
      </c>
      <c r="I210" s="32">
        <v>1937758.8005571584</v>
      </c>
      <c r="J210" s="290">
        <f t="shared" si="15"/>
        <v>0.46627764604453215</v>
      </c>
      <c r="K210" s="116">
        <v>489688.64446599997</v>
      </c>
      <c r="L210" s="116">
        <v>0</v>
      </c>
      <c r="M210" s="116">
        <v>26058.812306745913</v>
      </c>
      <c r="N210" s="116">
        <v>27893.257636340441</v>
      </c>
      <c r="O210" s="116">
        <v>25520.385989830171</v>
      </c>
      <c r="P210" s="117">
        <v>-68054.030000000013</v>
      </c>
      <c r="Q210" s="117">
        <v>-353312.35339960601</v>
      </c>
      <c r="R210" s="117">
        <v>-467785.08220569883</v>
      </c>
      <c r="S210" s="118">
        <v>2364.9499999999998</v>
      </c>
      <c r="T210" s="22">
        <f t="shared" si="16"/>
        <v>1620133.3853507699</v>
      </c>
      <c r="U210" s="36">
        <v>533139.93735554046</v>
      </c>
      <c r="V210" s="22">
        <f t="shared" si="18"/>
        <v>2153273.3227063101</v>
      </c>
      <c r="W210" s="22">
        <v>293457.79005564051</v>
      </c>
      <c r="X210" s="21">
        <f t="shared" si="17"/>
        <v>2446731.1127619506</v>
      </c>
      <c r="Y210" s="20">
        <f t="shared" si="19"/>
        <v>1500.1417000379831</v>
      </c>
      <c r="Z210" s="250">
        <v>17</v>
      </c>
    </row>
    <row r="211" spans="1:26" s="120" customFormat="1" ht="16.5">
      <c r="A211" s="20">
        <v>631</v>
      </c>
      <c r="B211" s="18" t="s">
        <v>245</v>
      </c>
      <c r="C211" s="21">
        <v>1985</v>
      </c>
      <c r="D211" s="21">
        <v>2812030.9699999997</v>
      </c>
      <c r="E211" s="21">
        <v>355603.47122289427</v>
      </c>
      <c r="F211" s="21">
        <v>3167634.441222894</v>
      </c>
      <c r="G211" s="114">
        <v>1359.93</v>
      </c>
      <c r="H211" s="32">
        <v>2699461.0500000003</v>
      </c>
      <c r="I211" s="32">
        <v>468173.39122289373</v>
      </c>
      <c r="J211" s="290">
        <f t="shared" si="15"/>
        <v>0.14779905949063715</v>
      </c>
      <c r="K211" s="116">
        <v>0</v>
      </c>
      <c r="L211" s="116">
        <v>0</v>
      </c>
      <c r="M211" s="116">
        <v>14561.94414798246</v>
      </c>
      <c r="N211" s="116">
        <v>24971.365858468031</v>
      </c>
      <c r="O211" s="116">
        <v>0</v>
      </c>
      <c r="P211" s="117">
        <v>-80157.455000000002</v>
      </c>
      <c r="Q211" s="117">
        <v>562070.08676746942</v>
      </c>
      <c r="R211" s="117">
        <v>552852.39864837914</v>
      </c>
      <c r="S211" s="118">
        <v>2878.25</v>
      </c>
      <c r="T211" s="22">
        <f t="shared" si="16"/>
        <v>1545349.9816451927</v>
      </c>
      <c r="U211" s="36">
        <v>590436.74023788958</v>
      </c>
      <c r="V211" s="22">
        <f t="shared" si="18"/>
        <v>2135786.7218830823</v>
      </c>
      <c r="W211" s="22">
        <v>344417.13611322764</v>
      </c>
      <c r="X211" s="21">
        <f t="shared" si="17"/>
        <v>2480203.8579963101</v>
      </c>
      <c r="Y211" s="20">
        <f t="shared" si="19"/>
        <v>1249.4729763205592</v>
      </c>
      <c r="Z211" s="250">
        <v>2</v>
      </c>
    </row>
    <row r="212" spans="1:26" s="120" customFormat="1" ht="16.5">
      <c r="A212" s="20">
        <v>635</v>
      </c>
      <c r="B212" s="18" t="s">
        <v>246</v>
      </c>
      <c r="C212" s="21">
        <v>6439</v>
      </c>
      <c r="D212" s="21">
        <v>8961166.4799999986</v>
      </c>
      <c r="E212" s="21">
        <v>1218013.8006197237</v>
      </c>
      <c r="F212" s="21">
        <v>10179180.280619722</v>
      </c>
      <c r="G212" s="114">
        <v>1359.93</v>
      </c>
      <c r="H212" s="32">
        <v>8756589.2699999996</v>
      </c>
      <c r="I212" s="32">
        <v>1422591.0106197223</v>
      </c>
      <c r="J212" s="290">
        <f t="shared" si="15"/>
        <v>0.13975496763017475</v>
      </c>
      <c r="K212" s="116">
        <v>154496.28424799998</v>
      </c>
      <c r="L212" s="116">
        <v>0</v>
      </c>
      <c r="M212" s="116">
        <v>58991.028109189501</v>
      </c>
      <c r="N212" s="116">
        <v>97460.050981479857</v>
      </c>
      <c r="O212" s="116">
        <v>0</v>
      </c>
      <c r="P212" s="117">
        <v>-368728.57999999996</v>
      </c>
      <c r="Q212" s="117">
        <v>-40000.643998499349</v>
      </c>
      <c r="R212" s="117">
        <v>-88598.224881671558</v>
      </c>
      <c r="S212" s="118">
        <v>9336.5499999999993</v>
      </c>
      <c r="T212" s="22">
        <f t="shared" si="16"/>
        <v>1245547.4750782207</v>
      </c>
      <c r="U212" s="36">
        <v>2240823.5285403836</v>
      </c>
      <c r="V212" s="22">
        <f t="shared" si="18"/>
        <v>3486371.0036186045</v>
      </c>
      <c r="W212" s="22">
        <v>1272187.3641265316</v>
      </c>
      <c r="X212" s="21">
        <f t="shared" si="17"/>
        <v>4758558.3677451359</v>
      </c>
      <c r="Y212" s="20">
        <f t="shared" si="19"/>
        <v>739.021333707895</v>
      </c>
      <c r="Z212" s="250">
        <v>6</v>
      </c>
    </row>
    <row r="213" spans="1:26" s="120" customFormat="1" ht="16.5">
      <c r="A213" s="20">
        <v>636</v>
      </c>
      <c r="B213" s="18" t="s">
        <v>247</v>
      </c>
      <c r="C213" s="21">
        <v>8222</v>
      </c>
      <c r="D213" s="21">
        <v>13243139.140000001</v>
      </c>
      <c r="E213" s="21">
        <v>1873267.5747155694</v>
      </c>
      <c r="F213" s="21">
        <v>15116406.71471557</v>
      </c>
      <c r="G213" s="114">
        <v>1359.93</v>
      </c>
      <c r="H213" s="32">
        <v>11181344.460000001</v>
      </c>
      <c r="I213" s="32">
        <v>3935062.2547155693</v>
      </c>
      <c r="J213" s="290">
        <f t="shared" si="15"/>
        <v>0.26031730483176613</v>
      </c>
      <c r="K213" s="116">
        <v>0</v>
      </c>
      <c r="L213" s="116">
        <v>0</v>
      </c>
      <c r="M213" s="116">
        <v>77647.697458704992</v>
      </c>
      <c r="N213" s="116">
        <v>134410.67578599777</v>
      </c>
      <c r="O213" s="116">
        <v>0</v>
      </c>
      <c r="P213" s="117">
        <v>-482280.23000000004</v>
      </c>
      <c r="Q213" s="117">
        <v>547609.04309370148</v>
      </c>
      <c r="R213" s="117">
        <v>227655.28563894515</v>
      </c>
      <c r="S213" s="118">
        <v>11921.9</v>
      </c>
      <c r="T213" s="22">
        <f t="shared" si="16"/>
        <v>4452026.6266929191</v>
      </c>
      <c r="U213" s="36">
        <v>2692775.7027529175</v>
      </c>
      <c r="V213" s="22">
        <f t="shared" si="18"/>
        <v>7144802.3294458371</v>
      </c>
      <c r="W213" s="22">
        <v>1772192.3552646746</v>
      </c>
      <c r="X213" s="21">
        <f t="shared" si="17"/>
        <v>8916994.6847105119</v>
      </c>
      <c r="Y213" s="20">
        <f t="shared" si="19"/>
        <v>1084.5286651314173</v>
      </c>
      <c r="Z213" s="250">
        <v>2</v>
      </c>
    </row>
    <row r="214" spans="1:26" s="120" customFormat="1" ht="16.5">
      <c r="A214" s="20">
        <v>638</v>
      </c>
      <c r="B214" s="18" t="s">
        <v>248</v>
      </c>
      <c r="C214" s="21">
        <v>51149</v>
      </c>
      <c r="D214" s="21">
        <v>80437865.079999998</v>
      </c>
      <c r="E214" s="21">
        <v>17248866.501286034</v>
      </c>
      <c r="F214" s="21">
        <v>97686731.581286028</v>
      </c>
      <c r="G214" s="114">
        <v>1359.93</v>
      </c>
      <c r="H214" s="32">
        <v>69559059.570000008</v>
      </c>
      <c r="I214" s="32">
        <v>28127672.01128602</v>
      </c>
      <c r="J214" s="290">
        <f t="shared" si="15"/>
        <v>0.28793748706681549</v>
      </c>
      <c r="K214" s="116">
        <v>0</v>
      </c>
      <c r="L214" s="116">
        <v>0</v>
      </c>
      <c r="M214" s="116">
        <v>611482.42957216455</v>
      </c>
      <c r="N214" s="116">
        <v>901318.75430440658</v>
      </c>
      <c r="O214" s="116">
        <v>300025.45397927356</v>
      </c>
      <c r="P214" s="117">
        <v>-4015960.7788999998</v>
      </c>
      <c r="Q214" s="117">
        <v>13635707.035093911</v>
      </c>
      <c r="R214" s="117">
        <v>5791297.8341033831</v>
      </c>
      <c r="S214" s="118">
        <v>74166.05</v>
      </c>
      <c r="T214" s="22">
        <f t="shared" si="16"/>
        <v>45425708.789439157</v>
      </c>
      <c r="U214" s="36">
        <v>-4472509.9832031736</v>
      </c>
      <c r="V214" s="22">
        <f t="shared" si="18"/>
        <v>40953198.806235984</v>
      </c>
      <c r="W214" s="22">
        <v>7464233.663101892</v>
      </c>
      <c r="X214" s="21">
        <f t="shared" si="17"/>
        <v>48417432.469337873</v>
      </c>
      <c r="Y214" s="20">
        <f t="shared" si="19"/>
        <v>946.59587615276689</v>
      </c>
      <c r="Z214" s="250">
        <v>1</v>
      </c>
    </row>
    <row r="215" spans="1:26" s="120" customFormat="1" ht="16.5">
      <c r="A215" s="20">
        <v>678</v>
      </c>
      <c r="B215" s="18" t="s">
        <v>249</v>
      </c>
      <c r="C215" s="21">
        <v>24260</v>
      </c>
      <c r="D215" s="21">
        <v>40461377.450000003</v>
      </c>
      <c r="E215" s="21">
        <v>4365273.3612978868</v>
      </c>
      <c r="F215" s="21">
        <v>44826650.811297894</v>
      </c>
      <c r="G215" s="114">
        <v>1359.93</v>
      </c>
      <c r="H215" s="32">
        <v>32991901.800000001</v>
      </c>
      <c r="I215" s="32">
        <v>11834749.011297893</v>
      </c>
      <c r="J215" s="290">
        <f t="shared" si="15"/>
        <v>0.26401144848223013</v>
      </c>
      <c r="K215" s="116">
        <v>620965.72045333334</v>
      </c>
      <c r="L215" s="116">
        <v>0</v>
      </c>
      <c r="M215" s="116">
        <v>353098.13997267635</v>
      </c>
      <c r="N215" s="116">
        <v>341884.33542657644</v>
      </c>
      <c r="O215" s="116">
        <v>0</v>
      </c>
      <c r="P215" s="117">
        <v>-1693186.7100000002</v>
      </c>
      <c r="Q215" s="117">
        <v>2016187.6418590839</v>
      </c>
      <c r="R215" s="117">
        <v>1338054.1044095384</v>
      </c>
      <c r="S215" s="118">
        <v>35177</v>
      </c>
      <c r="T215" s="22">
        <f t="shared" si="16"/>
        <v>14846929.243419101</v>
      </c>
      <c r="U215" s="36">
        <v>7135771.4427917795</v>
      </c>
      <c r="V215" s="22">
        <f t="shared" si="18"/>
        <v>21982700.686210882</v>
      </c>
      <c r="W215" s="22">
        <v>3472366.0037305523</v>
      </c>
      <c r="X215" s="21">
        <f t="shared" si="17"/>
        <v>25455066.689941436</v>
      </c>
      <c r="Y215" s="20">
        <f t="shared" si="19"/>
        <v>1049.2607868895893</v>
      </c>
      <c r="Z215" s="250">
        <v>17</v>
      </c>
    </row>
    <row r="216" spans="1:26" s="120" customFormat="1" ht="16.5">
      <c r="A216" s="20">
        <v>680</v>
      </c>
      <c r="B216" s="18" t="s">
        <v>250</v>
      </c>
      <c r="C216" s="21">
        <v>24810</v>
      </c>
      <c r="D216" s="21">
        <v>36519082.119999997</v>
      </c>
      <c r="E216" s="21">
        <v>6107281.2274976606</v>
      </c>
      <c r="F216" s="21">
        <v>42626363.347497657</v>
      </c>
      <c r="G216" s="114">
        <v>1359.93</v>
      </c>
      <c r="H216" s="32">
        <v>33739863.300000004</v>
      </c>
      <c r="I216" s="32">
        <v>8886500.0474976525</v>
      </c>
      <c r="J216" s="290">
        <f t="shared" si="15"/>
        <v>0.20847427154536574</v>
      </c>
      <c r="K216" s="116">
        <v>0</v>
      </c>
      <c r="L216" s="116">
        <v>0</v>
      </c>
      <c r="M216" s="116">
        <v>323208.85470857611</v>
      </c>
      <c r="N216" s="116">
        <v>427952.6147062321</v>
      </c>
      <c r="O216" s="116">
        <v>215919.89864390829</v>
      </c>
      <c r="P216" s="117">
        <v>-2166967.1114999996</v>
      </c>
      <c r="Q216" s="117">
        <v>123682.93708904352</v>
      </c>
      <c r="R216" s="117">
        <v>750431.68923208234</v>
      </c>
      <c r="S216" s="118">
        <v>35974.5</v>
      </c>
      <c r="T216" s="22">
        <f t="shared" si="16"/>
        <v>8596703.4303774945</v>
      </c>
      <c r="U216" s="36">
        <v>2366690.2520136274</v>
      </c>
      <c r="V216" s="22">
        <f t="shared" si="18"/>
        <v>10963393.682391122</v>
      </c>
      <c r="W216" s="22">
        <v>3437295.6144646946</v>
      </c>
      <c r="X216" s="21">
        <f t="shared" si="17"/>
        <v>14400689.296855817</v>
      </c>
      <c r="Y216" s="20">
        <f t="shared" si="19"/>
        <v>580.43890757177815</v>
      </c>
      <c r="Z216" s="250">
        <v>2</v>
      </c>
    </row>
    <row r="217" spans="1:26" s="120" customFormat="1" ht="16.5">
      <c r="A217" s="20">
        <v>681</v>
      </c>
      <c r="B217" s="18" t="s">
        <v>251</v>
      </c>
      <c r="C217" s="21">
        <v>3330</v>
      </c>
      <c r="D217" s="21">
        <v>3653306.5500000003</v>
      </c>
      <c r="E217" s="21">
        <v>920277.14147678122</v>
      </c>
      <c r="F217" s="21">
        <v>4573583.6914767819</v>
      </c>
      <c r="G217" s="114">
        <v>1359.93</v>
      </c>
      <c r="H217" s="32">
        <v>4528566.9000000004</v>
      </c>
      <c r="I217" s="32">
        <v>45016.79147678148</v>
      </c>
      <c r="J217" s="290">
        <f t="shared" si="15"/>
        <v>9.8427829276795924E-3</v>
      </c>
      <c r="K217" s="116">
        <v>190201.36602000002</v>
      </c>
      <c r="L217" s="116">
        <v>0</v>
      </c>
      <c r="M217" s="116">
        <v>34501.830492993351</v>
      </c>
      <c r="N217" s="116">
        <v>54504.284370005138</v>
      </c>
      <c r="O217" s="116">
        <v>0</v>
      </c>
      <c r="P217" s="117">
        <v>-216343.39499999999</v>
      </c>
      <c r="Q217" s="117">
        <v>371221.84530391701</v>
      </c>
      <c r="R217" s="117">
        <v>373672.73274623655</v>
      </c>
      <c r="S217" s="118">
        <v>4828.5</v>
      </c>
      <c r="T217" s="22">
        <f t="shared" si="16"/>
        <v>857603.95540993358</v>
      </c>
      <c r="U217" s="36">
        <v>1045481.9312328382</v>
      </c>
      <c r="V217" s="22">
        <f t="shared" si="18"/>
        <v>1903085.8866427718</v>
      </c>
      <c r="W217" s="22">
        <v>805669.38021478138</v>
      </c>
      <c r="X217" s="21">
        <f t="shared" si="17"/>
        <v>2708755.2668575533</v>
      </c>
      <c r="Y217" s="20">
        <f t="shared" si="19"/>
        <v>813.44002007734332</v>
      </c>
      <c r="Z217" s="250">
        <v>10</v>
      </c>
    </row>
    <row r="218" spans="1:26" s="120" customFormat="1" ht="16.5">
      <c r="A218" s="20">
        <v>683</v>
      </c>
      <c r="B218" s="18" t="s">
        <v>252</v>
      </c>
      <c r="C218" s="21">
        <v>3670</v>
      </c>
      <c r="D218" s="21">
        <v>6167156.0300000003</v>
      </c>
      <c r="E218" s="21">
        <v>3016630.2243311354</v>
      </c>
      <c r="F218" s="21">
        <v>9183786.2543311361</v>
      </c>
      <c r="G218" s="114">
        <v>1359.93</v>
      </c>
      <c r="H218" s="32">
        <v>4990943.1000000006</v>
      </c>
      <c r="I218" s="32">
        <v>4192843.1543311356</v>
      </c>
      <c r="J218" s="290">
        <f t="shared" si="15"/>
        <v>0.45654842547688457</v>
      </c>
      <c r="K218" s="116">
        <v>1191415.2283399999</v>
      </c>
      <c r="L218" s="116">
        <v>0</v>
      </c>
      <c r="M218" s="116">
        <v>45768.185606592779</v>
      </c>
      <c r="N218" s="116">
        <v>58886.130582724873</v>
      </c>
      <c r="O218" s="116">
        <v>0</v>
      </c>
      <c r="P218" s="117">
        <v>-230046.73</v>
      </c>
      <c r="Q218" s="117">
        <v>-388451.5013686202</v>
      </c>
      <c r="R218" s="117">
        <v>39568.52792225578</v>
      </c>
      <c r="S218" s="118">
        <v>5321.5</v>
      </c>
      <c r="T218" s="22">
        <f t="shared" si="16"/>
        <v>4915304.4954140885</v>
      </c>
      <c r="U218" s="36">
        <v>2472724.0688594365</v>
      </c>
      <c r="V218" s="22">
        <f t="shared" si="18"/>
        <v>7388028.564273525</v>
      </c>
      <c r="W218" s="22">
        <v>759963.97848509159</v>
      </c>
      <c r="X218" s="21">
        <f t="shared" si="17"/>
        <v>8147992.5427586166</v>
      </c>
      <c r="Y218" s="20">
        <f t="shared" si="19"/>
        <v>2220.1614557925386</v>
      </c>
      <c r="Z218" s="250">
        <v>19</v>
      </c>
    </row>
    <row r="219" spans="1:26" s="120" customFormat="1" ht="16.5">
      <c r="A219" s="20">
        <v>684</v>
      </c>
      <c r="B219" s="18" t="s">
        <v>253</v>
      </c>
      <c r="C219" s="21">
        <v>38959</v>
      </c>
      <c r="D219" s="21">
        <v>52607476.230000004</v>
      </c>
      <c r="E219" s="21">
        <v>8949186.6815105285</v>
      </c>
      <c r="F219" s="21">
        <v>61556662.911510535</v>
      </c>
      <c r="G219" s="114">
        <v>1359.93</v>
      </c>
      <c r="H219" s="32">
        <v>52981512.870000005</v>
      </c>
      <c r="I219" s="32">
        <v>8575150.0415105298</v>
      </c>
      <c r="J219" s="290">
        <f t="shared" si="15"/>
        <v>0.13930498561687066</v>
      </c>
      <c r="K219" s="116">
        <v>0</v>
      </c>
      <c r="L219" s="116">
        <v>0</v>
      </c>
      <c r="M219" s="116">
        <v>514928.75892099121</v>
      </c>
      <c r="N219" s="116">
        <v>756434.30391215801</v>
      </c>
      <c r="O219" s="116">
        <v>0</v>
      </c>
      <c r="P219" s="117">
        <v>-2609567.4962499999</v>
      </c>
      <c r="Q219" s="117">
        <v>4224861.5882231388</v>
      </c>
      <c r="R219" s="117">
        <v>4584242.9445898756</v>
      </c>
      <c r="S219" s="118">
        <v>56490.549999999996</v>
      </c>
      <c r="T219" s="22">
        <f t="shared" si="16"/>
        <v>16102540.690906692</v>
      </c>
      <c r="U219" s="36">
        <v>-487968.36931135855</v>
      </c>
      <c r="V219" s="22">
        <f t="shared" si="18"/>
        <v>15614572.321595334</v>
      </c>
      <c r="W219" s="22">
        <v>7040812.967825627</v>
      </c>
      <c r="X219" s="21">
        <f t="shared" si="17"/>
        <v>22655385.289420962</v>
      </c>
      <c r="Y219" s="20">
        <f t="shared" si="19"/>
        <v>581.51865523809545</v>
      </c>
      <c r="Z219" s="250">
        <v>4</v>
      </c>
    </row>
    <row r="220" spans="1:26" s="120" customFormat="1" ht="16.5">
      <c r="A220" s="20">
        <v>686</v>
      </c>
      <c r="B220" s="18" t="s">
        <v>254</v>
      </c>
      <c r="C220" s="21">
        <v>3033</v>
      </c>
      <c r="D220" s="21">
        <v>3589446.3000000003</v>
      </c>
      <c r="E220" s="21">
        <v>762717.53912161058</v>
      </c>
      <c r="F220" s="21">
        <v>4352163.8391216109</v>
      </c>
      <c r="G220" s="114">
        <v>1359.93</v>
      </c>
      <c r="H220" s="32">
        <v>4124667.6900000004</v>
      </c>
      <c r="I220" s="32">
        <v>227496.14912161045</v>
      </c>
      <c r="J220" s="290">
        <f t="shared" si="15"/>
        <v>5.2271963448767035E-2</v>
      </c>
      <c r="K220" s="116">
        <v>341173.56537900004</v>
      </c>
      <c r="L220" s="116">
        <v>0</v>
      </c>
      <c r="M220" s="116">
        <v>32772.681531042763</v>
      </c>
      <c r="N220" s="116">
        <v>46474.944003236575</v>
      </c>
      <c r="O220" s="116">
        <v>0</v>
      </c>
      <c r="P220" s="117">
        <v>-220139.19500000001</v>
      </c>
      <c r="Q220" s="117">
        <v>-437443.22531851195</v>
      </c>
      <c r="R220" s="117">
        <v>-426852.19623817643</v>
      </c>
      <c r="S220" s="118">
        <v>4397.8499999999995</v>
      </c>
      <c r="T220" s="22">
        <f t="shared" si="16"/>
        <v>-432119.42652179848</v>
      </c>
      <c r="U220" s="36">
        <v>1319498.9639067713</v>
      </c>
      <c r="V220" s="22">
        <f t="shared" si="18"/>
        <v>887379.53738497279</v>
      </c>
      <c r="W220" s="22">
        <v>672707.59369978029</v>
      </c>
      <c r="X220" s="21">
        <f t="shared" si="17"/>
        <v>1560087.1310847532</v>
      </c>
      <c r="Y220" s="20">
        <f t="shared" si="19"/>
        <v>514.37096310080881</v>
      </c>
      <c r="Z220" s="250">
        <v>11</v>
      </c>
    </row>
    <row r="221" spans="1:26" s="120" customFormat="1" ht="16.5">
      <c r="A221" s="20">
        <v>687</v>
      </c>
      <c r="B221" s="18" t="s">
        <v>255</v>
      </c>
      <c r="C221" s="21">
        <v>1513</v>
      </c>
      <c r="D221" s="21">
        <v>1500445.5999999999</v>
      </c>
      <c r="E221" s="21">
        <v>1050353.8320477032</v>
      </c>
      <c r="F221" s="21">
        <v>2550799.4320477033</v>
      </c>
      <c r="G221" s="114">
        <v>1359.93</v>
      </c>
      <c r="H221" s="32">
        <v>2057574.09</v>
      </c>
      <c r="I221" s="32">
        <v>493225.34204770322</v>
      </c>
      <c r="J221" s="290">
        <f t="shared" si="15"/>
        <v>0.19336108352970624</v>
      </c>
      <c r="K221" s="116">
        <v>491438.79486799997</v>
      </c>
      <c r="L221" s="116">
        <v>0</v>
      </c>
      <c r="M221" s="116">
        <v>18638.969553243023</v>
      </c>
      <c r="N221" s="116">
        <v>16500.492206865136</v>
      </c>
      <c r="O221" s="116">
        <v>0</v>
      </c>
      <c r="P221" s="117">
        <v>-106839.16</v>
      </c>
      <c r="Q221" s="117">
        <v>-184051.24712608245</v>
      </c>
      <c r="R221" s="117">
        <v>-280279.81793716457</v>
      </c>
      <c r="S221" s="118">
        <v>2193.85</v>
      </c>
      <c r="T221" s="22">
        <f t="shared" si="16"/>
        <v>450827.22361256427</v>
      </c>
      <c r="U221" s="36">
        <v>-31304.543049172666</v>
      </c>
      <c r="V221" s="22">
        <f t="shared" si="18"/>
        <v>419522.68056339159</v>
      </c>
      <c r="W221" s="22">
        <v>376032.7087259306</v>
      </c>
      <c r="X221" s="21">
        <f t="shared" si="17"/>
        <v>795555.38928932219</v>
      </c>
      <c r="Y221" s="20">
        <f t="shared" si="19"/>
        <v>525.81321169155467</v>
      </c>
      <c r="Z221" s="250">
        <v>11</v>
      </c>
    </row>
    <row r="222" spans="1:26" s="120" customFormat="1" ht="16.5">
      <c r="A222" s="20">
        <v>689</v>
      </c>
      <c r="B222" s="18" t="s">
        <v>256</v>
      </c>
      <c r="C222" s="21">
        <v>3092</v>
      </c>
      <c r="D222" s="21">
        <v>2760071.35</v>
      </c>
      <c r="E222" s="21">
        <v>766744.66617565043</v>
      </c>
      <c r="F222" s="21">
        <v>3526816.0161756505</v>
      </c>
      <c r="G222" s="114">
        <v>1359.93</v>
      </c>
      <c r="H222" s="32">
        <v>4204903.5600000005</v>
      </c>
      <c r="I222" s="32">
        <v>-678087.54382435</v>
      </c>
      <c r="J222" s="290">
        <f t="shared" si="15"/>
        <v>-0.19226620858993465</v>
      </c>
      <c r="K222" s="116">
        <v>308514.60254400002</v>
      </c>
      <c r="L222" s="116">
        <v>0</v>
      </c>
      <c r="M222" s="116">
        <v>36754.906797594027</v>
      </c>
      <c r="N222" s="116">
        <v>45245.86157825886</v>
      </c>
      <c r="O222" s="116">
        <v>0</v>
      </c>
      <c r="P222" s="117">
        <v>-197187.86</v>
      </c>
      <c r="Q222" s="117">
        <v>1478680.7573115446</v>
      </c>
      <c r="R222" s="117">
        <v>1022459.7179055756</v>
      </c>
      <c r="S222" s="118">
        <v>4483.3999999999996</v>
      </c>
      <c r="T222" s="22">
        <f t="shared" si="16"/>
        <v>2020863.8423126228</v>
      </c>
      <c r="U222" s="36">
        <v>434703.170807908</v>
      </c>
      <c r="V222" s="22">
        <f t="shared" si="18"/>
        <v>2455567.0131205306</v>
      </c>
      <c r="W222" s="22">
        <v>595411.99035538931</v>
      </c>
      <c r="X222" s="21">
        <f t="shared" si="17"/>
        <v>3050979.0034759198</v>
      </c>
      <c r="Y222" s="20">
        <f t="shared" si="19"/>
        <v>986.73318353037507</v>
      </c>
      <c r="Z222" s="250">
        <v>9</v>
      </c>
    </row>
    <row r="223" spans="1:26" s="120" customFormat="1" ht="16.5">
      <c r="A223" s="20">
        <v>691</v>
      </c>
      <c r="B223" s="18" t="s">
        <v>257</v>
      </c>
      <c r="C223" s="21">
        <v>2690</v>
      </c>
      <c r="D223" s="21">
        <v>4688127</v>
      </c>
      <c r="E223" s="21">
        <v>580545.82030558435</v>
      </c>
      <c r="F223" s="21">
        <v>5268672.820305584</v>
      </c>
      <c r="G223" s="114">
        <v>1359.93</v>
      </c>
      <c r="H223" s="32">
        <v>3658211.7</v>
      </c>
      <c r="I223" s="32">
        <v>1610461.1203055838</v>
      </c>
      <c r="J223" s="290">
        <f t="shared" si="15"/>
        <v>0.30566732367567601</v>
      </c>
      <c r="K223" s="116">
        <v>307890.83640000003</v>
      </c>
      <c r="L223" s="116">
        <v>0</v>
      </c>
      <c r="M223" s="116">
        <v>32154.664046934733</v>
      </c>
      <c r="N223" s="116">
        <v>41356.670122767253</v>
      </c>
      <c r="O223" s="116">
        <v>0</v>
      </c>
      <c r="P223" s="117">
        <v>-132688.05500000002</v>
      </c>
      <c r="Q223" s="117">
        <v>538032.02669340617</v>
      </c>
      <c r="R223" s="117">
        <v>55127.68437012424</v>
      </c>
      <c r="S223" s="118">
        <v>3900.5</v>
      </c>
      <c r="T223" s="22">
        <f t="shared" si="16"/>
        <v>2456235.4469388165</v>
      </c>
      <c r="U223" s="36">
        <v>1795427.3401665534</v>
      </c>
      <c r="V223" s="22">
        <f t="shared" si="18"/>
        <v>4251662.7871053703</v>
      </c>
      <c r="W223" s="22">
        <v>640960.05842737365</v>
      </c>
      <c r="X223" s="21">
        <f t="shared" si="17"/>
        <v>4892622.8455327442</v>
      </c>
      <c r="Y223" s="20">
        <f t="shared" si="19"/>
        <v>1818.8189016850349</v>
      </c>
      <c r="Z223" s="250">
        <v>17</v>
      </c>
    </row>
    <row r="224" spans="1:26" s="120" customFormat="1" ht="16.5">
      <c r="A224" s="20">
        <v>694</v>
      </c>
      <c r="B224" s="18" t="s">
        <v>258</v>
      </c>
      <c r="C224" s="21">
        <v>28521</v>
      </c>
      <c r="D224" s="21">
        <v>41256905.509999998</v>
      </c>
      <c r="E224" s="21">
        <v>5291632.2090041228</v>
      </c>
      <c r="F224" s="21">
        <v>46548537.719004124</v>
      </c>
      <c r="G224" s="114">
        <v>1359.93</v>
      </c>
      <c r="H224" s="32">
        <v>38786563.530000001</v>
      </c>
      <c r="I224" s="32">
        <v>7761974.1890041232</v>
      </c>
      <c r="J224" s="290">
        <f t="shared" si="15"/>
        <v>0.16675011867956452</v>
      </c>
      <c r="K224" s="116">
        <v>0</v>
      </c>
      <c r="L224" s="116">
        <v>0</v>
      </c>
      <c r="M224" s="116">
        <v>344324.040913267</v>
      </c>
      <c r="N224" s="116">
        <v>533740.89786189666</v>
      </c>
      <c r="O224" s="116">
        <v>0</v>
      </c>
      <c r="P224" s="117">
        <v>-3014730.06</v>
      </c>
      <c r="Q224" s="117">
        <v>182336.14887084407</v>
      </c>
      <c r="R224" s="117">
        <v>1703642.2988672403</v>
      </c>
      <c r="S224" s="118">
        <v>41355.449999999997</v>
      </c>
      <c r="T224" s="22">
        <f t="shared" si="16"/>
        <v>7552642.965517371</v>
      </c>
      <c r="U224" s="36">
        <v>2205258.0618360247</v>
      </c>
      <c r="V224" s="22">
        <f t="shared" si="18"/>
        <v>9757901.0273533948</v>
      </c>
      <c r="W224" s="22">
        <v>4328850.2716077128</v>
      </c>
      <c r="X224" s="21">
        <f t="shared" si="17"/>
        <v>14086751.298961107</v>
      </c>
      <c r="Y224" s="20">
        <f t="shared" si="19"/>
        <v>493.9080431598158</v>
      </c>
      <c r="Z224" s="250">
        <v>5</v>
      </c>
    </row>
    <row r="225" spans="1:26" s="120" customFormat="1" ht="16.5">
      <c r="A225" s="20">
        <v>697</v>
      </c>
      <c r="B225" s="18" t="s">
        <v>259</v>
      </c>
      <c r="C225" s="21">
        <v>1210</v>
      </c>
      <c r="D225" s="21">
        <v>1142192.5</v>
      </c>
      <c r="E225" s="21">
        <v>750718.10547649616</v>
      </c>
      <c r="F225" s="21">
        <v>1892910.6054764963</v>
      </c>
      <c r="G225" s="114">
        <v>1359.93</v>
      </c>
      <c r="H225" s="32">
        <v>1645515.3</v>
      </c>
      <c r="I225" s="32">
        <v>247395.30547649623</v>
      </c>
      <c r="J225" s="290">
        <f t="shared" si="15"/>
        <v>0.13069571524441864</v>
      </c>
      <c r="K225" s="116">
        <v>119396.12200999999</v>
      </c>
      <c r="L225" s="116">
        <v>0</v>
      </c>
      <c r="M225" s="116">
        <v>10307.197248265411</v>
      </c>
      <c r="N225" s="116">
        <v>24022.676980137796</v>
      </c>
      <c r="O225" s="116">
        <v>0</v>
      </c>
      <c r="P225" s="117">
        <v>-58144.195</v>
      </c>
      <c r="Q225" s="117">
        <v>-130762.00988030998</v>
      </c>
      <c r="R225" s="117">
        <v>-75527.227030838651</v>
      </c>
      <c r="S225" s="118">
        <v>1754.5</v>
      </c>
      <c r="T225" s="22">
        <f t="shared" si="16"/>
        <v>138442.36980375077</v>
      </c>
      <c r="U225" s="36">
        <v>341734.49183355772</v>
      </c>
      <c r="V225" s="22">
        <f t="shared" si="18"/>
        <v>480176.8616373085</v>
      </c>
      <c r="W225" s="22">
        <v>294418.19818171411</v>
      </c>
      <c r="X225" s="21">
        <f t="shared" si="17"/>
        <v>774595.05981902266</v>
      </c>
      <c r="Y225" s="20">
        <f t="shared" si="19"/>
        <v>640.16120646200216</v>
      </c>
      <c r="Z225" s="250">
        <v>18</v>
      </c>
    </row>
    <row r="226" spans="1:26" s="120" customFormat="1" ht="16.5">
      <c r="A226" s="20">
        <v>698</v>
      </c>
      <c r="B226" s="18" t="s">
        <v>260</v>
      </c>
      <c r="C226" s="21">
        <v>64180</v>
      </c>
      <c r="D226" s="21">
        <v>97212815.439999998</v>
      </c>
      <c r="E226" s="21">
        <v>15533273.230238874</v>
      </c>
      <c r="F226" s="21">
        <v>112746088.67023887</v>
      </c>
      <c r="G226" s="114">
        <v>1359.93</v>
      </c>
      <c r="H226" s="32">
        <v>87280307.400000006</v>
      </c>
      <c r="I226" s="32">
        <v>25465781.270238861</v>
      </c>
      <c r="J226" s="290">
        <f t="shared" si="15"/>
        <v>0.22586842320287925</v>
      </c>
      <c r="K226" s="116">
        <v>0</v>
      </c>
      <c r="L226" s="116">
        <v>0</v>
      </c>
      <c r="M226" s="116">
        <v>803609.64223924384</v>
      </c>
      <c r="N226" s="116">
        <v>1315635.0611490447</v>
      </c>
      <c r="O226" s="116">
        <v>426138.49914341443</v>
      </c>
      <c r="P226" s="117">
        <v>-4865641.2763999999</v>
      </c>
      <c r="Q226" s="117">
        <v>-18309719.873889558</v>
      </c>
      <c r="R226" s="117">
        <v>-11865842.428295489</v>
      </c>
      <c r="S226" s="118">
        <v>93061</v>
      </c>
      <c r="T226" s="22">
        <f t="shared" si="16"/>
        <v>-6936978.105814483</v>
      </c>
      <c r="U226" s="36">
        <v>19322521.180275664</v>
      </c>
      <c r="V226" s="22">
        <f t="shared" si="18"/>
        <v>12385543.074461181</v>
      </c>
      <c r="W226" s="22">
        <v>9602704.4680333622</v>
      </c>
      <c r="X226" s="21">
        <f t="shared" si="17"/>
        <v>21988247.542494543</v>
      </c>
      <c r="Y226" s="20">
        <f t="shared" si="19"/>
        <v>342.60279748355475</v>
      </c>
      <c r="Z226" s="250">
        <v>19</v>
      </c>
    </row>
    <row r="227" spans="1:26" s="120" customFormat="1" ht="16.5">
      <c r="A227" s="20">
        <v>700</v>
      </c>
      <c r="B227" s="18" t="s">
        <v>261</v>
      </c>
      <c r="C227" s="21">
        <v>4913</v>
      </c>
      <c r="D227" s="21">
        <v>5727837.6699999999</v>
      </c>
      <c r="E227" s="21">
        <v>1525486.7453153238</v>
      </c>
      <c r="F227" s="21">
        <v>7253324.4153153235</v>
      </c>
      <c r="G227" s="114">
        <v>1359.93</v>
      </c>
      <c r="H227" s="32">
        <v>6681336.0899999999</v>
      </c>
      <c r="I227" s="32">
        <v>571988.32531532366</v>
      </c>
      <c r="J227" s="290">
        <f t="shared" si="15"/>
        <v>7.885878151369817E-2</v>
      </c>
      <c r="K227" s="116">
        <v>23814.028298000001</v>
      </c>
      <c r="L227" s="116">
        <v>0</v>
      </c>
      <c r="M227" s="116">
        <v>36164.308808319038</v>
      </c>
      <c r="N227" s="116">
        <v>82701.215144627815</v>
      </c>
      <c r="O227" s="116">
        <v>0</v>
      </c>
      <c r="P227" s="117">
        <v>-269389.51</v>
      </c>
      <c r="Q227" s="117">
        <v>242837.30904163822</v>
      </c>
      <c r="R227" s="117">
        <v>508720.88065454521</v>
      </c>
      <c r="S227" s="118">
        <v>7123.8499999999995</v>
      </c>
      <c r="T227" s="22">
        <f t="shared" si="16"/>
        <v>1203960.4072624538</v>
      </c>
      <c r="U227" s="36">
        <v>-6019.9708674421609</v>
      </c>
      <c r="V227" s="22">
        <f t="shared" si="18"/>
        <v>1197940.4363950116</v>
      </c>
      <c r="W227" s="22">
        <v>815623.78408988658</v>
      </c>
      <c r="X227" s="21">
        <f t="shared" si="17"/>
        <v>2013564.2204848982</v>
      </c>
      <c r="Y227" s="20">
        <f t="shared" si="19"/>
        <v>409.84413199366946</v>
      </c>
      <c r="Z227" s="250">
        <v>9</v>
      </c>
    </row>
    <row r="228" spans="1:26" s="120" customFormat="1" ht="16.5">
      <c r="A228" s="20">
        <v>702</v>
      </c>
      <c r="B228" s="18" t="s">
        <v>262</v>
      </c>
      <c r="C228" s="21">
        <v>4155</v>
      </c>
      <c r="D228" s="21">
        <v>4422642.83</v>
      </c>
      <c r="E228" s="21">
        <v>996615.18484189047</v>
      </c>
      <c r="F228" s="21">
        <v>5419258.0148418909</v>
      </c>
      <c r="G228" s="114">
        <v>1359.93</v>
      </c>
      <c r="H228" s="32">
        <v>5650509.1500000004</v>
      </c>
      <c r="I228" s="32">
        <v>-231251.13515810948</v>
      </c>
      <c r="J228" s="290">
        <f t="shared" si="15"/>
        <v>-4.2672102809051496E-2</v>
      </c>
      <c r="K228" s="116">
        <v>415393.2165000001</v>
      </c>
      <c r="L228" s="116">
        <v>0</v>
      </c>
      <c r="M228" s="116">
        <v>50034.034537483967</v>
      </c>
      <c r="N228" s="116">
        <v>67738.942796267351</v>
      </c>
      <c r="O228" s="116">
        <v>0</v>
      </c>
      <c r="P228" s="117">
        <v>-213318.42999999996</v>
      </c>
      <c r="Q228" s="117">
        <v>595501.04167854588</v>
      </c>
      <c r="R228" s="117">
        <v>219068.59101016991</v>
      </c>
      <c r="S228" s="118">
        <v>6024.75</v>
      </c>
      <c r="T228" s="22">
        <f t="shared" si="16"/>
        <v>909191.01136435778</v>
      </c>
      <c r="U228" s="36">
        <v>874075.13823561161</v>
      </c>
      <c r="V228" s="22">
        <f t="shared" si="18"/>
        <v>1783266.1495999694</v>
      </c>
      <c r="W228" s="22">
        <v>910151.59470414324</v>
      </c>
      <c r="X228" s="21">
        <f t="shared" si="17"/>
        <v>2693417.7443041126</v>
      </c>
      <c r="Y228" s="20">
        <f t="shared" si="19"/>
        <v>648.23531752204872</v>
      </c>
      <c r="Z228" s="250">
        <v>6</v>
      </c>
    </row>
    <row r="229" spans="1:26" s="120" customFormat="1" ht="16.5">
      <c r="A229" s="20">
        <v>704</v>
      </c>
      <c r="B229" s="18" t="s">
        <v>263</v>
      </c>
      <c r="C229" s="21">
        <v>6379</v>
      </c>
      <c r="D229" s="21">
        <v>11779340.07</v>
      </c>
      <c r="E229" s="21">
        <v>703499.77397692227</v>
      </c>
      <c r="F229" s="21">
        <v>12482839.843976922</v>
      </c>
      <c r="G229" s="114">
        <v>1359.93</v>
      </c>
      <c r="H229" s="32">
        <v>8674993.4700000007</v>
      </c>
      <c r="I229" s="32">
        <v>3807846.3739769217</v>
      </c>
      <c r="J229" s="290">
        <f t="shared" si="15"/>
        <v>0.30504648153554903</v>
      </c>
      <c r="K229" s="116">
        <v>0</v>
      </c>
      <c r="L229" s="116">
        <v>0</v>
      </c>
      <c r="M229" s="116">
        <v>53417.945163579243</v>
      </c>
      <c r="N229" s="116">
        <v>133285.60156407839</v>
      </c>
      <c r="O229" s="116">
        <v>43378.751118716762</v>
      </c>
      <c r="P229" s="117">
        <v>-247324.9</v>
      </c>
      <c r="Q229" s="117">
        <v>454971.36601067602</v>
      </c>
      <c r="R229" s="117">
        <v>-5509.4448884603189</v>
      </c>
      <c r="S229" s="118">
        <v>9249.5499999999993</v>
      </c>
      <c r="T229" s="22">
        <f t="shared" si="16"/>
        <v>4249315.2429455118</v>
      </c>
      <c r="U229" s="36">
        <v>1148253.7514396035</v>
      </c>
      <c r="V229" s="22">
        <f t="shared" si="18"/>
        <v>5397568.9943851158</v>
      </c>
      <c r="W229" s="22">
        <v>871842.56580708991</v>
      </c>
      <c r="X229" s="21">
        <f t="shared" si="17"/>
        <v>6269411.5601922059</v>
      </c>
      <c r="Y229" s="20">
        <f t="shared" si="19"/>
        <v>982.8204358351162</v>
      </c>
      <c r="Z229" s="250">
        <v>2</v>
      </c>
    </row>
    <row r="230" spans="1:26" s="120" customFormat="1" ht="16.5">
      <c r="A230" s="20">
        <v>707</v>
      </c>
      <c r="B230" s="18" t="s">
        <v>264</v>
      </c>
      <c r="C230" s="21">
        <v>2032</v>
      </c>
      <c r="D230" s="21">
        <v>1649055.3800000001</v>
      </c>
      <c r="E230" s="21">
        <v>797882.81917472614</v>
      </c>
      <c r="F230" s="21">
        <v>2446938.1991747264</v>
      </c>
      <c r="G230" s="114">
        <v>1359.93</v>
      </c>
      <c r="H230" s="32">
        <v>2763377.7600000002</v>
      </c>
      <c r="I230" s="32">
        <v>-316439.56082527386</v>
      </c>
      <c r="J230" s="290">
        <f t="shared" si="15"/>
        <v>-0.12932061828614991</v>
      </c>
      <c r="K230" s="116">
        <v>268646.603168</v>
      </c>
      <c r="L230" s="116">
        <v>0</v>
      </c>
      <c r="M230" s="116">
        <v>20293.181750930951</v>
      </c>
      <c r="N230" s="116">
        <v>40870.13639667297</v>
      </c>
      <c r="O230" s="116">
        <v>0</v>
      </c>
      <c r="P230" s="117">
        <v>-122982.92</v>
      </c>
      <c r="Q230" s="117">
        <v>120641.47269543461</v>
      </c>
      <c r="R230" s="117">
        <v>250001.08566486579</v>
      </c>
      <c r="S230" s="118">
        <v>2946.4</v>
      </c>
      <c r="T230" s="22">
        <f t="shared" si="16"/>
        <v>263976.3988506305</v>
      </c>
      <c r="U230" s="36">
        <v>1231829.6343562603</v>
      </c>
      <c r="V230" s="22">
        <f t="shared" si="18"/>
        <v>1495806.0332068908</v>
      </c>
      <c r="W230" s="22">
        <v>524427.4422636329</v>
      </c>
      <c r="X230" s="21">
        <f t="shared" si="17"/>
        <v>2020233.4754705238</v>
      </c>
      <c r="Y230" s="20">
        <f t="shared" si="19"/>
        <v>994.20938753470659</v>
      </c>
      <c r="Z230" s="250">
        <v>12</v>
      </c>
    </row>
    <row r="231" spans="1:26" s="120" customFormat="1" ht="16.5">
      <c r="A231" s="20">
        <v>710</v>
      </c>
      <c r="B231" s="18" t="s">
        <v>265</v>
      </c>
      <c r="C231" s="21">
        <v>27484</v>
      </c>
      <c r="D231" s="21">
        <v>37523053.959999993</v>
      </c>
      <c r="E231" s="21">
        <v>11733907.710492935</v>
      </c>
      <c r="F231" s="21">
        <v>49256961.670492932</v>
      </c>
      <c r="G231" s="114">
        <v>1359.93</v>
      </c>
      <c r="H231" s="32">
        <v>37376316.120000005</v>
      </c>
      <c r="I231" s="32">
        <v>11880645.550492927</v>
      </c>
      <c r="J231" s="290">
        <f t="shared" si="15"/>
        <v>0.24119728760310347</v>
      </c>
      <c r="K231" s="116">
        <v>0</v>
      </c>
      <c r="L231" s="116">
        <v>0</v>
      </c>
      <c r="M231" s="116">
        <v>307045.50935920741</v>
      </c>
      <c r="N231" s="116">
        <v>333260.54288269603</v>
      </c>
      <c r="O231" s="116">
        <v>0</v>
      </c>
      <c r="P231" s="117">
        <v>-2034844.6187500001</v>
      </c>
      <c r="Q231" s="117">
        <v>-1876434.7318152732</v>
      </c>
      <c r="R231" s="117">
        <v>412923.11956884601</v>
      </c>
      <c r="S231" s="118">
        <v>39851.799999999996</v>
      </c>
      <c r="T231" s="22">
        <f t="shared" si="16"/>
        <v>9062447.1717384048</v>
      </c>
      <c r="U231" s="36">
        <v>8151505.5640347814</v>
      </c>
      <c r="V231" s="22">
        <f t="shared" si="18"/>
        <v>17213952.735773187</v>
      </c>
      <c r="W231" s="22">
        <v>4902020.8825135343</v>
      </c>
      <c r="X231" s="21">
        <f t="shared" si="17"/>
        <v>22115973.618286721</v>
      </c>
      <c r="Y231" s="20">
        <f t="shared" si="19"/>
        <v>804.68540308130991</v>
      </c>
      <c r="Z231" s="250">
        <v>1</v>
      </c>
    </row>
    <row r="232" spans="1:26" s="120" customFormat="1" ht="16.5">
      <c r="A232" s="20">
        <v>729</v>
      </c>
      <c r="B232" s="18" t="s">
        <v>266</v>
      </c>
      <c r="C232" s="21">
        <v>9117</v>
      </c>
      <c r="D232" s="21">
        <v>11902814.84</v>
      </c>
      <c r="E232" s="21">
        <v>2248975.0589630185</v>
      </c>
      <c r="F232" s="21">
        <v>14151789.898963019</v>
      </c>
      <c r="G232" s="114">
        <v>1359.93</v>
      </c>
      <c r="H232" s="32">
        <v>12398481.810000001</v>
      </c>
      <c r="I232" s="32">
        <v>1753308.0889630187</v>
      </c>
      <c r="J232" s="290">
        <f t="shared" si="15"/>
        <v>0.12389302706447708</v>
      </c>
      <c r="K232" s="116">
        <v>436005.36039000005</v>
      </c>
      <c r="L232" s="116">
        <v>0</v>
      </c>
      <c r="M232" s="116">
        <v>108471.97132603485</v>
      </c>
      <c r="N232" s="116">
        <v>131335.19088067758</v>
      </c>
      <c r="O232" s="116">
        <v>0</v>
      </c>
      <c r="P232" s="117">
        <v>-629011.44500000007</v>
      </c>
      <c r="Q232" s="117">
        <v>-2235.4910099561166</v>
      </c>
      <c r="R232" s="117">
        <v>199038.06417472914</v>
      </c>
      <c r="S232" s="118">
        <v>13219.65</v>
      </c>
      <c r="T232" s="22">
        <f t="shared" si="16"/>
        <v>2010131.3897245042</v>
      </c>
      <c r="U232" s="36">
        <v>4572390.3591183471</v>
      </c>
      <c r="V232" s="22">
        <f t="shared" si="18"/>
        <v>6582521.7488428513</v>
      </c>
      <c r="W232" s="22">
        <v>1905196.320821929</v>
      </c>
      <c r="X232" s="21">
        <f t="shared" si="17"/>
        <v>8487718.0696647801</v>
      </c>
      <c r="Y232" s="20">
        <f t="shared" si="19"/>
        <v>930.97708343367117</v>
      </c>
      <c r="Z232" s="250">
        <v>13</v>
      </c>
    </row>
    <row r="233" spans="1:26" s="120" customFormat="1" ht="16.5">
      <c r="A233" s="20">
        <v>732</v>
      </c>
      <c r="B233" s="18" t="s">
        <v>267</v>
      </c>
      <c r="C233" s="21">
        <v>3416</v>
      </c>
      <c r="D233" s="21">
        <v>2938498.91</v>
      </c>
      <c r="E233" s="21">
        <v>3351466.0939170909</v>
      </c>
      <c r="F233" s="21">
        <v>6289965.0039170906</v>
      </c>
      <c r="G233" s="114">
        <v>1359.93</v>
      </c>
      <c r="H233" s="32">
        <v>4645520.88</v>
      </c>
      <c r="I233" s="32">
        <v>1644444.1239170907</v>
      </c>
      <c r="J233" s="290">
        <f t="shared" si="15"/>
        <v>0.26143931212542665</v>
      </c>
      <c r="K233" s="116">
        <v>1126090.7469279999</v>
      </c>
      <c r="L233" s="116">
        <v>0</v>
      </c>
      <c r="M233" s="116">
        <v>40665.908481572231</v>
      </c>
      <c r="N233" s="116">
        <v>51831.59244268154</v>
      </c>
      <c r="O233" s="116">
        <v>0</v>
      </c>
      <c r="P233" s="117">
        <v>-172778.08999999997</v>
      </c>
      <c r="Q233" s="117">
        <v>-604844.44520688534</v>
      </c>
      <c r="R233" s="117">
        <v>579434.21842443536</v>
      </c>
      <c r="S233" s="118">
        <v>4953.2</v>
      </c>
      <c r="T233" s="22">
        <f t="shared" si="16"/>
        <v>2669797.2549868943</v>
      </c>
      <c r="U233" s="36">
        <v>1179060.3429282191</v>
      </c>
      <c r="V233" s="22">
        <f t="shared" si="18"/>
        <v>3848857.5979151134</v>
      </c>
      <c r="W233" s="22">
        <v>755675.73850250023</v>
      </c>
      <c r="X233" s="21">
        <f t="shared" si="17"/>
        <v>4604533.3364176136</v>
      </c>
      <c r="Y233" s="20">
        <f t="shared" si="19"/>
        <v>1347.9313045719009</v>
      </c>
      <c r="Z233" s="250">
        <v>19</v>
      </c>
    </row>
    <row r="234" spans="1:26" s="120" customFormat="1" ht="16.5">
      <c r="A234" s="20">
        <v>734</v>
      </c>
      <c r="B234" s="18" t="s">
        <v>268</v>
      </c>
      <c r="C234" s="21">
        <v>51400</v>
      </c>
      <c r="D234" s="21">
        <v>68043922.849999994</v>
      </c>
      <c r="E234" s="21">
        <v>12380421.311598388</v>
      </c>
      <c r="F234" s="21">
        <v>80424344.161598384</v>
      </c>
      <c r="G234" s="114">
        <v>1359.93</v>
      </c>
      <c r="H234" s="32">
        <v>69900402</v>
      </c>
      <c r="I234" s="32">
        <v>10523942.161598384</v>
      </c>
      <c r="J234" s="290">
        <f t="shared" si="15"/>
        <v>0.13085518161581025</v>
      </c>
      <c r="K234" s="116">
        <v>0</v>
      </c>
      <c r="L234" s="116">
        <v>0</v>
      </c>
      <c r="M234" s="116">
        <v>575345.64027392084</v>
      </c>
      <c r="N234" s="116">
        <v>908770.55689866119</v>
      </c>
      <c r="O234" s="116">
        <v>0</v>
      </c>
      <c r="P234" s="117">
        <v>-3699681.8461500001</v>
      </c>
      <c r="Q234" s="117">
        <v>-3196452.2279215986</v>
      </c>
      <c r="R234" s="117">
        <v>-164855.49441304526</v>
      </c>
      <c r="S234" s="118">
        <v>74530</v>
      </c>
      <c r="T234" s="22">
        <f t="shared" si="16"/>
        <v>5021598.7902863221</v>
      </c>
      <c r="U234" s="36">
        <v>16342234.771523811</v>
      </c>
      <c r="V234" s="22">
        <f t="shared" si="18"/>
        <v>21363833.561810132</v>
      </c>
      <c r="W234" s="22">
        <v>9273826.5703098979</v>
      </c>
      <c r="X234" s="21">
        <f t="shared" si="17"/>
        <v>30637660.132120028</v>
      </c>
      <c r="Y234" s="20">
        <f t="shared" si="19"/>
        <v>596.06342669494222</v>
      </c>
      <c r="Z234" s="250">
        <v>2</v>
      </c>
    </row>
    <row r="235" spans="1:26" s="120" customFormat="1" ht="16.5">
      <c r="A235" s="20">
        <v>738</v>
      </c>
      <c r="B235" s="18" t="s">
        <v>269</v>
      </c>
      <c r="C235" s="21">
        <v>2959</v>
      </c>
      <c r="D235" s="21">
        <v>4183847.0199999996</v>
      </c>
      <c r="E235" s="21">
        <v>536909.15922977263</v>
      </c>
      <c r="F235" s="21">
        <v>4720756.1792297717</v>
      </c>
      <c r="G235" s="114">
        <v>1359.93</v>
      </c>
      <c r="H235" s="32">
        <v>4024032.87</v>
      </c>
      <c r="I235" s="32">
        <v>696723.30922977161</v>
      </c>
      <c r="J235" s="290">
        <f t="shared" si="15"/>
        <v>0.14758722602433738</v>
      </c>
      <c r="K235" s="116">
        <v>0</v>
      </c>
      <c r="L235" s="116">
        <v>0</v>
      </c>
      <c r="M235" s="116">
        <v>22113.839601483422</v>
      </c>
      <c r="N235" s="116">
        <v>30505.27408077224</v>
      </c>
      <c r="O235" s="116">
        <v>0</v>
      </c>
      <c r="P235" s="117">
        <v>-143768.96999999997</v>
      </c>
      <c r="Q235" s="117">
        <v>48497.464560992346</v>
      </c>
      <c r="R235" s="117">
        <v>-5785.8933444046088</v>
      </c>
      <c r="S235" s="118">
        <v>4290.55</v>
      </c>
      <c r="T235" s="22">
        <f t="shared" si="16"/>
        <v>652575.57412861497</v>
      </c>
      <c r="U235" s="36">
        <v>932036.75857254537</v>
      </c>
      <c r="V235" s="22">
        <f t="shared" si="18"/>
        <v>1584612.3327011603</v>
      </c>
      <c r="W235" s="22">
        <v>584899.15882966912</v>
      </c>
      <c r="X235" s="21">
        <f t="shared" si="17"/>
        <v>2169511.4915308296</v>
      </c>
      <c r="Y235" s="20">
        <f t="shared" si="19"/>
        <v>733.19077104793155</v>
      </c>
      <c r="Z235" s="250">
        <v>2</v>
      </c>
    </row>
    <row r="236" spans="1:26" s="120" customFormat="1" ht="16.5">
      <c r="A236" s="20">
        <v>739</v>
      </c>
      <c r="B236" s="18" t="s">
        <v>270</v>
      </c>
      <c r="C236" s="21">
        <v>3261</v>
      </c>
      <c r="D236" s="21">
        <v>3579419.03</v>
      </c>
      <c r="E236" s="21">
        <v>758163.07734304934</v>
      </c>
      <c r="F236" s="21">
        <v>4337582.1073430488</v>
      </c>
      <c r="G236" s="114">
        <v>1359.93</v>
      </c>
      <c r="H236" s="32">
        <v>4434731.7300000004</v>
      </c>
      <c r="I236" s="32">
        <v>-97149.622656951658</v>
      </c>
      <c r="J236" s="290">
        <f t="shared" si="15"/>
        <v>-2.2397183558205861E-2</v>
      </c>
      <c r="K236" s="116">
        <v>119875.438304</v>
      </c>
      <c r="L236" s="116">
        <v>0</v>
      </c>
      <c r="M236" s="116">
        <v>34873.695429115971</v>
      </c>
      <c r="N236" s="116">
        <v>64754.593582013229</v>
      </c>
      <c r="O236" s="116">
        <v>0</v>
      </c>
      <c r="P236" s="117">
        <v>-178213.76499999998</v>
      </c>
      <c r="Q236" s="117">
        <v>1487130.9457899807</v>
      </c>
      <c r="R236" s="117">
        <v>1236713.0197413699</v>
      </c>
      <c r="S236" s="118">
        <v>4728.45</v>
      </c>
      <c r="T236" s="22">
        <f t="shared" si="16"/>
        <v>2672712.7551895282</v>
      </c>
      <c r="U236" s="36">
        <v>851472.41406119638</v>
      </c>
      <c r="V236" s="22">
        <f t="shared" si="18"/>
        <v>3524185.1692507248</v>
      </c>
      <c r="W236" s="22">
        <v>719684.42997651559</v>
      </c>
      <c r="X236" s="21">
        <f t="shared" si="17"/>
        <v>4243869.5992272403</v>
      </c>
      <c r="Y236" s="20">
        <f t="shared" si="19"/>
        <v>1301.4012877115119</v>
      </c>
      <c r="Z236" s="250">
        <v>9</v>
      </c>
    </row>
    <row r="237" spans="1:26" s="120" customFormat="1" ht="16.5">
      <c r="A237" s="20">
        <v>740</v>
      </c>
      <c r="B237" s="18" t="s">
        <v>271</v>
      </c>
      <c r="C237" s="21">
        <v>32547</v>
      </c>
      <c r="D237" s="21">
        <v>36268192.829999998</v>
      </c>
      <c r="E237" s="21">
        <v>8540909.5539023336</v>
      </c>
      <c r="F237" s="21">
        <v>44809102.383902334</v>
      </c>
      <c r="G237" s="114">
        <v>1359.93</v>
      </c>
      <c r="H237" s="32">
        <v>44261641.710000001</v>
      </c>
      <c r="I237" s="32">
        <v>547460.67390233278</v>
      </c>
      <c r="J237" s="290">
        <f t="shared" si="15"/>
        <v>1.2217621973588295E-2</v>
      </c>
      <c r="K237" s="116">
        <v>733290.28921200009</v>
      </c>
      <c r="L237" s="116">
        <v>0</v>
      </c>
      <c r="M237" s="116">
        <v>425547.70075712644</v>
      </c>
      <c r="N237" s="116">
        <v>603886.93267422472</v>
      </c>
      <c r="O237" s="116">
        <v>0</v>
      </c>
      <c r="P237" s="117">
        <v>-2710132.6399999997</v>
      </c>
      <c r="Q237" s="117">
        <v>-2020804.7409270357</v>
      </c>
      <c r="R237" s="117">
        <v>228095.99623139377</v>
      </c>
      <c r="S237" s="118">
        <v>47193.15</v>
      </c>
      <c r="T237" s="22">
        <f t="shared" si="16"/>
        <v>-2145462.6381499576</v>
      </c>
      <c r="U237" s="36">
        <v>8026895.6250426732</v>
      </c>
      <c r="V237" s="22">
        <f t="shared" si="18"/>
        <v>5881432.9868927151</v>
      </c>
      <c r="W237" s="22">
        <v>6155499.2061898327</v>
      </c>
      <c r="X237" s="21">
        <f t="shared" si="17"/>
        <v>12036932.193082549</v>
      </c>
      <c r="Y237" s="20">
        <f t="shared" si="19"/>
        <v>369.83230998502313</v>
      </c>
      <c r="Z237" s="250">
        <v>10</v>
      </c>
    </row>
    <row r="238" spans="1:26" s="120" customFormat="1" ht="16.5">
      <c r="A238" s="20">
        <v>742</v>
      </c>
      <c r="B238" s="18" t="s">
        <v>272</v>
      </c>
      <c r="C238" s="21">
        <v>1009</v>
      </c>
      <c r="D238" s="21">
        <v>978959.89</v>
      </c>
      <c r="E238" s="21">
        <v>964980.27278476185</v>
      </c>
      <c r="F238" s="21">
        <v>1943940.1627847617</v>
      </c>
      <c r="G238" s="114">
        <v>1359.93</v>
      </c>
      <c r="H238" s="32">
        <v>1372169.37</v>
      </c>
      <c r="I238" s="32">
        <v>571770.79278476164</v>
      </c>
      <c r="J238" s="290">
        <f t="shared" si="15"/>
        <v>0.29412983163313017</v>
      </c>
      <c r="K238" s="116">
        <v>360251.73147399997</v>
      </c>
      <c r="L238" s="116">
        <v>0</v>
      </c>
      <c r="M238" s="116">
        <v>11566.803746048725</v>
      </c>
      <c r="N238" s="116">
        <v>11150.718675626458</v>
      </c>
      <c r="O238" s="116">
        <v>0</v>
      </c>
      <c r="P238" s="117">
        <v>-46228.46</v>
      </c>
      <c r="Q238" s="117">
        <v>-161407.18414677025</v>
      </c>
      <c r="R238" s="117">
        <v>123525.4114653835</v>
      </c>
      <c r="S238" s="118">
        <v>1463.05</v>
      </c>
      <c r="T238" s="22">
        <f t="shared" si="16"/>
        <v>872092.86399904999</v>
      </c>
      <c r="U238" s="36">
        <v>-49038.142366672786</v>
      </c>
      <c r="V238" s="22">
        <f t="shared" si="18"/>
        <v>823054.72163237724</v>
      </c>
      <c r="W238" s="22">
        <v>225038.02043149644</v>
      </c>
      <c r="X238" s="21">
        <f t="shared" si="17"/>
        <v>1048092.7420638737</v>
      </c>
      <c r="Y238" s="20">
        <f t="shared" si="19"/>
        <v>1038.7440456529966</v>
      </c>
      <c r="Z238" s="250">
        <v>19</v>
      </c>
    </row>
    <row r="239" spans="1:26" s="120" customFormat="1" ht="16.5">
      <c r="A239" s="20">
        <v>743</v>
      </c>
      <c r="B239" s="18" t="s">
        <v>273</v>
      </c>
      <c r="C239" s="21">
        <v>64736</v>
      </c>
      <c r="D239" s="21">
        <v>101820919.19</v>
      </c>
      <c r="E239" s="21">
        <v>8618233.9867085591</v>
      </c>
      <c r="F239" s="21">
        <v>110439153.17670855</v>
      </c>
      <c r="G239" s="114">
        <v>1359.93</v>
      </c>
      <c r="H239" s="32">
        <v>88036428.480000004</v>
      </c>
      <c r="I239" s="32">
        <v>22402724.696708545</v>
      </c>
      <c r="J239" s="290">
        <f t="shared" si="15"/>
        <v>0.20285129007520539</v>
      </c>
      <c r="K239" s="116">
        <v>0</v>
      </c>
      <c r="L239" s="116">
        <v>0</v>
      </c>
      <c r="M239" s="116">
        <v>934099.76003974874</v>
      </c>
      <c r="N239" s="116">
        <v>1327483.6358699545</v>
      </c>
      <c r="O239" s="116">
        <v>491057.37348320876</v>
      </c>
      <c r="P239" s="117">
        <v>-5377640.0803500004</v>
      </c>
      <c r="Q239" s="117">
        <v>-5497885.2655691179</v>
      </c>
      <c r="R239" s="117">
        <v>-2689306.917071817</v>
      </c>
      <c r="S239" s="118">
        <v>93867.199999999997</v>
      </c>
      <c r="T239" s="22">
        <f t="shared" si="16"/>
        <v>11684400.403110521</v>
      </c>
      <c r="U239" s="36">
        <v>11856680.332388343</v>
      </c>
      <c r="V239" s="22">
        <f t="shared" si="18"/>
        <v>23541080.735498864</v>
      </c>
      <c r="W239" s="22">
        <v>9945565.9278010912</v>
      </c>
      <c r="X239" s="21">
        <f t="shared" si="17"/>
        <v>33486646.663299955</v>
      </c>
      <c r="Y239" s="20">
        <f t="shared" si="19"/>
        <v>517.28013258928502</v>
      </c>
      <c r="Z239" s="250">
        <v>14</v>
      </c>
    </row>
    <row r="240" spans="1:26" s="120" customFormat="1" ht="16.5">
      <c r="A240" s="20">
        <v>746</v>
      </c>
      <c r="B240" s="18" t="s">
        <v>274</v>
      </c>
      <c r="C240" s="21">
        <v>4781</v>
      </c>
      <c r="D240" s="21">
        <v>11073835.479999999</v>
      </c>
      <c r="E240" s="21">
        <v>1116393.5197191611</v>
      </c>
      <c r="F240" s="21">
        <v>12190228.99971916</v>
      </c>
      <c r="G240" s="114">
        <v>1359.93</v>
      </c>
      <c r="H240" s="32">
        <v>6501825.3300000001</v>
      </c>
      <c r="I240" s="32">
        <v>5688403.6697191596</v>
      </c>
      <c r="J240" s="290">
        <f t="shared" si="15"/>
        <v>0.46663632568758223</v>
      </c>
      <c r="K240" s="116">
        <v>49876.510754000003</v>
      </c>
      <c r="L240" s="116">
        <v>0</v>
      </c>
      <c r="M240" s="116">
        <v>73130.54311209025</v>
      </c>
      <c r="N240" s="116">
        <v>93123.47803543706</v>
      </c>
      <c r="O240" s="116">
        <v>0</v>
      </c>
      <c r="P240" s="117">
        <v>-247574.47</v>
      </c>
      <c r="Q240" s="117">
        <v>-103915.72865544069</v>
      </c>
      <c r="R240" s="117">
        <v>-606658.27817700489</v>
      </c>
      <c r="S240" s="118">
        <v>6932.45</v>
      </c>
      <c r="T240" s="22">
        <f t="shared" si="16"/>
        <v>4953318.1747882413</v>
      </c>
      <c r="U240" s="36">
        <v>1377483.354065347</v>
      </c>
      <c r="V240" s="22">
        <f t="shared" si="18"/>
        <v>6330801.5288535878</v>
      </c>
      <c r="W240" s="22">
        <v>923550.17904456658</v>
      </c>
      <c r="X240" s="21">
        <f t="shared" si="17"/>
        <v>7254351.7078981549</v>
      </c>
      <c r="Y240" s="20">
        <f t="shared" si="19"/>
        <v>1517.3293678933601</v>
      </c>
      <c r="Z240" s="250">
        <v>17</v>
      </c>
    </row>
    <row r="241" spans="1:26" s="120" customFormat="1" ht="16.5">
      <c r="A241" s="20">
        <v>747</v>
      </c>
      <c r="B241" s="18" t="s">
        <v>275</v>
      </c>
      <c r="C241" s="21">
        <v>1352</v>
      </c>
      <c r="D241" s="21">
        <v>1454054.04</v>
      </c>
      <c r="E241" s="21">
        <v>497766.41870469705</v>
      </c>
      <c r="F241" s="21">
        <v>1951820.458704697</v>
      </c>
      <c r="G241" s="114">
        <v>1359.93</v>
      </c>
      <c r="H241" s="32">
        <v>1838625.36</v>
      </c>
      <c r="I241" s="32">
        <v>113195.09870469687</v>
      </c>
      <c r="J241" s="290">
        <f t="shared" si="15"/>
        <v>5.7994626606085217E-2</v>
      </c>
      <c r="K241" s="116">
        <v>151904.63194400002</v>
      </c>
      <c r="L241" s="116">
        <v>0</v>
      </c>
      <c r="M241" s="116">
        <v>14265.196003220357</v>
      </c>
      <c r="N241" s="116">
        <v>13096.906509697763</v>
      </c>
      <c r="O241" s="116">
        <v>0</v>
      </c>
      <c r="P241" s="117">
        <v>-69979.634999999995</v>
      </c>
      <c r="Q241" s="117">
        <v>447558.96251326235</v>
      </c>
      <c r="R241" s="117">
        <v>365176.29474819027</v>
      </c>
      <c r="S241" s="118">
        <v>1960.3999999999999</v>
      </c>
      <c r="T241" s="22">
        <f t="shared" si="16"/>
        <v>1037177.8554230676</v>
      </c>
      <c r="U241" s="36">
        <v>467958.76915671577</v>
      </c>
      <c r="V241" s="22">
        <f t="shared" si="18"/>
        <v>1505136.6245797833</v>
      </c>
      <c r="W241" s="22">
        <v>336015.46016985865</v>
      </c>
      <c r="X241" s="21">
        <f t="shared" si="17"/>
        <v>1841152.0847496418</v>
      </c>
      <c r="Y241" s="20">
        <f t="shared" si="19"/>
        <v>1361.7988792526937</v>
      </c>
      <c r="Z241" s="250">
        <v>4</v>
      </c>
    </row>
    <row r="242" spans="1:26" s="120" customFormat="1" ht="16.5">
      <c r="A242" s="20">
        <v>748</v>
      </c>
      <c r="B242" s="18" t="s">
        <v>276</v>
      </c>
      <c r="C242" s="21">
        <v>5028</v>
      </c>
      <c r="D242" s="21">
        <v>9928435.0899999999</v>
      </c>
      <c r="E242" s="21">
        <v>1361175.5982660032</v>
      </c>
      <c r="F242" s="21">
        <v>11289610.688266004</v>
      </c>
      <c r="G242" s="114">
        <v>1359.93</v>
      </c>
      <c r="H242" s="32">
        <v>6837728.04</v>
      </c>
      <c r="I242" s="32">
        <v>4451882.6482660035</v>
      </c>
      <c r="J242" s="290">
        <f t="shared" si="15"/>
        <v>0.3943344700887802</v>
      </c>
      <c r="K242" s="116">
        <v>166356.059392</v>
      </c>
      <c r="L242" s="116">
        <v>0</v>
      </c>
      <c r="M242" s="116">
        <v>58219.452252959934</v>
      </c>
      <c r="N242" s="116">
        <v>74067.786923343461</v>
      </c>
      <c r="O242" s="116">
        <v>0</v>
      </c>
      <c r="P242" s="117">
        <v>-237764.96</v>
      </c>
      <c r="Q242" s="117">
        <v>-665206.94257305388</v>
      </c>
      <c r="R242" s="117">
        <v>-835144.89288000506</v>
      </c>
      <c r="S242" s="118">
        <v>7290.5999999999995</v>
      </c>
      <c r="T242" s="22">
        <f t="shared" si="16"/>
        <v>3019699.7513812482</v>
      </c>
      <c r="U242" s="36">
        <v>2699996.5033732494</v>
      </c>
      <c r="V242" s="22">
        <f t="shared" si="18"/>
        <v>5719696.2547544977</v>
      </c>
      <c r="W242" s="22">
        <v>1025424.8215553551</v>
      </c>
      <c r="X242" s="21">
        <f t="shared" si="17"/>
        <v>6745121.0763098523</v>
      </c>
      <c r="Y242" s="20">
        <f t="shared" si="19"/>
        <v>1341.5117494649667</v>
      </c>
      <c r="Z242" s="250">
        <v>17</v>
      </c>
    </row>
    <row r="243" spans="1:26" s="120" customFormat="1" ht="16.5">
      <c r="A243" s="20">
        <v>749</v>
      </c>
      <c r="B243" s="18" t="s">
        <v>277</v>
      </c>
      <c r="C243" s="21">
        <v>21293</v>
      </c>
      <c r="D243" s="21">
        <v>38318243.180000007</v>
      </c>
      <c r="E243" s="21">
        <v>2100156.4776946721</v>
      </c>
      <c r="F243" s="21">
        <v>40418399.657694682</v>
      </c>
      <c r="G243" s="114">
        <v>1359.93</v>
      </c>
      <c r="H243" s="32">
        <v>28956989.490000002</v>
      </c>
      <c r="I243" s="32">
        <v>11461410.16769468</v>
      </c>
      <c r="J243" s="290">
        <f t="shared" si="15"/>
        <v>0.2835691235863344</v>
      </c>
      <c r="K243" s="116">
        <v>0</v>
      </c>
      <c r="L243" s="116">
        <v>0</v>
      </c>
      <c r="M243" s="116">
        <v>211722.10788017578</v>
      </c>
      <c r="N243" s="116">
        <v>413135.09720463207</v>
      </c>
      <c r="O243" s="116">
        <v>0</v>
      </c>
      <c r="P243" s="117">
        <v>-1519461.17</v>
      </c>
      <c r="Q243" s="117">
        <v>-2397156.3534561843</v>
      </c>
      <c r="R243" s="117">
        <v>-2651579.1706958557</v>
      </c>
      <c r="S243" s="118">
        <v>30874.85</v>
      </c>
      <c r="T243" s="22">
        <f t="shared" si="16"/>
        <v>5548945.5286274478</v>
      </c>
      <c r="U243" s="36">
        <v>4632795.5907204514</v>
      </c>
      <c r="V243" s="22">
        <f t="shared" si="18"/>
        <v>10181741.1193479</v>
      </c>
      <c r="W243" s="22">
        <v>3085504.7920736158</v>
      </c>
      <c r="X243" s="21">
        <f t="shared" si="17"/>
        <v>13267245.911421515</v>
      </c>
      <c r="Y243" s="20">
        <f t="shared" si="19"/>
        <v>623.08016303111424</v>
      </c>
      <c r="Z243" s="250">
        <v>11</v>
      </c>
    </row>
    <row r="244" spans="1:26" s="120" customFormat="1" ht="16.5">
      <c r="A244" s="20">
        <v>751</v>
      </c>
      <c r="B244" s="18" t="s">
        <v>278</v>
      </c>
      <c r="C244" s="21">
        <v>2904</v>
      </c>
      <c r="D244" s="21">
        <v>3824469.23</v>
      </c>
      <c r="E244" s="21">
        <v>1332060.5623247947</v>
      </c>
      <c r="F244" s="21">
        <v>5156529.7923247945</v>
      </c>
      <c r="G244" s="114">
        <v>1359.93</v>
      </c>
      <c r="H244" s="32">
        <v>3949236.72</v>
      </c>
      <c r="I244" s="32">
        <v>1207293.0723247943</v>
      </c>
      <c r="J244" s="290">
        <f t="shared" si="15"/>
        <v>0.23412898227055379</v>
      </c>
      <c r="K244" s="116">
        <v>140921.17670399998</v>
      </c>
      <c r="L244" s="116">
        <v>0</v>
      </c>
      <c r="M244" s="116">
        <v>21457.57229304043</v>
      </c>
      <c r="N244" s="116">
        <v>52909.780652440233</v>
      </c>
      <c r="O244" s="116">
        <v>0</v>
      </c>
      <c r="P244" s="117">
        <v>-124725.128</v>
      </c>
      <c r="Q244" s="117">
        <v>54004.000961878512</v>
      </c>
      <c r="R244" s="117">
        <v>-249822.7575788908</v>
      </c>
      <c r="S244" s="118">
        <v>4210.8</v>
      </c>
      <c r="T244" s="22">
        <f t="shared" si="16"/>
        <v>1106248.5173572625</v>
      </c>
      <c r="U244" s="36">
        <v>1306769.7286656615</v>
      </c>
      <c r="V244" s="22">
        <f t="shared" si="18"/>
        <v>2413018.2460229238</v>
      </c>
      <c r="W244" s="22">
        <v>521520.34733155294</v>
      </c>
      <c r="X244" s="21">
        <f t="shared" si="17"/>
        <v>2934538.5933544766</v>
      </c>
      <c r="Y244" s="20">
        <f t="shared" si="19"/>
        <v>1010.5160445435525</v>
      </c>
      <c r="Z244" s="250">
        <v>19</v>
      </c>
    </row>
    <row r="245" spans="1:26" s="120" customFormat="1" ht="16.5">
      <c r="A245" s="20">
        <v>753</v>
      </c>
      <c r="B245" s="18" t="s">
        <v>279</v>
      </c>
      <c r="C245" s="21">
        <v>22190</v>
      </c>
      <c r="D245" s="21">
        <v>37510877.359999999</v>
      </c>
      <c r="E245" s="21">
        <v>6520866.0946666021</v>
      </c>
      <c r="F245" s="21">
        <v>44031743.4546666</v>
      </c>
      <c r="G245" s="114">
        <v>1359.93</v>
      </c>
      <c r="H245" s="32">
        <v>30176846.700000003</v>
      </c>
      <c r="I245" s="32">
        <v>13854896.754666597</v>
      </c>
      <c r="J245" s="290">
        <f t="shared" si="15"/>
        <v>0.31465701032099874</v>
      </c>
      <c r="K245" s="116">
        <v>0</v>
      </c>
      <c r="L245" s="116">
        <v>0</v>
      </c>
      <c r="M245" s="116">
        <v>190410.65290461233</v>
      </c>
      <c r="N245" s="116">
        <v>361095.83234605752</v>
      </c>
      <c r="O245" s="116">
        <v>533646.26300648996</v>
      </c>
      <c r="P245" s="117">
        <v>-1404586.0699999998</v>
      </c>
      <c r="Q245" s="117">
        <v>5432032.9815578219</v>
      </c>
      <c r="R245" s="117">
        <v>3242585.9676854638</v>
      </c>
      <c r="S245" s="118">
        <v>32175.5</v>
      </c>
      <c r="T245" s="22">
        <f t="shared" si="16"/>
        <v>22242257.882167041</v>
      </c>
      <c r="U245" s="36">
        <v>-640178.84215566353</v>
      </c>
      <c r="V245" s="22">
        <f t="shared" si="18"/>
        <v>21602079.040011376</v>
      </c>
      <c r="W245" s="22">
        <v>2530377.8872347632</v>
      </c>
      <c r="X245" s="21">
        <f t="shared" si="17"/>
        <v>24132456.927246138</v>
      </c>
      <c r="Y245" s="20">
        <f t="shared" si="19"/>
        <v>1087.537491088154</v>
      </c>
      <c r="Z245" s="250">
        <v>1</v>
      </c>
    </row>
    <row r="246" spans="1:26" s="120" customFormat="1" ht="16.5">
      <c r="A246" s="20">
        <v>755</v>
      </c>
      <c r="B246" s="18" t="s">
        <v>280</v>
      </c>
      <c r="C246" s="21">
        <v>6198</v>
      </c>
      <c r="D246" s="21">
        <v>10162407.43</v>
      </c>
      <c r="E246" s="21">
        <v>1983020.4448833554</v>
      </c>
      <c r="F246" s="21">
        <v>12145427.874883356</v>
      </c>
      <c r="G246" s="114">
        <v>1359.93</v>
      </c>
      <c r="H246" s="32">
        <v>8428846.1400000006</v>
      </c>
      <c r="I246" s="32">
        <v>3716581.734883355</v>
      </c>
      <c r="J246" s="290">
        <f t="shared" si="15"/>
        <v>0.3060066531348159</v>
      </c>
      <c r="K246" s="116">
        <v>0</v>
      </c>
      <c r="L246" s="116">
        <v>0</v>
      </c>
      <c r="M246" s="116">
        <v>37422.848490767821</v>
      </c>
      <c r="N246" s="116">
        <v>111781.69925500749</v>
      </c>
      <c r="O246" s="116">
        <v>21556.273067137165</v>
      </c>
      <c r="P246" s="117">
        <v>-386910.94500000001</v>
      </c>
      <c r="Q246" s="117">
        <v>464360.05994844204</v>
      </c>
      <c r="R246" s="117">
        <v>836917.47642097028</v>
      </c>
      <c r="S246" s="118">
        <v>8987.1</v>
      </c>
      <c r="T246" s="22">
        <f t="shared" si="16"/>
        <v>4810696.2470656801</v>
      </c>
      <c r="U246" s="36">
        <v>126925.31855473503</v>
      </c>
      <c r="V246" s="22">
        <f t="shared" si="18"/>
        <v>4937621.5656204149</v>
      </c>
      <c r="W246" s="22">
        <v>912800.49977479712</v>
      </c>
      <c r="X246" s="21">
        <f t="shared" si="17"/>
        <v>5850422.0653952118</v>
      </c>
      <c r="Y246" s="20">
        <f t="shared" si="19"/>
        <v>943.92095279045043</v>
      </c>
      <c r="Z246" s="250">
        <v>1</v>
      </c>
    </row>
    <row r="247" spans="1:26" s="120" customFormat="1" ht="16.5">
      <c r="A247" s="20">
        <v>758</v>
      </c>
      <c r="B247" s="18" t="s">
        <v>281</v>
      </c>
      <c r="C247" s="21">
        <v>8187</v>
      </c>
      <c r="D247" s="21">
        <v>10181098.449999999</v>
      </c>
      <c r="E247" s="21">
        <v>7511307.7638158929</v>
      </c>
      <c r="F247" s="21">
        <v>17692406.21381589</v>
      </c>
      <c r="G247" s="114">
        <v>1359.93</v>
      </c>
      <c r="H247" s="32">
        <v>11133746.91</v>
      </c>
      <c r="I247" s="32">
        <v>6558659.3038158901</v>
      </c>
      <c r="J247" s="290">
        <f t="shared" si="15"/>
        <v>0.3707047659065319</v>
      </c>
      <c r="K247" s="116">
        <v>1094005.976457</v>
      </c>
      <c r="L247" s="116">
        <v>115510.46999999999</v>
      </c>
      <c r="M247" s="116">
        <v>110286.11104006166</v>
      </c>
      <c r="N247" s="116">
        <v>140877.21998370753</v>
      </c>
      <c r="O247" s="116">
        <v>0</v>
      </c>
      <c r="P247" s="117">
        <v>-443192.3</v>
      </c>
      <c r="Q247" s="117">
        <v>-3690454.1879474381</v>
      </c>
      <c r="R247" s="117">
        <v>-1876872.494345821</v>
      </c>
      <c r="S247" s="118">
        <v>11871.15</v>
      </c>
      <c r="T247" s="22">
        <f t="shared" si="16"/>
        <v>2020691.249003401</v>
      </c>
      <c r="U247" s="36">
        <v>-104263.75490286446</v>
      </c>
      <c r="V247" s="22">
        <f t="shared" si="18"/>
        <v>1916427.4941005367</v>
      </c>
      <c r="W247" s="22">
        <v>1522016.359015387</v>
      </c>
      <c r="X247" s="21">
        <f t="shared" si="17"/>
        <v>3438443.8531159237</v>
      </c>
      <c r="Y247" s="20">
        <f t="shared" si="19"/>
        <v>419.98825615193891</v>
      </c>
      <c r="Z247" s="250">
        <v>19</v>
      </c>
    </row>
    <row r="248" spans="1:26" s="120" customFormat="1" ht="16.5">
      <c r="A248" s="20">
        <v>759</v>
      </c>
      <c r="B248" s="18" t="s">
        <v>282</v>
      </c>
      <c r="C248" s="21">
        <v>1997</v>
      </c>
      <c r="D248" s="21">
        <v>2866897.64</v>
      </c>
      <c r="E248" s="21">
        <v>600534.62721410999</v>
      </c>
      <c r="F248" s="21">
        <v>3467432.2672141101</v>
      </c>
      <c r="G248" s="114">
        <v>1359.93</v>
      </c>
      <c r="H248" s="32">
        <v>2715780.21</v>
      </c>
      <c r="I248" s="32">
        <v>751652.05721411016</v>
      </c>
      <c r="J248" s="290">
        <f t="shared" si="15"/>
        <v>0.21677483488899438</v>
      </c>
      <c r="K248" s="116">
        <v>218115.41538000002</v>
      </c>
      <c r="L248" s="116">
        <v>0</v>
      </c>
      <c r="M248" s="116">
        <v>25353.869766367199</v>
      </c>
      <c r="N248" s="116">
        <v>31090.236351151485</v>
      </c>
      <c r="O248" s="116">
        <v>0</v>
      </c>
      <c r="P248" s="117">
        <v>-99264.865000000005</v>
      </c>
      <c r="Q248" s="117">
        <v>296684.54337241122</v>
      </c>
      <c r="R248" s="117">
        <v>-9412.404535199852</v>
      </c>
      <c r="S248" s="118">
        <v>2895.65</v>
      </c>
      <c r="T248" s="22">
        <f t="shared" si="16"/>
        <v>1217114.5025488404</v>
      </c>
      <c r="U248" s="36">
        <v>935856.98483530083</v>
      </c>
      <c r="V248" s="22">
        <f t="shared" si="18"/>
        <v>2152971.4873841414</v>
      </c>
      <c r="W248" s="22">
        <v>487637.29880807875</v>
      </c>
      <c r="X248" s="21">
        <f t="shared" si="17"/>
        <v>2640608.7861922202</v>
      </c>
      <c r="Y248" s="20">
        <f t="shared" si="19"/>
        <v>1322.2878248333602</v>
      </c>
      <c r="Z248" s="250">
        <v>14</v>
      </c>
    </row>
    <row r="249" spans="1:26" s="120" customFormat="1" ht="16.5">
      <c r="A249" s="20">
        <v>761</v>
      </c>
      <c r="B249" s="18" t="s">
        <v>283</v>
      </c>
      <c r="C249" s="21">
        <v>8563</v>
      </c>
      <c r="D249" s="21">
        <v>10837290.469999999</v>
      </c>
      <c r="E249" s="21">
        <v>1724795.4216063726</v>
      </c>
      <c r="F249" s="21">
        <v>12562085.891606372</v>
      </c>
      <c r="G249" s="114">
        <v>1359.93</v>
      </c>
      <c r="H249" s="32">
        <v>11645080.59</v>
      </c>
      <c r="I249" s="32">
        <v>917005.301606372</v>
      </c>
      <c r="J249" s="290">
        <f t="shared" si="15"/>
        <v>7.2997853184484984E-2</v>
      </c>
      <c r="K249" s="116">
        <v>0</v>
      </c>
      <c r="L249" s="116">
        <v>0</v>
      </c>
      <c r="M249" s="116">
        <v>92057.393007227249</v>
      </c>
      <c r="N249" s="116">
        <v>156848.7493888</v>
      </c>
      <c r="O249" s="116">
        <v>0</v>
      </c>
      <c r="P249" s="117">
        <v>-501744.02500000002</v>
      </c>
      <c r="Q249" s="117">
        <v>2210648.4588482603</v>
      </c>
      <c r="R249" s="117">
        <v>1533230.7110828501</v>
      </c>
      <c r="S249" s="118">
        <v>12416.35</v>
      </c>
      <c r="T249" s="22">
        <f t="shared" si="16"/>
        <v>4420462.9389335103</v>
      </c>
      <c r="U249" s="36">
        <v>4177982.0988805676</v>
      </c>
      <c r="V249" s="22">
        <f t="shared" si="18"/>
        <v>8598445.037814077</v>
      </c>
      <c r="W249" s="22">
        <v>1840449.4381827025</v>
      </c>
      <c r="X249" s="21">
        <f t="shared" si="17"/>
        <v>10438894.475996779</v>
      </c>
      <c r="Y249" s="20">
        <f t="shared" si="19"/>
        <v>1219.0697741441993</v>
      </c>
      <c r="Z249" s="250">
        <v>2</v>
      </c>
    </row>
    <row r="250" spans="1:26" s="120" customFormat="1" ht="16.5">
      <c r="A250" s="20">
        <v>762</v>
      </c>
      <c r="B250" s="18" t="s">
        <v>284</v>
      </c>
      <c r="C250" s="21">
        <v>3777</v>
      </c>
      <c r="D250" s="21">
        <v>4388920.21</v>
      </c>
      <c r="E250" s="21">
        <v>1515627.7100029751</v>
      </c>
      <c r="F250" s="21">
        <v>5904547.9200029746</v>
      </c>
      <c r="G250" s="114">
        <v>1359.93</v>
      </c>
      <c r="H250" s="32">
        <v>5136455.6100000003</v>
      </c>
      <c r="I250" s="32">
        <v>768092.31000297423</v>
      </c>
      <c r="J250" s="290">
        <f t="shared" si="15"/>
        <v>0.13008486346615802</v>
      </c>
      <c r="K250" s="116">
        <v>371421.34559700009</v>
      </c>
      <c r="L250" s="116">
        <v>0</v>
      </c>
      <c r="M250" s="116">
        <v>42981.983531964077</v>
      </c>
      <c r="N250" s="116">
        <v>72311.292493412009</v>
      </c>
      <c r="O250" s="116">
        <v>0</v>
      </c>
      <c r="P250" s="117">
        <v>-204646.11</v>
      </c>
      <c r="Q250" s="117">
        <v>1321670.5136391146</v>
      </c>
      <c r="R250" s="117">
        <v>791032.61263520934</v>
      </c>
      <c r="S250" s="118">
        <v>5476.65</v>
      </c>
      <c r="T250" s="22">
        <f t="shared" si="16"/>
        <v>3168340.597899674</v>
      </c>
      <c r="U250" s="36">
        <v>404542.22533563012</v>
      </c>
      <c r="V250" s="22">
        <f t="shared" si="18"/>
        <v>3572882.8232353041</v>
      </c>
      <c r="W250" s="22">
        <v>890771.17347844259</v>
      </c>
      <c r="X250" s="21">
        <f t="shared" si="17"/>
        <v>4463653.9967137463</v>
      </c>
      <c r="Y250" s="20">
        <f t="shared" si="19"/>
        <v>1181.7987812321278</v>
      </c>
      <c r="Z250" s="250">
        <v>11</v>
      </c>
    </row>
    <row r="251" spans="1:26" s="120" customFormat="1" ht="16.5">
      <c r="A251" s="20">
        <v>765</v>
      </c>
      <c r="B251" s="18" t="s">
        <v>285</v>
      </c>
      <c r="C251" s="21">
        <v>10348</v>
      </c>
      <c r="D251" s="21">
        <v>14564648.970000001</v>
      </c>
      <c r="E251" s="21">
        <v>3306483.1403814042</v>
      </c>
      <c r="F251" s="21">
        <v>17871132.110381406</v>
      </c>
      <c r="G251" s="114">
        <v>1359.93</v>
      </c>
      <c r="H251" s="32">
        <v>14072555.640000001</v>
      </c>
      <c r="I251" s="32">
        <v>3798576.4703814052</v>
      </c>
      <c r="J251" s="290">
        <f t="shared" si="15"/>
        <v>0.21255376810598353</v>
      </c>
      <c r="K251" s="116">
        <v>377459.70502933336</v>
      </c>
      <c r="L251" s="116">
        <v>0</v>
      </c>
      <c r="M251" s="116">
        <v>140179.33524400744</v>
      </c>
      <c r="N251" s="116">
        <v>184237.42938994773</v>
      </c>
      <c r="O251" s="116">
        <v>0</v>
      </c>
      <c r="P251" s="117">
        <v>-541419.72000000009</v>
      </c>
      <c r="Q251" s="117">
        <v>-2184411.0825233534</v>
      </c>
      <c r="R251" s="117">
        <v>-765267.9430192773</v>
      </c>
      <c r="S251" s="118">
        <v>15004.6</v>
      </c>
      <c r="T251" s="22">
        <f t="shared" si="16"/>
        <v>1024358.7945020627</v>
      </c>
      <c r="U251" s="36">
        <v>1431520.260589347</v>
      </c>
      <c r="V251" s="22">
        <f t="shared" si="18"/>
        <v>2455879.0550914099</v>
      </c>
      <c r="W251" s="22">
        <v>1887722.8527956752</v>
      </c>
      <c r="X251" s="21">
        <f t="shared" si="17"/>
        <v>4343601.9078870853</v>
      </c>
      <c r="Y251" s="20">
        <f t="shared" si="19"/>
        <v>419.75279357238941</v>
      </c>
      <c r="Z251" s="250">
        <v>18</v>
      </c>
    </row>
    <row r="252" spans="1:26" s="120" customFormat="1" ht="16.5">
      <c r="A252" s="20">
        <v>768</v>
      </c>
      <c r="B252" s="18" t="s">
        <v>286</v>
      </c>
      <c r="C252" s="21">
        <v>2430</v>
      </c>
      <c r="D252" s="21">
        <v>2031992.66</v>
      </c>
      <c r="E252" s="21">
        <v>1759154.7939086098</v>
      </c>
      <c r="F252" s="21">
        <v>3791147.4539086097</v>
      </c>
      <c r="G252" s="114">
        <v>1359.93</v>
      </c>
      <c r="H252" s="32">
        <v>3304629.9000000004</v>
      </c>
      <c r="I252" s="32">
        <v>486517.55390860932</v>
      </c>
      <c r="J252" s="290">
        <f t="shared" si="15"/>
        <v>0.12832989479399379</v>
      </c>
      <c r="K252" s="116">
        <v>274675.68423000001</v>
      </c>
      <c r="L252" s="116">
        <v>0</v>
      </c>
      <c r="M252" s="116">
        <v>28476.915523511452</v>
      </c>
      <c r="N252" s="116">
        <v>35768.085140417061</v>
      </c>
      <c r="O252" s="116">
        <v>0</v>
      </c>
      <c r="P252" s="117">
        <v>-195832.375</v>
      </c>
      <c r="Q252" s="117">
        <v>145425.74719057904</v>
      </c>
      <c r="R252" s="117">
        <v>486244.53408457228</v>
      </c>
      <c r="S252" s="118">
        <v>3523.5</v>
      </c>
      <c r="T252" s="22">
        <f t="shared" si="16"/>
        <v>1264799.6450776891</v>
      </c>
      <c r="U252" s="36">
        <v>358340.90066781611</v>
      </c>
      <c r="V252" s="22">
        <f t="shared" si="18"/>
        <v>1623140.5457455053</v>
      </c>
      <c r="W252" s="22">
        <v>569415.54148617212</v>
      </c>
      <c r="X252" s="21">
        <f t="shared" si="17"/>
        <v>2192556.0872316775</v>
      </c>
      <c r="Y252" s="20">
        <f t="shared" si="19"/>
        <v>902.28645565089607</v>
      </c>
      <c r="Z252" s="250">
        <v>10</v>
      </c>
    </row>
    <row r="253" spans="1:26" s="120" customFormat="1" ht="16.5">
      <c r="A253" s="20">
        <v>777</v>
      </c>
      <c r="B253" s="18" t="s">
        <v>287</v>
      </c>
      <c r="C253" s="21">
        <v>7508</v>
      </c>
      <c r="D253" s="21">
        <v>7340814.5199999996</v>
      </c>
      <c r="E253" s="21">
        <v>5071254.2539985254</v>
      </c>
      <c r="F253" s="21">
        <v>12412068.773998525</v>
      </c>
      <c r="G253" s="114">
        <v>1359.93</v>
      </c>
      <c r="H253" s="32">
        <v>10210354.440000001</v>
      </c>
      <c r="I253" s="32">
        <v>2201714.3339985237</v>
      </c>
      <c r="J253" s="290">
        <f t="shared" si="15"/>
        <v>0.17738496088668107</v>
      </c>
      <c r="K253" s="116">
        <v>1021733.6654759999</v>
      </c>
      <c r="L253" s="116">
        <v>0</v>
      </c>
      <c r="M253" s="116">
        <v>86633.179351154438</v>
      </c>
      <c r="N253" s="116">
        <v>148468.83454798907</v>
      </c>
      <c r="O253" s="116">
        <v>0</v>
      </c>
      <c r="P253" s="117">
        <v>-395439.88999999996</v>
      </c>
      <c r="Q253" s="117">
        <v>-72003.561203717982</v>
      </c>
      <c r="R253" s="117">
        <v>455852.61629320763</v>
      </c>
      <c r="S253" s="118">
        <v>10886.6</v>
      </c>
      <c r="T253" s="22">
        <f t="shared" si="16"/>
        <v>3457845.7784631569</v>
      </c>
      <c r="U253" s="36">
        <v>2542503.6868557106</v>
      </c>
      <c r="V253" s="22">
        <f t="shared" si="18"/>
        <v>6000349.4653188679</v>
      </c>
      <c r="W253" s="22">
        <v>1559568.3935236621</v>
      </c>
      <c r="X253" s="21">
        <f t="shared" si="17"/>
        <v>7559917.8588425303</v>
      </c>
      <c r="Y253" s="20">
        <f t="shared" si="19"/>
        <v>1006.9150051734856</v>
      </c>
      <c r="Z253" s="250">
        <v>18</v>
      </c>
    </row>
    <row r="254" spans="1:26" s="120" customFormat="1" ht="16.5">
      <c r="A254" s="20">
        <v>778</v>
      </c>
      <c r="B254" s="18" t="s">
        <v>288</v>
      </c>
      <c r="C254" s="21">
        <v>6891</v>
      </c>
      <c r="D254" s="21">
        <v>8552019.5600000005</v>
      </c>
      <c r="E254" s="21">
        <v>1320175.8678627552</v>
      </c>
      <c r="F254" s="21">
        <v>9872195.427862756</v>
      </c>
      <c r="G254" s="114">
        <v>1359.93</v>
      </c>
      <c r="H254" s="32">
        <v>9371277.6300000008</v>
      </c>
      <c r="I254" s="32">
        <v>500917.79786275513</v>
      </c>
      <c r="J254" s="290">
        <f t="shared" si="15"/>
        <v>5.0740263553635853E-2</v>
      </c>
      <c r="K254" s="116">
        <v>165538.431904</v>
      </c>
      <c r="L254" s="116">
        <v>0</v>
      </c>
      <c r="M254" s="116">
        <v>83150.993880441543</v>
      </c>
      <c r="N254" s="116">
        <v>106044.8317228176</v>
      </c>
      <c r="O254" s="116">
        <v>0</v>
      </c>
      <c r="P254" s="117">
        <v>-547185.18499999994</v>
      </c>
      <c r="Q254" s="117">
        <v>204565.76965551908</v>
      </c>
      <c r="R254" s="117">
        <v>147.64595564326964</v>
      </c>
      <c r="S254" s="118">
        <v>9991.9499999999989</v>
      </c>
      <c r="T254" s="22">
        <f t="shared" si="16"/>
        <v>523172.23598117667</v>
      </c>
      <c r="U254" s="36">
        <v>3044070.8684155564</v>
      </c>
      <c r="V254" s="22">
        <f t="shared" si="18"/>
        <v>3567243.104396733</v>
      </c>
      <c r="W254" s="22">
        <v>1365028.5224604667</v>
      </c>
      <c r="X254" s="21">
        <f t="shared" si="17"/>
        <v>4932271.6268571997</v>
      </c>
      <c r="Y254" s="20">
        <f t="shared" si="19"/>
        <v>715.7555691274415</v>
      </c>
      <c r="Z254" s="250">
        <v>11</v>
      </c>
    </row>
    <row r="255" spans="1:26" s="120" customFormat="1" ht="16.5">
      <c r="A255" s="20">
        <v>781</v>
      </c>
      <c r="B255" s="18" t="s">
        <v>289</v>
      </c>
      <c r="C255" s="21">
        <v>3584</v>
      </c>
      <c r="D255" s="21">
        <v>3025194.66</v>
      </c>
      <c r="E255" s="21">
        <v>985012.78985936835</v>
      </c>
      <c r="F255" s="21">
        <v>4010207.4498593686</v>
      </c>
      <c r="G255" s="114">
        <v>1359.93</v>
      </c>
      <c r="H255" s="32">
        <v>4873989.12</v>
      </c>
      <c r="I255" s="32">
        <v>-863781.6701406315</v>
      </c>
      <c r="J255" s="290">
        <f t="shared" si="15"/>
        <v>-0.21539575718730533</v>
      </c>
      <c r="K255" s="116">
        <v>356974.52492799994</v>
      </c>
      <c r="L255" s="116">
        <v>0</v>
      </c>
      <c r="M255" s="116">
        <v>37340.244877742312</v>
      </c>
      <c r="N255" s="116">
        <v>53365.166467433221</v>
      </c>
      <c r="O255" s="116">
        <v>0</v>
      </c>
      <c r="P255" s="117">
        <v>-216634.69</v>
      </c>
      <c r="Q255" s="117">
        <v>1672898.4574167642</v>
      </c>
      <c r="R255" s="117">
        <v>1588792.5748640695</v>
      </c>
      <c r="S255" s="118">
        <v>5196.8</v>
      </c>
      <c r="T255" s="22">
        <f t="shared" si="16"/>
        <v>2634151.4084133776</v>
      </c>
      <c r="U255" s="36">
        <v>542258.54160126904</v>
      </c>
      <c r="V255" s="22">
        <f t="shared" si="18"/>
        <v>3176409.9500146466</v>
      </c>
      <c r="W255" s="22">
        <v>805419.18893994577</v>
      </c>
      <c r="X255" s="21">
        <f t="shared" si="17"/>
        <v>3981829.1389545924</v>
      </c>
      <c r="Y255" s="20">
        <f t="shared" si="19"/>
        <v>1111.0014338600984</v>
      </c>
      <c r="Z255" s="250">
        <v>7</v>
      </c>
    </row>
    <row r="256" spans="1:26" s="120" customFormat="1" ht="16.5">
      <c r="A256" s="20">
        <v>783</v>
      </c>
      <c r="B256" s="18" t="s">
        <v>290</v>
      </c>
      <c r="C256" s="21">
        <v>6588</v>
      </c>
      <c r="D256" s="21">
        <v>8225687.3799999999</v>
      </c>
      <c r="E256" s="21">
        <v>1105391.6404214993</v>
      </c>
      <c r="F256" s="21">
        <v>9331079.0204214994</v>
      </c>
      <c r="G256" s="114">
        <v>1359.93</v>
      </c>
      <c r="H256" s="32">
        <v>8959218.8399999999</v>
      </c>
      <c r="I256" s="32">
        <v>371860.18042149954</v>
      </c>
      <c r="J256" s="290">
        <f t="shared" si="15"/>
        <v>3.9851787730836516E-2</v>
      </c>
      <c r="K256" s="116">
        <v>0</v>
      </c>
      <c r="L256" s="116">
        <v>0</v>
      </c>
      <c r="M256" s="116">
        <v>101708.10079928668</v>
      </c>
      <c r="N256" s="116">
        <v>105117.96313972598</v>
      </c>
      <c r="O256" s="116">
        <v>0</v>
      </c>
      <c r="P256" s="117">
        <v>-365769.93</v>
      </c>
      <c r="Q256" s="117">
        <v>482606.31541533151</v>
      </c>
      <c r="R256" s="117">
        <v>304892.71807438449</v>
      </c>
      <c r="S256" s="118">
        <v>9552.6</v>
      </c>
      <c r="T256" s="22">
        <f t="shared" si="16"/>
        <v>1009967.9478502282</v>
      </c>
      <c r="U256" s="36">
        <v>1733538.4354262466</v>
      </c>
      <c r="V256" s="22">
        <f t="shared" si="18"/>
        <v>2743506.3832764747</v>
      </c>
      <c r="W256" s="22">
        <v>1263911.4918444799</v>
      </c>
      <c r="X256" s="21">
        <f t="shared" si="17"/>
        <v>4007417.8751209546</v>
      </c>
      <c r="Y256" s="20">
        <f t="shared" si="19"/>
        <v>608.29050927761909</v>
      </c>
      <c r="Z256" s="250">
        <v>4</v>
      </c>
    </row>
    <row r="257" spans="1:26" s="120" customFormat="1" ht="16.5">
      <c r="A257" s="20">
        <v>785</v>
      </c>
      <c r="B257" s="18" t="s">
        <v>291</v>
      </c>
      <c r="C257" s="21">
        <v>2673</v>
      </c>
      <c r="D257" s="21">
        <v>2872609.21</v>
      </c>
      <c r="E257" s="21">
        <v>1333462.936200012</v>
      </c>
      <c r="F257" s="21">
        <v>4206072.1462000124</v>
      </c>
      <c r="G257" s="114">
        <v>1359.93</v>
      </c>
      <c r="H257" s="32">
        <v>3635092.89</v>
      </c>
      <c r="I257" s="32">
        <v>570979.25620001229</v>
      </c>
      <c r="J257" s="290">
        <f t="shared" si="15"/>
        <v>0.13575117980699999</v>
      </c>
      <c r="K257" s="116">
        <v>838844.38301400025</v>
      </c>
      <c r="L257" s="116">
        <v>0</v>
      </c>
      <c r="M257" s="116">
        <v>33548.373313705612</v>
      </c>
      <c r="N257" s="116">
        <v>51471.126630566054</v>
      </c>
      <c r="O257" s="116">
        <v>0</v>
      </c>
      <c r="P257" s="117">
        <v>-172082.88</v>
      </c>
      <c r="Q257" s="117">
        <v>1122290.4797577236</v>
      </c>
      <c r="R257" s="117">
        <v>870430.07666236942</v>
      </c>
      <c r="S257" s="117">
        <v>3875.85</v>
      </c>
      <c r="T257" s="22">
        <f t="shared" si="16"/>
        <v>3319356.6655783774</v>
      </c>
      <c r="U257" s="36">
        <v>1147280.1357045618</v>
      </c>
      <c r="V257" s="22">
        <f t="shared" si="18"/>
        <v>4466636.8012829395</v>
      </c>
      <c r="W257" s="22">
        <v>638365.88914082851</v>
      </c>
      <c r="X257" s="21">
        <f t="shared" si="17"/>
        <v>5105002.690423768</v>
      </c>
      <c r="Y257" s="20">
        <f t="shared" si="19"/>
        <v>1909.8401385797861</v>
      </c>
      <c r="Z257" s="250">
        <v>17</v>
      </c>
    </row>
    <row r="258" spans="1:26" s="120" customFormat="1" ht="16.5">
      <c r="A258" s="20">
        <v>790</v>
      </c>
      <c r="B258" s="18" t="s">
        <v>292</v>
      </c>
      <c r="C258" s="21">
        <v>23998</v>
      </c>
      <c r="D258" s="21">
        <v>32565073.309999999</v>
      </c>
      <c r="E258" s="21">
        <v>3953907.7568836552</v>
      </c>
      <c r="F258" s="21">
        <v>36518981.066883653</v>
      </c>
      <c r="G258" s="114">
        <v>1359.93</v>
      </c>
      <c r="H258" s="32">
        <v>32635600.140000001</v>
      </c>
      <c r="I258" s="32">
        <v>3883380.9268836528</v>
      </c>
      <c r="J258" s="290">
        <f t="shared" si="15"/>
        <v>0.10633869876520739</v>
      </c>
      <c r="K258" s="116">
        <v>0</v>
      </c>
      <c r="L258" s="116">
        <v>0</v>
      </c>
      <c r="M258" s="116">
        <v>271329.94985490304</v>
      </c>
      <c r="N258" s="116">
        <v>449122.65552261082</v>
      </c>
      <c r="O258" s="116">
        <v>0</v>
      </c>
      <c r="P258" s="117">
        <v>-1782051.8674999999</v>
      </c>
      <c r="Q258" s="117">
        <v>2153689.1027409001</v>
      </c>
      <c r="R258" s="117">
        <v>1172559.5668414736</v>
      </c>
      <c r="S258" s="118">
        <v>34797.1</v>
      </c>
      <c r="T258" s="22">
        <f t="shared" si="16"/>
        <v>6182827.434343541</v>
      </c>
      <c r="U258" s="36">
        <v>10005395.409226576</v>
      </c>
      <c r="V258" s="22">
        <f t="shared" si="18"/>
        <v>16188222.843570117</v>
      </c>
      <c r="W258" s="22">
        <v>4475838.6949382462</v>
      </c>
      <c r="X258" s="21">
        <f t="shared" si="17"/>
        <v>20664061.538508363</v>
      </c>
      <c r="Y258" s="20">
        <f t="shared" si="19"/>
        <v>861.07432029787333</v>
      </c>
      <c r="Z258" s="250">
        <v>6</v>
      </c>
    </row>
    <row r="259" spans="1:26" s="120" customFormat="1" ht="16.5">
      <c r="A259" s="20">
        <v>791</v>
      </c>
      <c r="B259" s="18" t="s">
        <v>293</v>
      </c>
      <c r="C259" s="21">
        <v>5131</v>
      </c>
      <c r="D259" s="21">
        <v>7306728.3099999996</v>
      </c>
      <c r="E259" s="21">
        <v>2158258.4561387403</v>
      </c>
      <c r="F259" s="21">
        <v>9464986.7661387399</v>
      </c>
      <c r="G259" s="114">
        <v>1359.93</v>
      </c>
      <c r="H259" s="32">
        <v>6977800.8300000001</v>
      </c>
      <c r="I259" s="32">
        <v>2487185.9361387398</v>
      </c>
      <c r="J259" s="290">
        <f t="shared" si="15"/>
        <v>0.2627775397464599</v>
      </c>
      <c r="K259" s="116">
        <v>685633.36408000009</v>
      </c>
      <c r="L259" s="116">
        <v>0</v>
      </c>
      <c r="M259" s="116">
        <v>59758.26764144854</v>
      </c>
      <c r="N259" s="116">
        <v>78238.391915976768</v>
      </c>
      <c r="O259" s="116">
        <v>0</v>
      </c>
      <c r="P259" s="117">
        <v>-241647.89499999999</v>
      </c>
      <c r="Q259" s="117">
        <v>1140500.0559376774</v>
      </c>
      <c r="R259" s="117">
        <v>312043.85841197806</v>
      </c>
      <c r="S259" s="118">
        <v>7439.95</v>
      </c>
      <c r="T259" s="22">
        <f t="shared" si="16"/>
        <v>4529151.9291258203</v>
      </c>
      <c r="U259" s="36">
        <v>2780391.9140561894</v>
      </c>
      <c r="V259" s="22">
        <f t="shared" si="18"/>
        <v>7309543.8431820096</v>
      </c>
      <c r="W259" s="22">
        <v>1262903.4928640013</v>
      </c>
      <c r="X259" s="21">
        <f t="shared" si="17"/>
        <v>8572447.3360460103</v>
      </c>
      <c r="Y259" s="20">
        <f t="shared" si="19"/>
        <v>1670.7166899329586</v>
      </c>
      <c r="Z259" s="250">
        <v>17</v>
      </c>
    </row>
    <row r="260" spans="1:26" s="120" customFormat="1" ht="16.5">
      <c r="A260" s="20">
        <v>831</v>
      </c>
      <c r="B260" s="18" t="s">
        <v>294</v>
      </c>
      <c r="C260" s="21">
        <v>4595</v>
      </c>
      <c r="D260" s="21">
        <v>6561690.7800000003</v>
      </c>
      <c r="E260" s="21">
        <v>1569591.7256130995</v>
      </c>
      <c r="F260" s="21">
        <v>8131282.5056130998</v>
      </c>
      <c r="G260" s="114">
        <v>1359.93</v>
      </c>
      <c r="H260" s="32">
        <v>6248878.3500000006</v>
      </c>
      <c r="I260" s="32">
        <v>1882404.1556130992</v>
      </c>
      <c r="J260" s="290">
        <f t="shared" si="15"/>
        <v>0.2315015072116432</v>
      </c>
      <c r="K260" s="116">
        <v>0</v>
      </c>
      <c r="L260" s="116">
        <v>0</v>
      </c>
      <c r="M260" s="116">
        <v>24546.244912609051</v>
      </c>
      <c r="N260" s="116">
        <v>79548.600216393461</v>
      </c>
      <c r="O260" s="116">
        <v>0</v>
      </c>
      <c r="P260" s="117">
        <v>-242582.74500000002</v>
      </c>
      <c r="Q260" s="117">
        <v>277484.27787702432</v>
      </c>
      <c r="R260" s="117">
        <v>395482.0588390918</v>
      </c>
      <c r="S260" s="118">
        <v>6662.75</v>
      </c>
      <c r="T260" s="22">
        <f t="shared" si="16"/>
        <v>2423545.3424582179</v>
      </c>
      <c r="U260" s="36">
        <v>833672.46234809537</v>
      </c>
      <c r="V260" s="22">
        <f t="shared" si="18"/>
        <v>3257217.8048063135</v>
      </c>
      <c r="W260" s="22">
        <v>695604.28385445778</v>
      </c>
      <c r="X260" s="21">
        <f t="shared" si="17"/>
        <v>3952822.088660771</v>
      </c>
      <c r="Y260" s="20">
        <f t="shared" si="19"/>
        <v>860.24419774989576</v>
      </c>
      <c r="Z260" s="250">
        <v>9</v>
      </c>
    </row>
    <row r="261" spans="1:26" s="120" customFormat="1" ht="16.5">
      <c r="A261" s="20">
        <v>832</v>
      </c>
      <c r="B261" s="18" t="s">
        <v>295</v>
      </c>
      <c r="C261" s="21">
        <v>3913</v>
      </c>
      <c r="D261" s="21">
        <v>5490946.7700000005</v>
      </c>
      <c r="E261" s="21">
        <v>2367778.7691758843</v>
      </c>
      <c r="F261" s="21">
        <v>7858725.5391758848</v>
      </c>
      <c r="G261" s="114">
        <v>1359.93</v>
      </c>
      <c r="H261" s="32">
        <v>5321406.09</v>
      </c>
      <c r="I261" s="32">
        <v>2537319.4491758849</v>
      </c>
      <c r="J261" s="290">
        <f t="shared" si="15"/>
        <v>0.32286653052423103</v>
      </c>
      <c r="K261" s="116">
        <v>1239628.9383659998</v>
      </c>
      <c r="L261" s="116">
        <v>0</v>
      </c>
      <c r="M261" s="116">
        <v>46564.715680003144</v>
      </c>
      <c r="N261" s="116">
        <v>52583.233658609272</v>
      </c>
      <c r="O261" s="116">
        <v>0</v>
      </c>
      <c r="P261" s="117">
        <v>-228152.35</v>
      </c>
      <c r="Q261" s="117">
        <v>1776586.5202539766</v>
      </c>
      <c r="R261" s="117">
        <v>1174352.1721804312</v>
      </c>
      <c r="S261" s="118">
        <v>5673.8499999999995</v>
      </c>
      <c r="T261" s="22">
        <f t="shared" si="16"/>
        <v>6604556.5293149054</v>
      </c>
      <c r="U261" s="36">
        <v>1421923.1314445157</v>
      </c>
      <c r="V261" s="22">
        <f t="shared" si="18"/>
        <v>8026479.6607594211</v>
      </c>
      <c r="W261" s="22">
        <v>765347.09521522524</v>
      </c>
      <c r="X261" s="21">
        <f t="shared" si="17"/>
        <v>8791826.7559746467</v>
      </c>
      <c r="Y261" s="20">
        <f t="shared" si="19"/>
        <v>2246.8251356950286</v>
      </c>
      <c r="Z261" s="250">
        <v>17</v>
      </c>
    </row>
    <row r="262" spans="1:26" s="120" customFormat="1" ht="16.5">
      <c r="A262" s="20">
        <v>833</v>
      </c>
      <c r="B262" s="18" t="s">
        <v>296</v>
      </c>
      <c r="C262" s="21">
        <v>1677</v>
      </c>
      <c r="D262" s="21">
        <v>2089598.1400000001</v>
      </c>
      <c r="E262" s="21">
        <v>452942.07071272033</v>
      </c>
      <c r="F262" s="21">
        <v>2542540.2107127206</v>
      </c>
      <c r="G262" s="114">
        <v>1359.93</v>
      </c>
      <c r="H262" s="32">
        <v>2280602.6100000003</v>
      </c>
      <c r="I262" s="32">
        <v>261937.6007127203</v>
      </c>
      <c r="J262" s="290">
        <f t="shared" si="15"/>
        <v>0.10302200909510666</v>
      </c>
      <c r="K262" s="116">
        <v>50315.898568000004</v>
      </c>
      <c r="L262" s="116">
        <v>0</v>
      </c>
      <c r="M262" s="116">
        <v>15501.046660028618</v>
      </c>
      <c r="N262" s="116">
        <v>23754.487580920795</v>
      </c>
      <c r="O262" s="116">
        <v>5160.7724501896037</v>
      </c>
      <c r="P262" s="117">
        <v>-78341.17</v>
      </c>
      <c r="Q262" s="117">
        <v>460471.57373023202</v>
      </c>
      <c r="R262" s="117">
        <v>609663.98082167027</v>
      </c>
      <c r="S262" s="118">
        <v>2431.65</v>
      </c>
      <c r="T262" s="22">
        <f t="shared" si="16"/>
        <v>1350895.8405237615</v>
      </c>
      <c r="U262" s="36">
        <v>392070.24528105819</v>
      </c>
      <c r="V262" s="22">
        <f t="shared" si="18"/>
        <v>1742966.0858048196</v>
      </c>
      <c r="W262" s="22">
        <v>342281.76810028043</v>
      </c>
      <c r="X262" s="21">
        <f t="shared" si="17"/>
        <v>2085247.8539050999</v>
      </c>
      <c r="Y262" s="20">
        <f t="shared" si="19"/>
        <v>1243.4393881366129</v>
      </c>
      <c r="Z262" s="250">
        <v>2</v>
      </c>
    </row>
    <row r="263" spans="1:26" s="120" customFormat="1" ht="16.5">
      <c r="A263" s="20">
        <v>834</v>
      </c>
      <c r="B263" s="18" t="s">
        <v>297</v>
      </c>
      <c r="C263" s="21">
        <v>5967</v>
      </c>
      <c r="D263" s="21">
        <v>8277729.4900000002</v>
      </c>
      <c r="E263" s="21">
        <v>1111553.068206368</v>
      </c>
      <c r="F263" s="21">
        <v>9389282.5582063682</v>
      </c>
      <c r="G263" s="114">
        <v>1359.93</v>
      </c>
      <c r="H263" s="32">
        <v>8114702.3100000005</v>
      </c>
      <c r="I263" s="32">
        <v>1274580.2482063677</v>
      </c>
      <c r="J263" s="290">
        <f t="shared" si="15"/>
        <v>0.13574841744349958</v>
      </c>
      <c r="K263" s="116">
        <v>0</v>
      </c>
      <c r="L263" s="116">
        <v>0</v>
      </c>
      <c r="M263" s="116">
        <v>48337.867384348814</v>
      </c>
      <c r="N263" s="116">
        <v>93338.318579631799</v>
      </c>
      <c r="O263" s="116">
        <v>0</v>
      </c>
      <c r="P263" s="117">
        <v>-325912.14499999996</v>
      </c>
      <c r="Q263" s="117">
        <v>1173682.0982292539</v>
      </c>
      <c r="R263" s="117">
        <v>749534.85643869278</v>
      </c>
      <c r="S263" s="118">
        <v>8652.15</v>
      </c>
      <c r="T263" s="22">
        <f t="shared" si="16"/>
        <v>3022213.3938382948</v>
      </c>
      <c r="U263" s="36">
        <v>1533891.1333413455</v>
      </c>
      <c r="V263" s="22">
        <f t="shared" si="18"/>
        <v>4556104.5271796398</v>
      </c>
      <c r="W263" s="22">
        <v>1113721.6941235561</v>
      </c>
      <c r="X263" s="21">
        <f t="shared" si="17"/>
        <v>5669826.2213031957</v>
      </c>
      <c r="Y263" s="20">
        <f t="shared" si="19"/>
        <v>950.19712104963901</v>
      </c>
      <c r="Z263" s="250">
        <v>5</v>
      </c>
    </row>
    <row r="264" spans="1:26" s="120" customFormat="1" ht="16.5">
      <c r="A264" s="20">
        <v>837</v>
      </c>
      <c r="B264" s="18" t="s">
        <v>298</v>
      </c>
      <c r="C264" s="21">
        <v>244223</v>
      </c>
      <c r="D264" s="21">
        <v>300387947.37</v>
      </c>
      <c r="E264" s="21">
        <v>59493247.249871701</v>
      </c>
      <c r="F264" s="21">
        <v>359881194.61987174</v>
      </c>
      <c r="G264" s="114">
        <v>1359.93</v>
      </c>
      <c r="H264" s="32">
        <v>332126184.39000005</v>
      </c>
      <c r="I264" s="32">
        <v>27755010.22987169</v>
      </c>
      <c r="J264" s="290">
        <f t="shared" si="15"/>
        <v>7.7122702282869243E-2</v>
      </c>
      <c r="K264" s="116">
        <v>0</v>
      </c>
      <c r="L264" s="116">
        <v>0</v>
      </c>
      <c r="M264" s="116">
        <v>3751649.9620899661</v>
      </c>
      <c r="N264" s="116">
        <v>5134590.1740293484</v>
      </c>
      <c r="O264" s="116">
        <v>3076453.1965640802</v>
      </c>
      <c r="P264" s="117">
        <v>-31546335.569349997</v>
      </c>
      <c r="Q264" s="117">
        <v>-53845192.491937794</v>
      </c>
      <c r="R264" s="117">
        <v>-17879235.785679471</v>
      </c>
      <c r="S264" s="118">
        <v>354123.35</v>
      </c>
      <c r="T264" s="22">
        <f t="shared" si="16"/>
        <v>-63198936.934412196</v>
      </c>
      <c r="U264" s="36">
        <v>4430428.264369769</v>
      </c>
      <c r="V264" s="22">
        <f t="shared" si="18"/>
        <v>-58768508.670042425</v>
      </c>
      <c r="W264" s="22">
        <v>36300023.396053225</v>
      </c>
      <c r="X264" s="21">
        <f t="shared" si="17"/>
        <v>-22468485.273989201</v>
      </c>
      <c r="Y264" s="20">
        <f t="shared" si="19"/>
        <v>-91.999874188709498</v>
      </c>
      <c r="Z264" s="250">
        <v>6</v>
      </c>
    </row>
    <row r="265" spans="1:26" s="120" customFormat="1" ht="16.5">
      <c r="A265" s="20">
        <v>844</v>
      </c>
      <c r="B265" s="18" t="s">
        <v>299</v>
      </c>
      <c r="C265" s="21">
        <v>1479</v>
      </c>
      <c r="D265" s="21">
        <v>1289108.24</v>
      </c>
      <c r="E265" s="21">
        <v>477522.00706652272</v>
      </c>
      <c r="F265" s="21">
        <v>1766630.2470665227</v>
      </c>
      <c r="G265" s="114">
        <v>1359.93</v>
      </c>
      <c r="H265" s="32">
        <v>2011336.4700000002</v>
      </c>
      <c r="I265" s="32">
        <v>-244706.22293347749</v>
      </c>
      <c r="J265" s="290">
        <f t="shared" si="15"/>
        <v>-0.13851581186261838</v>
      </c>
      <c r="K265" s="116">
        <v>200933.80156199995</v>
      </c>
      <c r="L265" s="116">
        <v>0</v>
      </c>
      <c r="M265" s="116">
        <v>14089.423321700904</v>
      </c>
      <c r="N265" s="116">
        <v>21774.029936917665</v>
      </c>
      <c r="O265" s="116">
        <v>0</v>
      </c>
      <c r="P265" s="117">
        <v>-73775.724999999991</v>
      </c>
      <c r="Q265" s="117">
        <v>31234.193027492045</v>
      </c>
      <c r="R265" s="117">
        <v>-120860.69158236854</v>
      </c>
      <c r="S265" s="118">
        <v>2144.5499999999997</v>
      </c>
      <c r="T265" s="22">
        <f t="shared" si="16"/>
        <v>-169166.64166773541</v>
      </c>
      <c r="U265" s="36">
        <v>658008.18657270377</v>
      </c>
      <c r="V265" s="22">
        <f t="shared" si="18"/>
        <v>488841.54490496835</v>
      </c>
      <c r="W265" s="22">
        <v>367381.62735902186</v>
      </c>
      <c r="X265" s="21">
        <f t="shared" si="17"/>
        <v>856223.17226399016</v>
      </c>
      <c r="Y265" s="20">
        <f t="shared" si="19"/>
        <v>578.9203328356931</v>
      </c>
      <c r="Z265" s="250">
        <v>11</v>
      </c>
    </row>
    <row r="266" spans="1:26" s="120" customFormat="1" ht="16.5">
      <c r="A266" s="20">
        <v>845</v>
      </c>
      <c r="B266" s="18" t="s">
        <v>300</v>
      </c>
      <c r="C266" s="21">
        <v>2882</v>
      </c>
      <c r="D266" s="21">
        <v>4190720.0300000003</v>
      </c>
      <c r="E266" s="21">
        <v>1538716.7821458494</v>
      </c>
      <c r="F266" s="21">
        <v>5729436.8121458497</v>
      </c>
      <c r="G266" s="114">
        <v>1359.93</v>
      </c>
      <c r="H266" s="32">
        <v>3919318.2600000002</v>
      </c>
      <c r="I266" s="32">
        <v>1810118.5521458494</v>
      </c>
      <c r="J266" s="290">
        <f t="shared" si="15"/>
        <v>0.31593306837917712</v>
      </c>
      <c r="K266" s="116">
        <v>364803.61187600001</v>
      </c>
      <c r="L266" s="116">
        <v>0</v>
      </c>
      <c r="M266" s="116">
        <v>32904.879724316226</v>
      </c>
      <c r="N266" s="116">
        <v>41887.100703555981</v>
      </c>
      <c r="O266" s="116">
        <v>0</v>
      </c>
      <c r="P266" s="117">
        <v>-146311.9835</v>
      </c>
      <c r="Q266" s="117">
        <v>132327.87187121573</v>
      </c>
      <c r="R266" s="117">
        <v>9805.6424723850105</v>
      </c>
      <c r="S266" s="118">
        <v>4178.8999999999996</v>
      </c>
      <c r="T266" s="22">
        <f t="shared" si="16"/>
        <v>2249714.5752933226</v>
      </c>
      <c r="U266" s="36">
        <v>1323281.919332657</v>
      </c>
      <c r="V266" s="22">
        <f t="shared" si="18"/>
        <v>3572996.4946259796</v>
      </c>
      <c r="W266" s="22">
        <v>595425.26634182327</v>
      </c>
      <c r="X266" s="21">
        <f t="shared" si="17"/>
        <v>4168421.7609678027</v>
      </c>
      <c r="Y266" s="20">
        <f t="shared" si="19"/>
        <v>1446.3642473864686</v>
      </c>
      <c r="Z266" s="250">
        <v>19</v>
      </c>
    </row>
    <row r="267" spans="1:26" s="120" customFormat="1" ht="16.5">
      <c r="A267" s="20">
        <v>846</v>
      </c>
      <c r="B267" s="18" t="s">
        <v>301</v>
      </c>
      <c r="C267" s="21">
        <v>4952</v>
      </c>
      <c r="D267" s="21">
        <v>6664587.2400000012</v>
      </c>
      <c r="E267" s="21">
        <v>896093.52346987883</v>
      </c>
      <c r="F267" s="21">
        <v>7560680.7634698804</v>
      </c>
      <c r="G267" s="114">
        <v>1359.93</v>
      </c>
      <c r="H267" s="32">
        <v>6734373.3600000003</v>
      </c>
      <c r="I267" s="32">
        <v>826307.40346988011</v>
      </c>
      <c r="J267" s="290">
        <f t="shared" ref="J267:J303" si="20">I267/F267</f>
        <v>0.10929007973227223</v>
      </c>
      <c r="K267" s="116">
        <v>53712.485349333336</v>
      </c>
      <c r="L267" s="116">
        <v>0</v>
      </c>
      <c r="M267" s="116">
        <v>55798.401942884746</v>
      </c>
      <c r="N267" s="116">
        <v>87551.116736673415</v>
      </c>
      <c r="O267" s="116">
        <v>0</v>
      </c>
      <c r="P267" s="117">
        <v>-257447.4325</v>
      </c>
      <c r="Q267" s="117">
        <v>1754702.8488937281</v>
      </c>
      <c r="R267" s="117">
        <v>726647.81290576479</v>
      </c>
      <c r="S267" s="118">
        <v>7180.4</v>
      </c>
      <c r="T267" s="22">
        <f t="shared" ref="T267:T303" si="21">SUM(K267:S267)+I267</f>
        <v>3254453.0367982644</v>
      </c>
      <c r="U267" s="36">
        <v>2947395.389431234</v>
      </c>
      <c r="V267" s="22">
        <f t="shared" si="18"/>
        <v>6201848.4262294983</v>
      </c>
      <c r="W267" s="22">
        <v>1137822.7546027547</v>
      </c>
      <c r="X267" s="21">
        <f t="shared" ref="X267:X303" si="22">SUM(V267:W267)</f>
        <v>7339671.1808322528</v>
      </c>
      <c r="Y267" s="20">
        <f t="shared" si="19"/>
        <v>1482.1630009758185</v>
      </c>
      <c r="Z267" s="250">
        <v>14</v>
      </c>
    </row>
    <row r="268" spans="1:26" s="120" customFormat="1" ht="16.5">
      <c r="A268" s="20">
        <v>848</v>
      </c>
      <c r="B268" s="18" t="s">
        <v>302</v>
      </c>
      <c r="C268" s="21">
        <v>4241</v>
      </c>
      <c r="D268" s="21">
        <v>5281402.41</v>
      </c>
      <c r="E268" s="21">
        <v>1516869.8232826579</v>
      </c>
      <c r="F268" s="21">
        <v>6798272.2332826583</v>
      </c>
      <c r="G268" s="114">
        <v>1359.93</v>
      </c>
      <c r="H268" s="32">
        <v>5767463.1299999999</v>
      </c>
      <c r="I268" s="32">
        <v>1030809.1032826584</v>
      </c>
      <c r="J268" s="290">
        <f t="shared" si="20"/>
        <v>0.15162810018640796</v>
      </c>
      <c r="K268" s="116">
        <v>240815.63709533331</v>
      </c>
      <c r="L268" s="116">
        <v>0</v>
      </c>
      <c r="M268" s="116">
        <v>47691.466936823672</v>
      </c>
      <c r="N268" s="116">
        <v>60219.408226375221</v>
      </c>
      <c r="O268" s="116">
        <v>0</v>
      </c>
      <c r="P268" s="117">
        <v>-234387.91499999998</v>
      </c>
      <c r="Q268" s="117">
        <v>589498.60468085529</v>
      </c>
      <c r="R268" s="117">
        <v>590624.29512437142</v>
      </c>
      <c r="S268" s="118">
        <v>6149.45</v>
      </c>
      <c r="T268" s="22">
        <f t="shared" si="21"/>
        <v>2331420.0503464174</v>
      </c>
      <c r="U268" s="36">
        <v>2436794.2552927681</v>
      </c>
      <c r="V268" s="22">
        <f t="shared" ref="V268:V303" si="23">SUM(T268:U268)</f>
        <v>4768214.305639185</v>
      </c>
      <c r="W268" s="22">
        <v>989321.16184801632</v>
      </c>
      <c r="X268" s="21">
        <f t="shared" si="22"/>
        <v>5757535.4674872011</v>
      </c>
      <c r="Y268" s="20">
        <f t="shared" ref="Y268:Y303" si="24">X268/C268</f>
        <v>1357.5891222558832</v>
      </c>
      <c r="Z268" s="250">
        <v>12</v>
      </c>
    </row>
    <row r="269" spans="1:26" s="120" customFormat="1" ht="16.5">
      <c r="A269" s="20">
        <v>849</v>
      </c>
      <c r="B269" s="18" t="s">
        <v>303</v>
      </c>
      <c r="C269" s="21">
        <v>2938</v>
      </c>
      <c r="D269" s="21">
        <v>4987301.75</v>
      </c>
      <c r="E269" s="21">
        <v>758758.9566397419</v>
      </c>
      <c r="F269" s="21">
        <v>5746060.7066397415</v>
      </c>
      <c r="G269" s="114">
        <v>1359.93</v>
      </c>
      <c r="H269" s="32">
        <v>3995474.3400000003</v>
      </c>
      <c r="I269" s="32">
        <v>1750586.3666397412</v>
      </c>
      <c r="J269" s="290">
        <f t="shared" si="20"/>
        <v>0.30465852277141581</v>
      </c>
      <c r="K269" s="116">
        <v>155699.4706106667</v>
      </c>
      <c r="L269" s="116">
        <v>0</v>
      </c>
      <c r="M269" s="116">
        <v>37283.512515052629</v>
      </c>
      <c r="N269" s="116">
        <v>49456.938230206491</v>
      </c>
      <c r="O269" s="116">
        <v>0</v>
      </c>
      <c r="P269" s="117">
        <v>-162945.80499999999</v>
      </c>
      <c r="Q269" s="117">
        <v>704344.65399877948</v>
      </c>
      <c r="R269" s="117">
        <v>190287.47309936062</v>
      </c>
      <c r="S269" s="118">
        <v>4260.0999999999995</v>
      </c>
      <c r="T269" s="22">
        <f t="shared" si="21"/>
        <v>2728972.710093807</v>
      </c>
      <c r="U269" s="36">
        <v>1535334.4102808973</v>
      </c>
      <c r="V269" s="22">
        <f t="shared" si="23"/>
        <v>4264307.1203747038</v>
      </c>
      <c r="W269" s="22">
        <v>698965.11716177571</v>
      </c>
      <c r="X269" s="21">
        <f t="shared" si="22"/>
        <v>4963272.2375364797</v>
      </c>
      <c r="Y269" s="20">
        <f t="shared" si="24"/>
        <v>1689.3370447707555</v>
      </c>
      <c r="Z269" s="250">
        <v>16</v>
      </c>
    </row>
    <row r="270" spans="1:26" s="120" customFormat="1" ht="16.5">
      <c r="A270" s="20">
        <v>850</v>
      </c>
      <c r="B270" s="18" t="s">
        <v>304</v>
      </c>
      <c r="C270" s="21">
        <v>2387</v>
      </c>
      <c r="D270" s="21">
        <v>4054207.26</v>
      </c>
      <c r="E270" s="21">
        <v>502671.04989457689</v>
      </c>
      <c r="F270" s="21">
        <v>4556878.3098945767</v>
      </c>
      <c r="G270" s="114">
        <v>1359.93</v>
      </c>
      <c r="H270" s="32">
        <v>3246152.91</v>
      </c>
      <c r="I270" s="32">
        <v>1310725.3998945765</v>
      </c>
      <c r="J270" s="290">
        <f t="shared" si="20"/>
        <v>0.28763669133944902</v>
      </c>
      <c r="K270" s="116">
        <v>30980.389234666665</v>
      </c>
      <c r="L270" s="116">
        <v>0</v>
      </c>
      <c r="M270" s="116">
        <v>18363.723132874104</v>
      </c>
      <c r="N270" s="116">
        <v>32849.404972353448</v>
      </c>
      <c r="O270" s="116">
        <v>0</v>
      </c>
      <c r="P270" s="117">
        <v>-128314.17000000001</v>
      </c>
      <c r="Q270" s="117">
        <v>284626.20327458519</v>
      </c>
      <c r="R270" s="117">
        <v>293810.16443008865</v>
      </c>
      <c r="S270" s="118">
        <v>3461.15</v>
      </c>
      <c r="T270" s="22">
        <f t="shared" si="21"/>
        <v>1846502.2649391447</v>
      </c>
      <c r="U270" s="36">
        <v>832594.64175759593</v>
      </c>
      <c r="V270" s="22">
        <f t="shared" si="23"/>
        <v>2679096.9066967405</v>
      </c>
      <c r="W270" s="22">
        <v>420099.42962818942</v>
      </c>
      <c r="X270" s="21">
        <f t="shared" si="22"/>
        <v>3099196.3363249302</v>
      </c>
      <c r="Y270" s="20">
        <f t="shared" si="24"/>
        <v>1298.3646151340301</v>
      </c>
      <c r="Z270" s="250">
        <v>13</v>
      </c>
    </row>
    <row r="271" spans="1:26" s="120" customFormat="1" ht="16.5">
      <c r="A271" s="20">
        <v>851</v>
      </c>
      <c r="B271" s="18" t="s">
        <v>305</v>
      </c>
      <c r="C271" s="21">
        <v>21333</v>
      </c>
      <c r="D271" s="21">
        <v>33507764.920000002</v>
      </c>
      <c r="E271" s="21">
        <v>3697156.7772946861</v>
      </c>
      <c r="F271" s="21">
        <v>37204921.69729469</v>
      </c>
      <c r="G271" s="114">
        <v>1359.93</v>
      </c>
      <c r="H271" s="32">
        <v>29011386.690000001</v>
      </c>
      <c r="I271" s="32">
        <v>8193535.0072946884</v>
      </c>
      <c r="J271" s="290">
        <f t="shared" si="20"/>
        <v>0.22022718053161422</v>
      </c>
      <c r="K271" s="116">
        <v>188191.66212600004</v>
      </c>
      <c r="L271" s="116">
        <v>0</v>
      </c>
      <c r="M271" s="116">
        <v>276595.43511029205</v>
      </c>
      <c r="N271" s="116">
        <v>354478.26123975654</v>
      </c>
      <c r="O271" s="116">
        <v>0</v>
      </c>
      <c r="P271" s="117">
        <v>-1535780.9245500001</v>
      </c>
      <c r="Q271" s="117">
        <v>-989765.16527233063</v>
      </c>
      <c r="R271" s="117">
        <v>-951868.8144810478</v>
      </c>
      <c r="S271" s="118">
        <v>30932.85</v>
      </c>
      <c r="T271" s="22">
        <f t="shared" si="21"/>
        <v>5566318.3114673588</v>
      </c>
      <c r="U271" s="36">
        <v>6501141.1516927658</v>
      </c>
      <c r="V271" s="22">
        <f t="shared" si="23"/>
        <v>12067459.463160124</v>
      </c>
      <c r="W271" s="22">
        <v>3292338.6038466329</v>
      </c>
      <c r="X271" s="21">
        <f t="shared" si="22"/>
        <v>15359798.067006756</v>
      </c>
      <c r="Y271" s="20">
        <f t="shared" si="24"/>
        <v>720.00178441882326</v>
      </c>
      <c r="Z271" s="250">
        <v>19</v>
      </c>
    </row>
    <row r="272" spans="1:26" s="120" customFormat="1" ht="16.5">
      <c r="A272" s="20">
        <v>853</v>
      </c>
      <c r="B272" s="18" t="s">
        <v>306</v>
      </c>
      <c r="C272" s="21">
        <v>195137</v>
      </c>
      <c r="D272" s="21">
        <v>229905975.91999999</v>
      </c>
      <c r="E272" s="21">
        <v>71426355.633541182</v>
      </c>
      <c r="F272" s="21">
        <v>301332331.55354118</v>
      </c>
      <c r="G272" s="114">
        <v>1359.93</v>
      </c>
      <c r="H272" s="32">
        <v>265372660.41000003</v>
      </c>
      <c r="I272" s="32">
        <v>35959671.143541157</v>
      </c>
      <c r="J272" s="290">
        <f t="shared" si="20"/>
        <v>0.11933558857806066</v>
      </c>
      <c r="K272" s="116">
        <v>0</v>
      </c>
      <c r="L272" s="116">
        <v>0</v>
      </c>
      <c r="M272" s="116">
        <v>3064927.9252317157</v>
      </c>
      <c r="N272" s="116">
        <v>3691476.41390714</v>
      </c>
      <c r="O272" s="116">
        <v>1288376.3698548684</v>
      </c>
      <c r="P272" s="117">
        <v>-20486723.517249998</v>
      </c>
      <c r="Q272" s="117">
        <v>-17025421.368802838</v>
      </c>
      <c r="R272" s="117">
        <v>1862510.4308394468</v>
      </c>
      <c r="S272" s="118">
        <v>282948.64999999997</v>
      </c>
      <c r="T272" s="22">
        <f t="shared" si="21"/>
        <v>8637766.0473214909</v>
      </c>
      <c r="U272" s="36">
        <v>-2685618.2239423799</v>
      </c>
      <c r="V272" s="22">
        <f t="shared" si="23"/>
        <v>5952147.8233791105</v>
      </c>
      <c r="W272" s="22">
        <v>31340782.047305323</v>
      </c>
      <c r="X272" s="21">
        <f t="shared" si="22"/>
        <v>37292929.87068443</v>
      </c>
      <c r="Y272" s="20">
        <f t="shared" si="24"/>
        <v>191.11152611080641</v>
      </c>
      <c r="Z272" s="250">
        <v>2</v>
      </c>
    </row>
    <row r="273" spans="1:26" s="120" customFormat="1" ht="16.5">
      <c r="A273" s="20">
        <v>854</v>
      </c>
      <c r="B273" s="18" t="s">
        <v>307</v>
      </c>
      <c r="C273" s="21">
        <v>3296</v>
      </c>
      <c r="D273" s="21">
        <v>2937855.23</v>
      </c>
      <c r="E273" s="21">
        <v>1704330.3469317912</v>
      </c>
      <c r="F273" s="21">
        <v>4642185.5769317914</v>
      </c>
      <c r="G273" s="114">
        <v>1359.93</v>
      </c>
      <c r="H273" s="32">
        <v>4482329.28</v>
      </c>
      <c r="I273" s="32">
        <v>159856.29693179112</v>
      </c>
      <c r="J273" s="290">
        <f t="shared" si="20"/>
        <v>3.4435567963107289E-2</v>
      </c>
      <c r="K273" s="116">
        <v>1066297.3582079997</v>
      </c>
      <c r="L273" s="116">
        <v>0</v>
      </c>
      <c r="M273" s="116">
        <v>41494.515971941124</v>
      </c>
      <c r="N273" s="116">
        <v>54349.905767920005</v>
      </c>
      <c r="O273" s="116">
        <v>0</v>
      </c>
      <c r="P273" s="117">
        <v>-149256.20499999999</v>
      </c>
      <c r="Q273" s="117">
        <v>515586.66422165488</v>
      </c>
      <c r="R273" s="117">
        <v>194282.35786278188</v>
      </c>
      <c r="S273" s="118">
        <v>4779.2</v>
      </c>
      <c r="T273" s="22">
        <f t="shared" si="21"/>
        <v>1887390.0939640887</v>
      </c>
      <c r="U273" s="36">
        <v>1301769.9332316127</v>
      </c>
      <c r="V273" s="22">
        <f t="shared" si="23"/>
        <v>3189160.0271957014</v>
      </c>
      <c r="W273" s="22">
        <v>677713.52548992482</v>
      </c>
      <c r="X273" s="21">
        <f t="shared" si="22"/>
        <v>3866873.5526856263</v>
      </c>
      <c r="Y273" s="20">
        <f t="shared" si="24"/>
        <v>1173.2019273924836</v>
      </c>
      <c r="Z273" s="250">
        <v>19</v>
      </c>
    </row>
    <row r="274" spans="1:26" s="120" customFormat="1" ht="16.5">
      <c r="A274" s="20">
        <v>857</v>
      </c>
      <c r="B274" s="18" t="s">
        <v>308</v>
      </c>
      <c r="C274" s="21">
        <v>2420</v>
      </c>
      <c r="D274" s="21">
        <v>2354390.5</v>
      </c>
      <c r="E274" s="21">
        <v>766955.43057904835</v>
      </c>
      <c r="F274" s="21">
        <v>3121345.9305790486</v>
      </c>
      <c r="G274" s="114">
        <v>1359.93</v>
      </c>
      <c r="H274" s="32">
        <v>3291030.6</v>
      </c>
      <c r="I274" s="32">
        <v>-169684.66942095151</v>
      </c>
      <c r="J274" s="290">
        <f t="shared" si="20"/>
        <v>-5.4362660594134429E-2</v>
      </c>
      <c r="K274" s="116">
        <v>263389.87179999996</v>
      </c>
      <c r="L274" s="116">
        <v>0</v>
      </c>
      <c r="M274" s="116">
        <v>25391.376845827181</v>
      </c>
      <c r="N274" s="116">
        <v>30319.226640640914</v>
      </c>
      <c r="O274" s="116">
        <v>0</v>
      </c>
      <c r="P274" s="117">
        <v>-163568.5</v>
      </c>
      <c r="Q274" s="117">
        <v>-1109813.7035469699</v>
      </c>
      <c r="R274" s="117">
        <v>-750493.89775389875</v>
      </c>
      <c r="S274" s="118">
        <v>3509</v>
      </c>
      <c r="T274" s="22">
        <f t="shared" si="21"/>
        <v>-1870951.295435352</v>
      </c>
      <c r="U274" s="36">
        <v>971581.07771805557</v>
      </c>
      <c r="V274" s="22">
        <f t="shared" si="23"/>
        <v>-899370.21771729644</v>
      </c>
      <c r="W274" s="22">
        <v>527451.85057411972</v>
      </c>
      <c r="X274" s="21">
        <f t="shared" si="22"/>
        <v>-371918.36714317673</v>
      </c>
      <c r="Y274" s="20">
        <f t="shared" si="24"/>
        <v>-153.68527567899864</v>
      </c>
      <c r="Z274" s="250">
        <v>11</v>
      </c>
    </row>
    <row r="275" spans="1:26" s="120" customFormat="1" ht="16.5">
      <c r="A275" s="20">
        <v>858</v>
      </c>
      <c r="B275" s="18" t="s">
        <v>309</v>
      </c>
      <c r="C275" s="21">
        <v>39718</v>
      </c>
      <c r="D275" s="21">
        <v>67498797.189999998</v>
      </c>
      <c r="E275" s="21">
        <v>8072599.6857604105</v>
      </c>
      <c r="F275" s="21">
        <v>75571396.875760406</v>
      </c>
      <c r="G275" s="114">
        <v>1359.93</v>
      </c>
      <c r="H275" s="32">
        <v>54013699.740000002</v>
      </c>
      <c r="I275" s="32">
        <v>21557697.135760404</v>
      </c>
      <c r="J275" s="290">
        <f t="shared" si="20"/>
        <v>0.28526265263035061</v>
      </c>
      <c r="K275" s="116">
        <v>0</v>
      </c>
      <c r="L275" s="116">
        <v>0</v>
      </c>
      <c r="M275" s="116">
        <v>405191.24145931046</v>
      </c>
      <c r="N275" s="116">
        <v>807074.99668735999</v>
      </c>
      <c r="O275" s="116">
        <v>360754.65165916545</v>
      </c>
      <c r="P275" s="117">
        <v>-2569882.76315</v>
      </c>
      <c r="Q275" s="117">
        <v>4186990.4005118897</v>
      </c>
      <c r="R275" s="117">
        <v>1964928.3638382002</v>
      </c>
      <c r="S275" s="118">
        <v>57591.1</v>
      </c>
      <c r="T275" s="22">
        <f t="shared" si="21"/>
        <v>26770345.126766331</v>
      </c>
      <c r="U275" s="36">
        <v>-703436.03947544389</v>
      </c>
      <c r="V275" s="22">
        <f t="shared" si="23"/>
        <v>26066909.087290887</v>
      </c>
      <c r="W275" s="22">
        <v>4629137.4877160424</v>
      </c>
      <c r="X275" s="21">
        <f t="shared" si="22"/>
        <v>30696046.575006928</v>
      </c>
      <c r="Y275" s="20">
        <f t="shared" si="24"/>
        <v>772.84975514897349</v>
      </c>
      <c r="Z275" s="250">
        <v>1</v>
      </c>
    </row>
    <row r="276" spans="1:26" s="120" customFormat="1" ht="16.5">
      <c r="A276" s="20">
        <v>859</v>
      </c>
      <c r="B276" s="18" t="s">
        <v>310</v>
      </c>
      <c r="C276" s="21">
        <v>6593</v>
      </c>
      <c r="D276" s="21">
        <v>18421228.290000003</v>
      </c>
      <c r="E276" s="21">
        <v>873314.28055696678</v>
      </c>
      <c r="F276" s="21">
        <v>19294542.570556968</v>
      </c>
      <c r="G276" s="114">
        <v>1359.93</v>
      </c>
      <c r="H276" s="32">
        <v>8966018.4900000002</v>
      </c>
      <c r="I276" s="32">
        <v>10328524.080556968</v>
      </c>
      <c r="J276" s="290">
        <f t="shared" si="20"/>
        <v>0.53530805629556932</v>
      </c>
      <c r="K276" s="116">
        <v>0</v>
      </c>
      <c r="L276" s="116">
        <v>0</v>
      </c>
      <c r="M276" s="116">
        <v>46034.621009307557</v>
      </c>
      <c r="N276" s="116">
        <v>123094.16522161594</v>
      </c>
      <c r="O276" s="116">
        <v>0</v>
      </c>
      <c r="P276" s="117">
        <v>-289692.59999999998</v>
      </c>
      <c r="Q276" s="117">
        <v>-1269966.4205834512</v>
      </c>
      <c r="R276" s="117">
        <v>-1602539.1589233917</v>
      </c>
      <c r="S276" s="118">
        <v>9559.85</v>
      </c>
      <c r="T276" s="22">
        <f t="shared" si="21"/>
        <v>7345014.5372810494</v>
      </c>
      <c r="U276" s="36">
        <v>4826238.4439452421</v>
      </c>
      <c r="V276" s="22">
        <f t="shared" si="23"/>
        <v>12171252.981226292</v>
      </c>
      <c r="W276" s="22">
        <v>968220.28774869477</v>
      </c>
      <c r="X276" s="21">
        <f t="shared" si="22"/>
        <v>13139473.268974986</v>
      </c>
      <c r="Y276" s="20">
        <f t="shared" si="24"/>
        <v>1992.9430106135273</v>
      </c>
      <c r="Z276" s="250">
        <v>17</v>
      </c>
    </row>
    <row r="277" spans="1:26" s="120" customFormat="1" ht="16.5">
      <c r="A277" s="20">
        <v>886</v>
      </c>
      <c r="B277" s="18" t="s">
        <v>311</v>
      </c>
      <c r="C277" s="21">
        <v>12669</v>
      </c>
      <c r="D277" s="21">
        <v>19583107.739999998</v>
      </c>
      <c r="E277" s="21">
        <v>1610888.9615419006</v>
      </c>
      <c r="F277" s="21">
        <v>21193996.701541901</v>
      </c>
      <c r="G277" s="114">
        <v>1359.93</v>
      </c>
      <c r="H277" s="32">
        <v>17228953.170000002</v>
      </c>
      <c r="I277" s="32">
        <v>3965043.5315418988</v>
      </c>
      <c r="J277" s="290">
        <f t="shared" si="20"/>
        <v>0.18708333248223233</v>
      </c>
      <c r="K277" s="116">
        <v>0</v>
      </c>
      <c r="L277" s="116">
        <v>0</v>
      </c>
      <c r="M277" s="116">
        <v>119611.92956312909</v>
      </c>
      <c r="N277" s="116">
        <v>217748.15651806525</v>
      </c>
      <c r="O277" s="116">
        <v>0</v>
      </c>
      <c r="P277" s="117">
        <v>-770281.96000000008</v>
      </c>
      <c r="Q277" s="117">
        <v>-141052.78831426238</v>
      </c>
      <c r="R277" s="117">
        <v>-565052.86245624186</v>
      </c>
      <c r="S277" s="118">
        <v>18370.05</v>
      </c>
      <c r="T277" s="22">
        <f t="shared" si="21"/>
        <v>2844386.0568525889</v>
      </c>
      <c r="U277" s="36">
        <v>4289664.6657589925</v>
      </c>
      <c r="V277" s="22">
        <f t="shared" si="23"/>
        <v>7134050.7226115819</v>
      </c>
      <c r="W277" s="22">
        <v>1935332.8315087492</v>
      </c>
      <c r="X277" s="21">
        <f t="shared" si="22"/>
        <v>9069383.554120332</v>
      </c>
      <c r="Y277" s="20">
        <f t="shared" si="24"/>
        <v>715.87209362383237</v>
      </c>
      <c r="Z277" s="250">
        <v>4</v>
      </c>
    </row>
    <row r="278" spans="1:26" s="120" customFormat="1" ht="16.5">
      <c r="A278" s="20">
        <v>887</v>
      </c>
      <c r="B278" s="18" t="s">
        <v>312</v>
      </c>
      <c r="C278" s="21">
        <v>4669</v>
      </c>
      <c r="D278" s="21">
        <v>5837359.5900000008</v>
      </c>
      <c r="E278" s="21">
        <v>1034336.0085475891</v>
      </c>
      <c r="F278" s="21">
        <v>6871695.59854759</v>
      </c>
      <c r="G278" s="114">
        <v>1359.93</v>
      </c>
      <c r="H278" s="32">
        <v>6349513.1699999999</v>
      </c>
      <c r="I278" s="32">
        <v>522182.42854759004</v>
      </c>
      <c r="J278" s="290">
        <f t="shared" si="20"/>
        <v>7.599033179786939E-2</v>
      </c>
      <c r="K278" s="116">
        <v>0</v>
      </c>
      <c r="L278" s="116">
        <v>0</v>
      </c>
      <c r="M278" s="116">
        <v>47828.001181774831</v>
      </c>
      <c r="N278" s="116">
        <v>70319.085168961348</v>
      </c>
      <c r="O278" s="116">
        <v>0</v>
      </c>
      <c r="P278" s="117">
        <v>-377067.72499999998</v>
      </c>
      <c r="Q278" s="117">
        <v>-413029.62838200323</v>
      </c>
      <c r="R278" s="117">
        <v>-194736.86893043312</v>
      </c>
      <c r="S278" s="118">
        <v>6770.05</v>
      </c>
      <c r="T278" s="22">
        <f t="shared" si="21"/>
        <v>-337734.65741411014</v>
      </c>
      <c r="U278" s="36">
        <v>2399838.7507077456</v>
      </c>
      <c r="V278" s="22">
        <f t="shared" si="23"/>
        <v>2062104.0932936354</v>
      </c>
      <c r="W278" s="22">
        <v>1059397.7324163243</v>
      </c>
      <c r="X278" s="21">
        <f t="shared" si="22"/>
        <v>3121501.8257099595</v>
      </c>
      <c r="Y278" s="20">
        <f t="shared" si="24"/>
        <v>668.5589688819789</v>
      </c>
      <c r="Z278" s="250">
        <v>6</v>
      </c>
    </row>
    <row r="279" spans="1:26" s="120" customFormat="1" ht="16.5">
      <c r="A279" s="20">
        <v>889</v>
      </c>
      <c r="B279" s="18" t="s">
        <v>313</v>
      </c>
      <c r="C279" s="21">
        <v>2568</v>
      </c>
      <c r="D279" s="21">
        <v>3639908.96</v>
      </c>
      <c r="E279" s="21">
        <v>1592201.7756455862</v>
      </c>
      <c r="F279" s="21">
        <v>5232110.7356455866</v>
      </c>
      <c r="G279" s="114">
        <v>1359.93</v>
      </c>
      <c r="H279" s="32">
        <v>3492300.24</v>
      </c>
      <c r="I279" s="32">
        <v>1739810.4956455864</v>
      </c>
      <c r="J279" s="290">
        <f t="shared" si="20"/>
        <v>0.33252554916174043</v>
      </c>
      <c r="K279" s="116">
        <v>321204.51038400002</v>
      </c>
      <c r="L279" s="116">
        <v>0</v>
      </c>
      <c r="M279" s="116">
        <v>29185.290259162757</v>
      </c>
      <c r="N279" s="116">
        <v>45060.495363053175</v>
      </c>
      <c r="O279" s="116">
        <v>0</v>
      </c>
      <c r="P279" s="117">
        <v>-108366.575</v>
      </c>
      <c r="Q279" s="117">
        <v>1089285.4322706249</v>
      </c>
      <c r="R279" s="117">
        <v>428441.06138360279</v>
      </c>
      <c r="S279" s="118">
        <v>3723.6</v>
      </c>
      <c r="T279" s="22">
        <f t="shared" si="21"/>
        <v>3548344.3103060303</v>
      </c>
      <c r="U279" s="36">
        <v>1009703.136165547</v>
      </c>
      <c r="V279" s="22">
        <f t="shared" si="23"/>
        <v>4558047.4464715775</v>
      </c>
      <c r="W279" s="22">
        <v>555205.31133360858</v>
      </c>
      <c r="X279" s="21">
        <f t="shared" si="22"/>
        <v>5113252.7578051863</v>
      </c>
      <c r="Y279" s="20">
        <f t="shared" si="24"/>
        <v>1991.1420396437641</v>
      </c>
      <c r="Z279" s="250">
        <v>17</v>
      </c>
    </row>
    <row r="280" spans="1:26" s="120" customFormat="1" ht="16.5">
      <c r="A280" s="20">
        <v>890</v>
      </c>
      <c r="B280" s="18" t="s">
        <v>314</v>
      </c>
      <c r="C280" s="21">
        <v>1176</v>
      </c>
      <c r="D280" s="21">
        <v>1447263.9</v>
      </c>
      <c r="E280" s="21">
        <v>1167726.1580214628</v>
      </c>
      <c r="F280" s="21">
        <v>2614990.0580214625</v>
      </c>
      <c r="G280" s="114">
        <v>1359.93</v>
      </c>
      <c r="H280" s="32">
        <v>1599277.6800000002</v>
      </c>
      <c r="I280" s="32">
        <v>1015712.3780214624</v>
      </c>
      <c r="J280" s="290">
        <f t="shared" si="20"/>
        <v>0.38841921211354979</v>
      </c>
      <c r="K280" s="116">
        <v>422098.90464000008</v>
      </c>
      <c r="L280" s="116">
        <v>451296.72</v>
      </c>
      <c r="M280" s="116">
        <v>14085.879612438341</v>
      </c>
      <c r="N280" s="116">
        <v>18075.198471188418</v>
      </c>
      <c r="O280" s="116">
        <v>0</v>
      </c>
      <c r="P280" s="117">
        <v>-57765.855000000003</v>
      </c>
      <c r="Q280" s="117">
        <v>119373.96570226965</v>
      </c>
      <c r="R280" s="117">
        <v>577144.85916695406</v>
      </c>
      <c r="S280" s="118">
        <v>1705.2</v>
      </c>
      <c r="T280" s="22">
        <f t="shared" si="21"/>
        <v>2561727.2506143129</v>
      </c>
      <c r="U280" s="36">
        <v>493191.7065052056</v>
      </c>
      <c r="V280" s="22">
        <f t="shared" si="23"/>
        <v>3054918.9571195184</v>
      </c>
      <c r="W280" s="22">
        <v>234551.63909570267</v>
      </c>
      <c r="X280" s="21">
        <f t="shared" si="22"/>
        <v>3289470.5962152211</v>
      </c>
      <c r="Y280" s="20">
        <f t="shared" si="24"/>
        <v>2797.1688743326708</v>
      </c>
      <c r="Z280" s="250">
        <v>19</v>
      </c>
    </row>
    <row r="281" spans="1:26" s="120" customFormat="1" ht="16.5">
      <c r="A281" s="20">
        <v>892</v>
      </c>
      <c r="B281" s="18" t="s">
        <v>315</v>
      </c>
      <c r="C281" s="21">
        <v>3634</v>
      </c>
      <c r="D281" s="21">
        <v>8295453.29</v>
      </c>
      <c r="E281" s="21">
        <v>619032.03276397893</v>
      </c>
      <c r="F281" s="21">
        <v>8914485.3227639794</v>
      </c>
      <c r="G281" s="114">
        <v>1359.93</v>
      </c>
      <c r="H281" s="32">
        <v>4941985.62</v>
      </c>
      <c r="I281" s="32">
        <v>3972499.7027639793</v>
      </c>
      <c r="J281" s="290">
        <f t="shared" si="20"/>
        <v>0.44562300109685821</v>
      </c>
      <c r="K281" s="116">
        <v>0</v>
      </c>
      <c r="L281" s="116">
        <v>0</v>
      </c>
      <c r="M281" s="116">
        <v>27742.702357196784</v>
      </c>
      <c r="N281" s="116">
        <v>71540.806751265583</v>
      </c>
      <c r="O281" s="116">
        <v>0</v>
      </c>
      <c r="P281" s="117">
        <v>-193779.77499999997</v>
      </c>
      <c r="Q281" s="117">
        <v>377503.70580947527</v>
      </c>
      <c r="R281" s="117">
        <v>130506.25360763166</v>
      </c>
      <c r="S281" s="118">
        <v>5269.3</v>
      </c>
      <c r="T281" s="22">
        <f t="shared" si="21"/>
        <v>4391282.6962895487</v>
      </c>
      <c r="U281" s="36">
        <v>2042123.3990140557</v>
      </c>
      <c r="V281" s="22">
        <f t="shared" si="23"/>
        <v>6433406.0953036044</v>
      </c>
      <c r="W281" s="22">
        <v>596788.2530678059</v>
      </c>
      <c r="X281" s="21">
        <f t="shared" si="22"/>
        <v>7030194.3483714107</v>
      </c>
      <c r="Y281" s="20">
        <f t="shared" si="24"/>
        <v>1934.5609103938939</v>
      </c>
      <c r="Z281" s="250">
        <v>13</v>
      </c>
    </row>
    <row r="282" spans="1:26" s="120" customFormat="1" ht="16.5">
      <c r="A282" s="20">
        <v>893</v>
      </c>
      <c r="B282" s="18" t="s">
        <v>316</v>
      </c>
      <c r="C282" s="21">
        <v>7497</v>
      </c>
      <c r="D282" s="21">
        <v>12930559.609999999</v>
      </c>
      <c r="E282" s="21">
        <v>3848114.7642773185</v>
      </c>
      <c r="F282" s="21">
        <v>16778674.374277316</v>
      </c>
      <c r="G282" s="114">
        <v>1359.93</v>
      </c>
      <c r="H282" s="32">
        <v>10195395.210000001</v>
      </c>
      <c r="I282" s="32">
        <v>6583279.1642773151</v>
      </c>
      <c r="J282" s="290">
        <f t="shared" si="20"/>
        <v>0.3923599098132487</v>
      </c>
      <c r="K282" s="116">
        <v>5409.9201659999999</v>
      </c>
      <c r="L282" s="116">
        <v>0</v>
      </c>
      <c r="M282" s="116">
        <v>96156.963753753138</v>
      </c>
      <c r="N282" s="116">
        <v>113907.03805154322</v>
      </c>
      <c r="O282" s="116">
        <v>14081.554846890293</v>
      </c>
      <c r="P282" s="117">
        <v>-324378.03499999997</v>
      </c>
      <c r="Q282" s="117">
        <v>-632871.37483209744</v>
      </c>
      <c r="R282" s="117">
        <v>-195057.98474964002</v>
      </c>
      <c r="S282" s="118">
        <v>10870.65</v>
      </c>
      <c r="T282" s="22">
        <f t="shared" si="21"/>
        <v>5671397.8965137647</v>
      </c>
      <c r="U282" s="36">
        <v>2204497.2578866798</v>
      </c>
      <c r="V282" s="22">
        <f t="shared" si="23"/>
        <v>7875895.1544004446</v>
      </c>
      <c r="W282" s="22">
        <v>1521040.3856361366</v>
      </c>
      <c r="X282" s="21">
        <f t="shared" si="22"/>
        <v>9396935.5400365815</v>
      </c>
      <c r="Y282" s="20">
        <f t="shared" si="24"/>
        <v>1253.4261091151902</v>
      </c>
      <c r="Z282" s="250">
        <v>15</v>
      </c>
    </row>
    <row r="283" spans="1:26" s="120" customFormat="1" ht="16.5">
      <c r="A283" s="20">
        <v>895</v>
      </c>
      <c r="B283" s="18" t="s">
        <v>317</v>
      </c>
      <c r="C283" s="21">
        <v>15463</v>
      </c>
      <c r="D283" s="21">
        <v>19493956.469999999</v>
      </c>
      <c r="E283" s="21">
        <v>3870684.8216181258</v>
      </c>
      <c r="F283" s="21">
        <v>23364641.291618124</v>
      </c>
      <c r="G283" s="114">
        <v>1359.93</v>
      </c>
      <c r="H283" s="32">
        <v>21028597.59</v>
      </c>
      <c r="I283" s="32">
        <v>2336043.7016181238</v>
      </c>
      <c r="J283" s="290">
        <f t="shared" si="20"/>
        <v>9.9982005820742501E-2</v>
      </c>
      <c r="K283" s="116">
        <v>0</v>
      </c>
      <c r="L283" s="116">
        <v>0</v>
      </c>
      <c r="M283" s="116">
        <v>251296.41410416435</v>
      </c>
      <c r="N283" s="116">
        <v>246017.10897606853</v>
      </c>
      <c r="O283" s="116">
        <v>0</v>
      </c>
      <c r="P283" s="117">
        <v>-939002.47389999998</v>
      </c>
      <c r="Q283" s="117">
        <v>1087190.5307428802</v>
      </c>
      <c r="R283" s="117">
        <v>1706487.9592344095</v>
      </c>
      <c r="S283" s="118">
        <v>22421.35</v>
      </c>
      <c r="T283" s="22">
        <f t="shared" si="21"/>
        <v>4710454.5907756463</v>
      </c>
      <c r="U283" s="36">
        <v>1470319.0186654124</v>
      </c>
      <c r="V283" s="22">
        <f t="shared" si="23"/>
        <v>6180773.6094410587</v>
      </c>
      <c r="W283" s="22">
        <v>2613083.7152337567</v>
      </c>
      <c r="X283" s="21">
        <f t="shared" si="22"/>
        <v>8793857.3246748149</v>
      </c>
      <c r="Y283" s="20">
        <f t="shared" si="24"/>
        <v>568.70318338451887</v>
      </c>
      <c r="Z283" s="250">
        <v>2</v>
      </c>
    </row>
    <row r="284" spans="1:26" s="120" customFormat="1" ht="16.5">
      <c r="A284" s="20">
        <v>905</v>
      </c>
      <c r="B284" s="18" t="s">
        <v>318</v>
      </c>
      <c r="C284" s="21">
        <v>67615</v>
      </c>
      <c r="D284" s="21">
        <v>94401027.469999999</v>
      </c>
      <c r="E284" s="21">
        <v>22244930.773682512</v>
      </c>
      <c r="F284" s="21">
        <v>116645958.2436825</v>
      </c>
      <c r="G284" s="114">
        <v>1359.93</v>
      </c>
      <c r="H284" s="32">
        <v>91951666.950000003</v>
      </c>
      <c r="I284" s="32">
        <v>24694291.293682501</v>
      </c>
      <c r="J284" s="290">
        <f t="shared" si="20"/>
        <v>0.21170293137884985</v>
      </c>
      <c r="K284" s="116">
        <v>0</v>
      </c>
      <c r="L284" s="116">
        <v>0</v>
      </c>
      <c r="M284" s="116">
        <v>1078593.335769383</v>
      </c>
      <c r="N284" s="116">
        <v>1466594.5377167361</v>
      </c>
      <c r="O284" s="116">
        <v>21097.232440473865</v>
      </c>
      <c r="P284" s="117">
        <v>-5818115.7030000007</v>
      </c>
      <c r="Q284" s="117">
        <v>-9982524.3593746722</v>
      </c>
      <c r="R284" s="117">
        <v>-4173467.9497271087</v>
      </c>
      <c r="S284" s="118">
        <v>98041.75</v>
      </c>
      <c r="T284" s="22">
        <f t="shared" si="21"/>
        <v>7384510.137507312</v>
      </c>
      <c r="U284" s="36">
        <v>2607193.6995339738</v>
      </c>
      <c r="V284" s="22">
        <f t="shared" si="23"/>
        <v>9991703.8370412849</v>
      </c>
      <c r="W284" s="22">
        <v>10466596.893593699</v>
      </c>
      <c r="X284" s="21">
        <f t="shared" si="22"/>
        <v>20458300.730634984</v>
      </c>
      <c r="Y284" s="20">
        <f t="shared" si="24"/>
        <v>302.57044636005298</v>
      </c>
      <c r="Z284" s="250">
        <v>15</v>
      </c>
    </row>
    <row r="285" spans="1:26" s="120" customFormat="1" ht="16.5">
      <c r="A285" s="20">
        <v>908</v>
      </c>
      <c r="B285" s="18" t="s">
        <v>319</v>
      </c>
      <c r="C285" s="21">
        <v>20695</v>
      </c>
      <c r="D285" s="21">
        <v>30105378.25</v>
      </c>
      <c r="E285" s="21">
        <v>3160496.1882013893</v>
      </c>
      <c r="F285" s="21">
        <v>33265874.43820139</v>
      </c>
      <c r="G285" s="114">
        <v>1359.93</v>
      </c>
      <c r="H285" s="32">
        <v>28143751.350000001</v>
      </c>
      <c r="I285" s="32">
        <v>5122123.0882013887</v>
      </c>
      <c r="J285" s="290">
        <f t="shared" si="20"/>
        <v>0.15397530276009574</v>
      </c>
      <c r="K285" s="116">
        <v>0</v>
      </c>
      <c r="L285" s="116">
        <v>0</v>
      </c>
      <c r="M285" s="116">
        <v>220312.49691134869</v>
      </c>
      <c r="N285" s="116">
        <v>376408.42529680417</v>
      </c>
      <c r="O285" s="116">
        <v>0</v>
      </c>
      <c r="P285" s="117">
        <v>-1434750.0212000001</v>
      </c>
      <c r="Q285" s="117">
        <v>-196172.36368123142</v>
      </c>
      <c r="R285" s="117">
        <v>261349.39126429276</v>
      </c>
      <c r="S285" s="118">
        <v>30007.75</v>
      </c>
      <c r="T285" s="22">
        <f t="shared" si="21"/>
        <v>4379278.7667926028</v>
      </c>
      <c r="U285" s="36">
        <v>4395558.9322686261</v>
      </c>
      <c r="V285" s="22">
        <f t="shared" si="23"/>
        <v>8774837.6990612298</v>
      </c>
      <c r="W285" s="22">
        <v>2924192.5603013136</v>
      </c>
      <c r="X285" s="21">
        <f t="shared" si="22"/>
        <v>11699030.259362543</v>
      </c>
      <c r="Y285" s="20">
        <f t="shared" si="24"/>
        <v>565.30709153720909</v>
      </c>
      <c r="Z285" s="250">
        <v>6</v>
      </c>
    </row>
    <row r="286" spans="1:26" s="120" customFormat="1" ht="16.5">
      <c r="A286" s="20">
        <v>915</v>
      </c>
      <c r="B286" s="18" t="s">
        <v>320</v>
      </c>
      <c r="C286" s="21">
        <v>19973</v>
      </c>
      <c r="D286" s="21">
        <v>22912986.099999998</v>
      </c>
      <c r="E286" s="21">
        <v>3547430.6945938477</v>
      </c>
      <c r="F286" s="21">
        <v>26460416.794593845</v>
      </c>
      <c r="G286" s="114">
        <v>1359.93</v>
      </c>
      <c r="H286" s="32">
        <v>27161881.890000001</v>
      </c>
      <c r="I286" s="32">
        <v>-701465.09540615603</v>
      </c>
      <c r="J286" s="290">
        <f t="shared" si="20"/>
        <v>-2.6509979069924292E-2</v>
      </c>
      <c r="K286" s="116">
        <v>86741.474043333335</v>
      </c>
      <c r="L286" s="116">
        <v>0</v>
      </c>
      <c r="M286" s="116">
        <v>287071.36620714923</v>
      </c>
      <c r="N286" s="116">
        <v>387162.08317892905</v>
      </c>
      <c r="O286" s="116">
        <v>0</v>
      </c>
      <c r="P286" s="117">
        <v>-1896798.8049999999</v>
      </c>
      <c r="Q286" s="117">
        <v>773633.93252304895</v>
      </c>
      <c r="R286" s="117">
        <v>1033412.9961954993</v>
      </c>
      <c r="S286" s="118">
        <v>28960.85</v>
      </c>
      <c r="T286" s="22">
        <f t="shared" si="21"/>
        <v>-1281.1982581961202</v>
      </c>
      <c r="U286" s="36">
        <v>6452901.9726271033</v>
      </c>
      <c r="V286" s="22">
        <f t="shared" si="23"/>
        <v>6451620.7743689073</v>
      </c>
      <c r="W286" s="22">
        <v>3323029.3194958591</v>
      </c>
      <c r="X286" s="21">
        <f t="shared" si="22"/>
        <v>9774650.0938647669</v>
      </c>
      <c r="Y286" s="20">
        <f t="shared" si="24"/>
        <v>489.39318549365476</v>
      </c>
      <c r="Z286" s="250">
        <v>11</v>
      </c>
    </row>
    <row r="287" spans="1:26" s="120" customFormat="1" ht="16.5">
      <c r="A287" s="20">
        <v>918</v>
      </c>
      <c r="B287" s="18" t="s">
        <v>321</v>
      </c>
      <c r="C287" s="21">
        <v>2271</v>
      </c>
      <c r="D287" s="21">
        <v>3127511.54</v>
      </c>
      <c r="E287" s="21">
        <v>429680.90242340963</v>
      </c>
      <c r="F287" s="21">
        <v>3557192.4424234098</v>
      </c>
      <c r="G287" s="114">
        <v>1359.93</v>
      </c>
      <c r="H287" s="32">
        <v>3088401.0300000003</v>
      </c>
      <c r="I287" s="32">
        <v>468791.41242340952</v>
      </c>
      <c r="J287" s="290">
        <f t="shared" si="20"/>
        <v>0.13178691341872856</v>
      </c>
      <c r="K287" s="116">
        <v>0</v>
      </c>
      <c r="L287" s="116">
        <v>0</v>
      </c>
      <c r="M287" s="116">
        <v>20847.142266752897</v>
      </c>
      <c r="N287" s="116">
        <v>24089.354495569092</v>
      </c>
      <c r="O287" s="116">
        <v>0</v>
      </c>
      <c r="P287" s="117">
        <v>-118824.77499999999</v>
      </c>
      <c r="Q287" s="117">
        <v>-60287.279328028912</v>
      </c>
      <c r="R287" s="117">
        <v>-20092.982377388667</v>
      </c>
      <c r="S287" s="118">
        <v>3292.95</v>
      </c>
      <c r="T287" s="22">
        <f t="shared" si="21"/>
        <v>317815.82248031395</v>
      </c>
      <c r="U287" s="36">
        <v>738026.39485276723</v>
      </c>
      <c r="V287" s="22">
        <f t="shared" si="23"/>
        <v>1055842.2173330812</v>
      </c>
      <c r="W287" s="22">
        <v>520627.6267714923</v>
      </c>
      <c r="X287" s="21">
        <f t="shared" si="22"/>
        <v>1576469.8441045736</v>
      </c>
      <c r="Y287" s="20">
        <f t="shared" si="24"/>
        <v>694.1743038769589</v>
      </c>
      <c r="Z287" s="250">
        <v>2</v>
      </c>
    </row>
    <row r="288" spans="1:26" s="120" customFormat="1" ht="16.5">
      <c r="A288" s="20">
        <v>921</v>
      </c>
      <c r="B288" s="18" t="s">
        <v>322</v>
      </c>
      <c r="C288" s="21">
        <v>1941</v>
      </c>
      <c r="D288" s="21">
        <v>1776660.84</v>
      </c>
      <c r="E288" s="21">
        <v>533593.02081533417</v>
      </c>
      <c r="F288" s="21">
        <v>2310253.8608153341</v>
      </c>
      <c r="G288" s="114">
        <v>1359.93</v>
      </c>
      <c r="H288" s="32">
        <v>2639624.1300000004</v>
      </c>
      <c r="I288" s="32">
        <v>-329370.26918466622</v>
      </c>
      <c r="J288" s="290">
        <f t="shared" si="20"/>
        <v>-0.1425688643015296</v>
      </c>
      <c r="K288" s="116">
        <v>576432.85389599996</v>
      </c>
      <c r="L288" s="116">
        <v>0</v>
      </c>
      <c r="M288" s="116">
        <v>20771.701909828273</v>
      </c>
      <c r="N288" s="116">
        <v>33229.292506447622</v>
      </c>
      <c r="O288" s="116">
        <v>0</v>
      </c>
      <c r="P288" s="117">
        <v>-103469.265</v>
      </c>
      <c r="Q288" s="117">
        <v>750034.47577336105</v>
      </c>
      <c r="R288" s="117">
        <v>114841.058094263</v>
      </c>
      <c r="S288" s="118">
        <v>2814.45</v>
      </c>
      <c r="T288" s="22">
        <f t="shared" si="21"/>
        <v>1065284.2979952337</v>
      </c>
      <c r="U288" s="36">
        <v>964812.90063515084</v>
      </c>
      <c r="V288" s="22">
        <f t="shared" si="23"/>
        <v>2030097.1986303846</v>
      </c>
      <c r="W288" s="22">
        <v>489090.13610551949</v>
      </c>
      <c r="X288" s="21">
        <f t="shared" si="22"/>
        <v>2519187.3347359039</v>
      </c>
      <c r="Y288" s="20">
        <f t="shared" si="24"/>
        <v>1297.8811616362204</v>
      </c>
      <c r="Z288" s="250">
        <v>11</v>
      </c>
    </row>
    <row r="289" spans="1:26" s="120" customFormat="1" ht="16.5">
      <c r="A289" s="20">
        <v>922</v>
      </c>
      <c r="B289" s="18" t="s">
        <v>323</v>
      </c>
      <c r="C289" s="21">
        <v>4444</v>
      </c>
      <c r="D289" s="21">
        <v>8100476.8499999987</v>
      </c>
      <c r="E289" s="21">
        <v>606928.10783042118</v>
      </c>
      <c r="F289" s="21">
        <v>8707404.9578304198</v>
      </c>
      <c r="G289" s="114">
        <v>1359.93</v>
      </c>
      <c r="H289" s="32">
        <v>6043528.9199999999</v>
      </c>
      <c r="I289" s="32">
        <v>2663876.0378304198</v>
      </c>
      <c r="J289" s="290">
        <f t="shared" si="20"/>
        <v>0.30593225544596292</v>
      </c>
      <c r="K289" s="116">
        <v>0</v>
      </c>
      <c r="L289" s="116">
        <v>0</v>
      </c>
      <c r="M289" s="116">
        <v>24797.347019330198</v>
      </c>
      <c r="N289" s="116">
        <v>84262.170805164584</v>
      </c>
      <c r="O289" s="116">
        <v>17422.028373111847</v>
      </c>
      <c r="P289" s="117">
        <v>-222637.16</v>
      </c>
      <c r="Q289" s="117">
        <v>-317848.16307317681</v>
      </c>
      <c r="R289" s="117">
        <v>-336222.06590034679</v>
      </c>
      <c r="S289" s="118">
        <v>6443.8</v>
      </c>
      <c r="T289" s="22">
        <f t="shared" si="21"/>
        <v>1920093.995054503</v>
      </c>
      <c r="U289" s="36">
        <v>1367818.0314632012</v>
      </c>
      <c r="V289" s="22">
        <f t="shared" si="23"/>
        <v>3287912.0265177041</v>
      </c>
      <c r="W289" s="22">
        <v>723605.03246662067</v>
      </c>
      <c r="X289" s="21">
        <f t="shared" si="22"/>
        <v>4011517.0589843248</v>
      </c>
      <c r="Y289" s="20">
        <f t="shared" si="24"/>
        <v>902.68160643211627</v>
      </c>
      <c r="Z289" s="250">
        <v>6</v>
      </c>
    </row>
    <row r="290" spans="1:26" s="120" customFormat="1" ht="16.5">
      <c r="A290" s="20">
        <v>924</v>
      </c>
      <c r="B290" s="18" t="s">
        <v>324</v>
      </c>
      <c r="C290" s="21">
        <v>3004</v>
      </c>
      <c r="D290" s="21">
        <v>4444335.1199999992</v>
      </c>
      <c r="E290" s="21">
        <v>670383.53613596258</v>
      </c>
      <c r="F290" s="21">
        <v>5114718.6561359614</v>
      </c>
      <c r="G290" s="114">
        <v>1359.93</v>
      </c>
      <c r="H290" s="32">
        <v>4085229.72</v>
      </c>
      <c r="I290" s="32">
        <v>1029488.9361359612</v>
      </c>
      <c r="J290" s="290">
        <f t="shared" si="20"/>
        <v>0.20127968033997665</v>
      </c>
      <c r="K290" s="116">
        <v>182171.30164000002</v>
      </c>
      <c r="L290" s="116">
        <v>0</v>
      </c>
      <c r="M290" s="116">
        <v>34219.602995375571</v>
      </c>
      <c r="N290" s="116">
        <v>51199.567899050249</v>
      </c>
      <c r="O290" s="116">
        <v>0</v>
      </c>
      <c r="P290" s="117">
        <v>-124622.59499999999</v>
      </c>
      <c r="Q290" s="117">
        <v>-112246.7554178655</v>
      </c>
      <c r="R290" s="117">
        <v>-306884.62210322125</v>
      </c>
      <c r="S290" s="118">
        <v>4355.8</v>
      </c>
      <c r="T290" s="22">
        <f t="shared" si="21"/>
        <v>757681.23614930036</v>
      </c>
      <c r="U290" s="36">
        <v>1620248.7144630528</v>
      </c>
      <c r="V290" s="22">
        <f t="shared" si="23"/>
        <v>2377929.9506123532</v>
      </c>
      <c r="W290" s="22">
        <v>723912.00203211652</v>
      </c>
      <c r="X290" s="21">
        <f t="shared" si="22"/>
        <v>3101841.9526444697</v>
      </c>
      <c r="Y290" s="20">
        <f t="shared" si="24"/>
        <v>1032.570556805749</v>
      </c>
      <c r="Z290" s="250">
        <v>16</v>
      </c>
    </row>
    <row r="291" spans="1:26" s="120" customFormat="1" ht="16.5">
      <c r="A291" s="20">
        <v>925</v>
      </c>
      <c r="B291" s="18" t="s">
        <v>325</v>
      </c>
      <c r="C291" s="21">
        <v>3490</v>
      </c>
      <c r="D291" s="21">
        <v>4749871.6000000006</v>
      </c>
      <c r="E291" s="21">
        <v>1180696.5529437864</v>
      </c>
      <c r="F291" s="21">
        <v>5930568.1529437872</v>
      </c>
      <c r="G291" s="114">
        <v>1359.93</v>
      </c>
      <c r="H291" s="32">
        <v>4746155.7</v>
      </c>
      <c r="I291" s="32">
        <v>1184412.452943787</v>
      </c>
      <c r="J291" s="290">
        <f t="shared" si="20"/>
        <v>0.19971315098299208</v>
      </c>
      <c r="K291" s="116">
        <v>178252.38052666667</v>
      </c>
      <c r="L291" s="116">
        <v>0</v>
      </c>
      <c r="M291" s="116">
        <v>57043.629171422181</v>
      </c>
      <c r="N291" s="116">
        <v>56000.222502250377</v>
      </c>
      <c r="O291" s="116">
        <v>0</v>
      </c>
      <c r="P291" s="117">
        <v>-170468.94750000001</v>
      </c>
      <c r="Q291" s="117">
        <v>1179051.7818548291</v>
      </c>
      <c r="R291" s="117">
        <v>899243.5286729018</v>
      </c>
      <c r="S291" s="118">
        <v>5060.5</v>
      </c>
      <c r="T291" s="22">
        <f t="shared" si="21"/>
        <v>3388595.5481718569</v>
      </c>
      <c r="U291" s="36">
        <v>-135602.49577350073</v>
      </c>
      <c r="V291" s="22">
        <f t="shared" si="23"/>
        <v>3252993.0523983561</v>
      </c>
      <c r="W291" s="22">
        <v>817536.66303129576</v>
      </c>
      <c r="X291" s="21">
        <f t="shared" si="22"/>
        <v>4070529.715429652</v>
      </c>
      <c r="Y291" s="20">
        <f t="shared" si="24"/>
        <v>1166.3408926732527</v>
      </c>
      <c r="Z291" s="250">
        <v>11</v>
      </c>
    </row>
    <row r="292" spans="1:26" s="120" customFormat="1" ht="16.5">
      <c r="A292" s="20">
        <v>927</v>
      </c>
      <c r="B292" s="18" t="s">
        <v>326</v>
      </c>
      <c r="C292" s="21">
        <v>29239</v>
      </c>
      <c r="D292" s="21">
        <v>50072463.649999999</v>
      </c>
      <c r="E292" s="21">
        <v>5948716.7045627944</v>
      </c>
      <c r="F292" s="21">
        <v>56021180.354562789</v>
      </c>
      <c r="G292" s="114">
        <v>1359.93</v>
      </c>
      <c r="H292" s="32">
        <v>39762993.270000003</v>
      </c>
      <c r="I292" s="32">
        <v>16258187.084562786</v>
      </c>
      <c r="J292" s="290">
        <f t="shared" si="20"/>
        <v>0.29021500406923495</v>
      </c>
      <c r="K292" s="116">
        <v>0</v>
      </c>
      <c r="L292" s="116">
        <v>0</v>
      </c>
      <c r="M292" s="116">
        <v>226154.19847298361</v>
      </c>
      <c r="N292" s="116">
        <v>531724.39329565899</v>
      </c>
      <c r="O292" s="116">
        <v>9408.3722594637384</v>
      </c>
      <c r="P292" s="117">
        <v>-2475595.3199999998</v>
      </c>
      <c r="Q292" s="117">
        <v>-5557.1046756499763</v>
      </c>
      <c r="R292" s="117">
        <v>888842.21028579981</v>
      </c>
      <c r="S292" s="118">
        <v>42396.549999999996</v>
      </c>
      <c r="T292" s="22">
        <f t="shared" si="21"/>
        <v>15475560.384201042</v>
      </c>
      <c r="U292" s="36">
        <v>3695454.4981210013</v>
      </c>
      <c r="V292" s="22">
        <f t="shared" si="23"/>
        <v>19171014.882322043</v>
      </c>
      <c r="W292" s="22">
        <v>4188001.3455443038</v>
      </c>
      <c r="X292" s="21">
        <f t="shared" si="22"/>
        <v>23359016.227866348</v>
      </c>
      <c r="Y292" s="20">
        <f t="shared" si="24"/>
        <v>798.89928615432632</v>
      </c>
      <c r="Z292" s="250">
        <v>1</v>
      </c>
    </row>
    <row r="293" spans="1:26" s="120" customFormat="1" ht="16.5">
      <c r="A293" s="20">
        <v>931</v>
      </c>
      <c r="B293" s="18" t="s">
        <v>327</v>
      </c>
      <c r="C293" s="21">
        <v>6070</v>
      </c>
      <c r="D293" s="21">
        <v>6786592.3599999985</v>
      </c>
      <c r="E293" s="21">
        <v>1697392.6922346754</v>
      </c>
      <c r="F293" s="21">
        <v>8483985.0522346739</v>
      </c>
      <c r="G293" s="114">
        <v>1359.93</v>
      </c>
      <c r="H293" s="32">
        <v>8254775.1000000006</v>
      </c>
      <c r="I293" s="32">
        <v>229209.95223467331</v>
      </c>
      <c r="J293" s="290">
        <f t="shared" si="20"/>
        <v>2.7016779358221478E-2</v>
      </c>
      <c r="K293" s="116">
        <v>803152.92408000003</v>
      </c>
      <c r="L293" s="116">
        <v>0</v>
      </c>
      <c r="M293" s="116">
        <v>82694.132718949826</v>
      </c>
      <c r="N293" s="116">
        <v>105025.3918329406</v>
      </c>
      <c r="O293" s="116">
        <v>0</v>
      </c>
      <c r="P293" s="117">
        <v>-438762.57499999995</v>
      </c>
      <c r="Q293" s="117">
        <v>3485528.4450906515</v>
      </c>
      <c r="R293" s="117">
        <v>2415658.0169623923</v>
      </c>
      <c r="S293" s="118">
        <v>8801.5</v>
      </c>
      <c r="T293" s="22">
        <f t="shared" si="21"/>
        <v>6691307.7879196079</v>
      </c>
      <c r="U293" s="36">
        <v>1848308.3774716349</v>
      </c>
      <c r="V293" s="22">
        <f t="shared" si="23"/>
        <v>8539616.1653912421</v>
      </c>
      <c r="W293" s="22">
        <v>1313012.9657017426</v>
      </c>
      <c r="X293" s="21">
        <f t="shared" si="22"/>
        <v>9852629.1310929842</v>
      </c>
      <c r="Y293" s="20">
        <f t="shared" si="24"/>
        <v>1623.1678963909364</v>
      </c>
      <c r="Z293" s="250">
        <v>13</v>
      </c>
    </row>
    <row r="294" spans="1:26" s="120" customFormat="1" ht="16.5">
      <c r="A294" s="20">
        <v>934</v>
      </c>
      <c r="B294" s="18" t="s">
        <v>328</v>
      </c>
      <c r="C294" s="21">
        <v>2756</v>
      </c>
      <c r="D294" s="21">
        <v>3607241.86</v>
      </c>
      <c r="E294" s="21">
        <v>457631.11398479174</v>
      </c>
      <c r="F294" s="21">
        <v>4064872.9739847914</v>
      </c>
      <c r="G294" s="114">
        <v>1359.93</v>
      </c>
      <c r="H294" s="32">
        <v>3747967.08</v>
      </c>
      <c r="I294" s="32">
        <v>316905.89398479136</v>
      </c>
      <c r="J294" s="290">
        <f t="shared" si="20"/>
        <v>7.7962065730710586E-2</v>
      </c>
      <c r="K294" s="116">
        <v>104414.16325600001</v>
      </c>
      <c r="L294" s="116">
        <v>0</v>
      </c>
      <c r="M294" s="116">
        <v>31609.113684003805</v>
      </c>
      <c r="N294" s="116">
        <v>33637.561421957173</v>
      </c>
      <c r="O294" s="116">
        <v>0</v>
      </c>
      <c r="P294" s="117">
        <v>-132246.39499999999</v>
      </c>
      <c r="Q294" s="117">
        <v>336309.764575137</v>
      </c>
      <c r="R294" s="117">
        <v>41941.985497061847</v>
      </c>
      <c r="S294" s="118">
        <v>3996.2</v>
      </c>
      <c r="T294" s="22">
        <f t="shared" si="21"/>
        <v>736568.28741895128</v>
      </c>
      <c r="U294" s="36">
        <v>1250088.6551732402</v>
      </c>
      <c r="V294" s="22">
        <f t="shared" si="23"/>
        <v>1986656.9425921915</v>
      </c>
      <c r="W294" s="22">
        <v>565563.69020306994</v>
      </c>
      <c r="X294" s="21">
        <f t="shared" si="22"/>
        <v>2552220.6327952612</v>
      </c>
      <c r="Y294" s="20">
        <f t="shared" si="24"/>
        <v>926.05973613761296</v>
      </c>
      <c r="Z294" s="250">
        <v>14</v>
      </c>
    </row>
    <row r="295" spans="1:26" s="120" customFormat="1" ht="16.5">
      <c r="A295" s="20">
        <v>935</v>
      </c>
      <c r="B295" s="18" t="s">
        <v>329</v>
      </c>
      <c r="C295" s="21">
        <v>3040</v>
      </c>
      <c r="D295" s="21">
        <v>3444619.04</v>
      </c>
      <c r="E295" s="21">
        <v>928414.71923277085</v>
      </c>
      <c r="F295" s="21">
        <v>4373033.7592327707</v>
      </c>
      <c r="G295" s="114">
        <v>1359.93</v>
      </c>
      <c r="H295" s="32">
        <v>4134187.2</v>
      </c>
      <c r="I295" s="32">
        <v>238846.55923277047</v>
      </c>
      <c r="J295" s="290">
        <f t="shared" si="20"/>
        <v>5.4618046048351347E-2</v>
      </c>
      <c r="K295" s="116">
        <v>120476.55381333333</v>
      </c>
      <c r="L295" s="116">
        <v>0</v>
      </c>
      <c r="M295" s="116">
        <v>41705.047680180884</v>
      </c>
      <c r="N295" s="116">
        <v>54796.25188448625</v>
      </c>
      <c r="O295" s="116">
        <v>0</v>
      </c>
      <c r="P295" s="117">
        <v>-183616.03500000003</v>
      </c>
      <c r="Q295" s="117">
        <v>168608.49134791258</v>
      </c>
      <c r="R295" s="117">
        <v>254581.80028331411</v>
      </c>
      <c r="S295" s="118">
        <v>4408</v>
      </c>
      <c r="T295" s="22">
        <f t="shared" si="21"/>
        <v>699806.66924199753</v>
      </c>
      <c r="U295" s="36">
        <v>896706.20118661271</v>
      </c>
      <c r="V295" s="22">
        <f t="shared" si="23"/>
        <v>1596512.8704286101</v>
      </c>
      <c r="W295" s="22">
        <v>632603.8478659899</v>
      </c>
      <c r="X295" s="21">
        <f t="shared" si="22"/>
        <v>2229116.7182946</v>
      </c>
      <c r="Y295" s="20">
        <f t="shared" si="24"/>
        <v>733.26207838638163</v>
      </c>
      <c r="Z295" s="250">
        <v>8</v>
      </c>
    </row>
    <row r="296" spans="1:26" s="120" customFormat="1" ht="16.5">
      <c r="A296" s="20">
        <v>936</v>
      </c>
      <c r="B296" s="18" t="s">
        <v>330</v>
      </c>
      <c r="C296" s="21">
        <v>6465</v>
      </c>
      <c r="D296" s="21">
        <v>7443300.6699999999</v>
      </c>
      <c r="E296" s="21">
        <v>1619011.3055299004</v>
      </c>
      <c r="F296" s="21">
        <v>9062311.9755298998</v>
      </c>
      <c r="G296" s="114">
        <v>1359.93</v>
      </c>
      <c r="H296" s="32">
        <v>8791947.4500000011</v>
      </c>
      <c r="I296" s="32">
        <v>270364.5255298987</v>
      </c>
      <c r="J296" s="290">
        <f t="shared" si="20"/>
        <v>2.9833945935644056E-2</v>
      </c>
      <c r="K296" s="116">
        <v>639444.90066000004</v>
      </c>
      <c r="L296" s="116">
        <v>0</v>
      </c>
      <c r="M296" s="116">
        <v>83121.171169262845</v>
      </c>
      <c r="N296" s="116">
        <v>110627.66960665314</v>
      </c>
      <c r="O296" s="116">
        <v>0</v>
      </c>
      <c r="P296" s="117">
        <v>-421879.37</v>
      </c>
      <c r="Q296" s="117">
        <v>2153809.1112912162</v>
      </c>
      <c r="R296" s="117">
        <v>1117123.4764624948</v>
      </c>
      <c r="S296" s="118">
        <v>9374.25</v>
      </c>
      <c r="T296" s="22">
        <f t="shared" si="21"/>
        <v>3961985.734719526</v>
      </c>
      <c r="U296" s="36">
        <v>1661339.4839744729</v>
      </c>
      <c r="V296" s="22">
        <f t="shared" si="23"/>
        <v>5623325.2186939986</v>
      </c>
      <c r="W296" s="22">
        <v>1423625.6235486304</v>
      </c>
      <c r="X296" s="21">
        <f t="shared" si="22"/>
        <v>7046950.8422426293</v>
      </c>
      <c r="Y296" s="20">
        <f t="shared" si="24"/>
        <v>1090.0155981813812</v>
      </c>
      <c r="Z296" s="250">
        <v>6</v>
      </c>
    </row>
    <row r="297" spans="1:26" s="120" customFormat="1" ht="16.5">
      <c r="A297" s="20">
        <v>946</v>
      </c>
      <c r="B297" s="18" t="s">
        <v>331</v>
      </c>
      <c r="C297" s="21">
        <v>6376</v>
      </c>
      <c r="D297" s="21">
        <v>10231909.66</v>
      </c>
      <c r="E297" s="21">
        <v>3267108.7850150135</v>
      </c>
      <c r="F297" s="21">
        <v>13499018.445015013</v>
      </c>
      <c r="G297" s="114">
        <v>1359.93</v>
      </c>
      <c r="H297" s="32">
        <v>8670913.6799999997</v>
      </c>
      <c r="I297" s="32">
        <v>4828104.7650150135</v>
      </c>
      <c r="J297" s="290">
        <f t="shared" si="20"/>
        <v>0.3576633949113508</v>
      </c>
      <c r="K297" s="116">
        <v>159570.53674666668</v>
      </c>
      <c r="L297" s="116">
        <v>0</v>
      </c>
      <c r="M297" s="116">
        <v>72156.580935647202</v>
      </c>
      <c r="N297" s="116">
        <v>104426.53122348538</v>
      </c>
      <c r="O297" s="116">
        <v>0</v>
      </c>
      <c r="P297" s="117">
        <v>-272070.67</v>
      </c>
      <c r="Q297" s="117">
        <v>-129119.71376491245</v>
      </c>
      <c r="R297" s="117">
        <v>208628.18064327849</v>
      </c>
      <c r="S297" s="118">
        <v>9245.1999999999989</v>
      </c>
      <c r="T297" s="22">
        <f t="shared" si="21"/>
        <v>4980941.4107991792</v>
      </c>
      <c r="U297" s="36">
        <v>2025058.1306839082</v>
      </c>
      <c r="V297" s="22">
        <f t="shared" si="23"/>
        <v>7005999.5414830875</v>
      </c>
      <c r="W297" s="22">
        <v>1380218.5947131673</v>
      </c>
      <c r="X297" s="21">
        <f t="shared" si="22"/>
        <v>8386218.1361962548</v>
      </c>
      <c r="Y297" s="20">
        <f t="shared" si="24"/>
        <v>1315.2788795790864</v>
      </c>
      <c r="Z297" s="250">
        <v>15</v>
      </c>
    </row>
    <row r="298" spans="1:26" s="120" customFormat="1" ht="16.5">
      <c r="A298" s="20">
        <v>976</v>
      </c>
      <c r="B298" s="18" t="s">
        <v>332</v>
      </c>
      <c r="C298" s="21">
        <v>3830</v>
      </c>
      <c r="D298" s="21">
        <v>3711961.0399999996</v>
      </c>
      <c r="E298" s="21">
        <v>2104455.2629526407</v>
      </c>
      <c r="F298" s="21">
        <v>5816416.3029526398</v>
      </c>
      <c r="G298" s="114">
        <v>1359.93</v>
      </c>
      <c r="H298" s="32">
        <v>5208531.9000000004</v>
      </c>
      <c r="I298" s="32">
        <v>607884.40295263939</v>
      </c>
      <c r="J298" s="290">
        <f t="shared" si="20"/>
        <v>0.10451184566071269</v>
      </c>
      <c r="K298" s="116">
        <v>1215480.86424</v>
      </c>
      <c r="L298" s="116">
        <v>0</v>
      </c>
      <c r="M298" s="116">
        <v>44508.087269445983</v>
      </c>
      <c r="N298" s="116">
        <v>71371.242803649846</v>
      </c>
      <c r="O298" s="116">
        <v>0</v>
      </c>
      <c r="P298" s="117">
        <v>-205312.81689999998</v>
      </c>
      <c r="Q298" s="117">
        <v>714989.39707910444</v>
      </c>
      <c r="R298" s="117">
        <v>385554.64346689451</v>
      </c>
      <c r="S298" s="118">
        <v>5553.5</v>
      </c>
      <c r="T298" s="22">
        <f t="shared" si="21"/>
        <v>2840029.3209117339</v>
      </c>
      <c r="U298" s="36">
        <v>1988420.3885351236</v>
      </c>
      <c r="V298" s="22">
        <f t="shared" si="23"/>
        <v>4828449.7094468577</v>
      </c>
      <c r="W298" s="22">
        <v>829621.10435336339</v>
      </c>
      <c r="X298" s="21">
        <f t="shared" si="22"/>
        <v>5658070.8138002213</v>
      </c>
      <c r="Y298" s="20">
        <f t="shared" si="24"/>
        <v>1477.3030845431388</v>
      </c>
      <c r="Z298" s="250">
        <v>19</v>
      </c>
    </row>
    <row r="299" spans="1:26" s="120" customFormat="1" ht="16.5">
      <c r="A299" s="20">
        <v>977</v>
      </c>
      <c r="B299" s="18" t="s">
        <v>333</v>
      </c>
      <c r="C299" s="21">
        <v>15357</v>
      </c>
      <c r="D299" s="21">
        <v>29334482.359999999</v>
      </c>
      <c r="E299" s="21">
        <v>2007300.88774144</v>
      </c>
      <c r="F299" s="21">
        <v>31341783.247741438</v>
      </c>
      <c r="G299" s="114">
        <v>1359.93</v>
      </c>
      <c r="H299" s="32">
        <v>20884445.010000002</v>
      </c>
      <c r="I299" s="32">
        <v>10457338.237741437</v>
      </c>
      <c r="J299" s="290">
        <f t="shared" si="20"/>
        <v>0.3336548579601008</v>
      </c>
      <c r="K299" s="116">
        <v>0</v>
      </c>
      <c r="L299" s="116">
        <v>0</v>
      </c>
      <c r="M299" s="116">
        <v>209638.47830795718</v>
      </c>
      <c r="N299" s="116">
        <v>275243.74746669043</v>
      </c>
      <c r="O299" s="116">
        <v>48737.630985289936</v>
      </c>
      <c r="P299" s="117">
        <v>-1024937.0049999999</v>
      </c>
      <c r="Q299" s="117">
        <v>20025.058790852534</v>
      </c>
      <c r="R299" s="117">
        <v>-354600.10826635326</v>
      </c>
      <c r="S299" s="118">
        <v>22267.649999999998</v>
      </c>
      <c r="T299" s="22">
        <f t="shared" si="21"/>
        <v>9653713.6900258735</v>
      </c>
      <c r="U299" s="36">
        <v>6534373.957358012</v>
      </c>
      <c r="V299" s="22">
        <f t="shared" si="23"/>
        <v>16188087.647383885</v>
      </c>
      <c r="W299" s="22">
        <v>2434887.9310677741</v>
      </c>
      <c r="X299" s="21">
        <f t="shared" si="22"/>
        <v>18622975.57845166</v>
      </c>
      <c r="Y299" s="20">
        <f t="shared" si="24"/>
        <v>1212.6701555285315</v>
      </c>
      <c r="Z299" s="250">
        <v>17</v>
      </c>
    </row>
    <row r="300" spans="1:26" s="120" customFormat="1" ht="16.5">
      <c r="A300" s="20">
        <v>980</v>
      </c>
      <c r="B300" s="18" t="s">
        <v>334</v>
      </c>
      <c r="C300" s="21">
        <v>33533</v>
      </c>
      <c r="D300" s="21">
        <v>64018656.590000004</v>
      </c>
      <c r="E300" s="21">
        <v>4468591.1666531395</v>
      </c>
      <c r="F300" s="21">
        <v>68487247.756653145</v>
      </c>
      <c r="G300" s="114">
        <v>1359.93</v>
      </c>
      <c r="H300" s="32">
        <v>45602532.690000005</v>
      </c>
      <c r="I300" s="32">
        <v>22884715.06665314</v>
      </c>
      <c r="J300" s="290">
        <f t="shared" si="20"/>
        <v>0.33414563756403864</v>
      </c>
      <c r="K300" s="116">
        <v>0</v>
      </c>
      <c r="L300" s="116">
        <v>0</v>
      </c>
      <c r="M300" s="116">
        <v>287252.07100472198</v>
      </c>
      <c r="N300" s="116">
        <v>629478.8894281676</v>
      </c>
      <c r="O300" s="116">
        <v>185812.04613862353</v>
      </c>
      <c r="P300" s="117">
        <v>-2198283.0822999999</v>
      </c>
      <c r="Q300" s="117">
        <v>-434704.46374581836</v>
      </c>
      <c r="R300" s="117">
        <v>-1195571.6348365312</v>
      </c>
      <c r="S300" s="118">
        <v>48622.85</v>
      </c>
      <c r="T300" s="22">
        <f t="shared" si="21"/>
        <v>20207321.742342304</v>
      </c>
      <c r="U300" s="36">
        <v>6639436.9547233703</v>
      </c>
      <c r="V300" s="22">
        <f t="shared" si="23"/>
        <v>26846758.697065674</v>
      </c>
      <c r="W300" s="22">
        <v>4320934.4172466155</v>
      </c>
      <c r="X300" s="21">
        <f t="shared" si="22"/>
        <v>31167693.114312291</v>
      </c>
      <c r="Y300" s="20">
        <f t="shared" si="24"/>
        <v>929.46330821317179</v>
      </c>
      <c r="Z300" s="250">
        <v>6</v>
      </c>
    </row>
    <row r="301" spans="1:26" s="120" customFormat="1" ht="16.5">
      <c r="A301" s="20">
        <v>981</v>
      </c>
      <c r="B301" s="18" t="s">
        <v>335</v>
      </c>
      <c r="C301" s="21">
        <v>2282</v>
      </c>
      <c r="D301" s="21">
        <v>2779332.62</v>
      </c>
      <c r="E301" s="21">
        <v>381217.68181623367</v>
      </c>
      <c r="F301" s="21">
        <v>3160550.3018162339</v>
      </c>
      <c r="G301" s="114">
        <v>1359.93</v>
      </c>
      <c r="H301" s="32">
        <v>3103360.2600000002</v>
      </c>
      <c r="I301" s="32">
        <v>57190.041816233657</v>
      </c>
      <c r="J301" s="290">
        <f t="shared" si="20"/>
        <v>1.8094963330711419E-2</v>
      </c>
      <c r="K301" s="116">
        <v>0</v>
      </c>
      <c r="L301" s="116">
        <v>0</v>
      </c>
      <c r="M301" s="116">
        <v>18078.541297223011</v>
      </c>
      <c r="N301" s="116">
        <v>30595.815774457165</v>
      </c>
      <c r="O301" s="116">
        <v>0</v>
      </c>
      <c r="P301" s="117">
        <v>-116980.34999999999</v>
      </c>
      <c r="Q301" s="117">
        <v>455638.53422491642</v>
      </c>
      <c r="R301" s="117">
        <v>231866.46627345079</v>
      </c>
      <c r="S301" s="118">
        <v>3308.9</v>
      </c>
      <c r="T301" s="22">
        <f t="shared" si="21"/>
        <v>679697.94938628108</v>
      </c>
      <c r="U301" s="36">
        <v>1170099.2440827701</v>
      </c>
      <c r="V301" s="22">
        <f t="shared" si="23"/>
        <v>1849797.1934690513</v>
      </c>
      <c r="W301" s="22">
        <v>512319.97658165707</v>
      </c>
      <c r="X301" s="21">
        <f t="shared" si="22"/>
        <v>2362117.1700507086</v>
      </c>
      <c r="Y301" s="20">
        <f t="shared" si="24"/>
        <v>1035.1083129056567</v>
      </c>
      <c r="Z301" s="250">
        <v>5</v>
      </c>
    </row>
    <row r="302" spans="1:26" s="120" customFormat="1" ht="16.5">
      <c r="A302" s="20">
        <v>989</v>
      </c>
      <c r="B302" s="18" t="s">
        <v>336</v>
      </c>
      <c r="C302" s="21">
        <v>5484</v>
      </c>
      <c r="D302" s="21">
        <v>7277527.8799999999</v>
      </c>
      <c r="E302" s="21">
        <v>1095684.1741075832</v>
      </c>
      <c r="F302" s="21">
        <v>8373212.0541075831</v>
      </c>
      <c r="G302" s="114">
        <v>1359.93</v>
      </c>
      <c r="H302" s="32">
        <v>7457856.1200000001</v>
      </c>
      <c r="I302" s="32">
        <v>915355.93410758302</v>
      </c>
      <c r="J302" s="290">
        <f t="shared" si="20"/>
        <v>0.10931956914414269</v>
      </c>
      <c r="K302" s="116">
        <v>307601.59988000005</v>
      </c>
      <c r="L302" s="116">
        <v>0</v>
      </c>
      <c r="M302" s="116">
        <v>71086.836483396983</v>
      </c>
      <c r="N302" s="116">
        <v>84677.939810997821</v>
      </c>
      <c r="O302" s="116">
        <v>0</v>
      </c>
      <c r="P302" s="117">
        <v>-320197.06499999994</v>
      </c>
      <c r="Q302" s="117">
        <v>-856359.96821526811</v>
      </c>
      <c r="R302" s="117">
        <v>-513703.6001898286</v>
      </c>
      <c r="S302" s="118">
        <v>7951.8</v>
      </c>
      <c r="T302" s="22">
        <f t="shared" si="21"/>
        <v>-303586.52312311879</v>
      </c>
      <c r="U302" s="36">
        <v>1930641.9294164707</v>
      </c>
      <c r="V302" s="22">
        <f t="shared" si="23"/>
        <v>1627055.4062933519</v>
      </c>
      <c r="W302" s="22">
        <v>1159091.2377425532</v>
      </c>
      <c r="X302" s="21">
        <f t="shared" si="22"/>
        <v>2786146.6440359051</v>
      </c>
      <c r="Y302" s="20">
        <f t="shared" si="24"/>
        <v>508.05008096934813</v>
      </c>
      <c r="Z302" s="250">
        <v>14</v>
      </c>
    </row>
    <row r="303" spans="1:26" s="120" customFormat="1" ht="16.5">
      <c r="A303" s="20">
        <v>992</v>
      </c>
      <c r="B303" s="18" t="s">
        <v>337</v>
      </c>
      <c r="C303" s="21">
        <v>18318</v>
      </c>
      <c r="D303" s="21">
        <v>26529013.809999999</v>
      </c>
      <c r="E303" s="21">
        <v>3231650.8007742264</v>
      </c>
      <c r="F303" s="21">
        <v>29760664.610774226</v>
      </c>
      <c r="G303" s="114">
        <v>1359.93</v>
      </c>
      <c r="H303" s="32">
        <v>24911197.740000002</v>
      </c>
      <c r="I303" s="32">
        <v>4849466.8707742244</v>
      </c>
      <c r="J303" s="290">
        <f t="shared" si="20"/>
        <v>0.16294887678746853</v>
      </c>
      <c r="K303" s="116">
        <v>0</v>
      </c>
      <c r="L303" s="116">
        <v>0</v>
      </c>
      <c r="M303" s="116">
        <v>245605.31745157036</v>
      </c>
      <c r="N303" s="116">
        <v>295244.63326958386</v>
      </c>
      <c r="O303" s="116">
        <v>0</v>
      </c>
      <c r="P303" s="117">
        <v>-1458307.86</v>
      </c>
      <c r="Q303" s="117">
        <v>3464287.3897799039</v>
      </c>
      <c r="R303" s="117">
        <v>3425570.8857296463</v>
      </c>
      <c r="S303" s="118">
        <v>26561.1</v>
      </c>
      <c r="T303" s="22">
        <f t="shared" si="21"/>
        <v>10848428.337004928</v>
      </c>
      <c r="U303" s="36">
        <v>2638297.2242798284</v>
      </c>
      <c r="V303" s="22">
        <f t="shared" si="23"/>
        <v>13486725.561284756</v>
      </c>
      <c r="W303" s="22">
        <v>2981917.2262499053</v>
      </c>
      <c r="X303" s="21">
        <f t="shared" si="22"/>
        <v>16468642.787534662</v>
      </c>
      <c r="Y303" s="20">
        <f t="shared" si="24"/>
        <v>899.04153223794424</v>
      </c>
      <c r="Z303" s="250">
        <v>13</v>
      </c>
    </row>
    <row r="304" spans="1:26">
      <c r="A304" s="121"/>
      <c r="B304" s="122"/>
      <c r="C304" s="123"/>
      <c r="D304" s="123"/>
      <c r="E304" s="123"/>
      <c r="V304" s="124"/>
      <c r="W304" s="124"/>
      <c r="X304" s="73"/>
      <c r="Z304" s="247"/>
    </row>
    <row r="305" spans="1:26">
      <c r="A305" s="121"/>
      <c r="B305" s="122"/>
      <c r="C305" s="123"/>
      <c r="D305" s="123"/>
      <c r="E305" s="123"/>
      <c r="V305" s="124"/>
      <c r="W305" s="124"/>
      <c r="X305" s="73"/>
      <c r="Z305" s="247"/>
    </row>
    <row r="306" spans="1:26">
      <c r="A306" s="125"/>
      <c r="V306" s="124"/>
      <c r="W306" s="124"/>
      <c r="X306" s="73"/>
      <c r="Z306" s="247"/>
    </row>
    <row r="307" spans="1:26">
      <c r="A307" s="125"/>
      <c r="X307" s="73"/>
      <c r="Z307" s="247"/>
    </row>
    <row r="308" spans="1:26">
      <c r="A308" s="125"/>
      <c r="X308" s="73"/>
      <c r="Z308" s="247"/>
    </row>
    <row r="309" spans="1:26">
      <c r="A309" s="125"/>
      <c r="X309" s="73"/>
      <c r="Z309" s="247"/>
    </row>
    <row r="310" spans="1:26">
      <c r="A310" s="125"/>
      <c r="X310" s="73"/>
      <c r="Z310" s="247"/>
    </row>
    <row r="311" spans="1:26">
      <c r="A311" s="125"/>
      <c r="X311" s="73"/>
      <c r="Z311" s="247"/>
    </row>
    <row r="312" spans="1:26">
      <c r="A312" s="125"/>
      <c r="X312" s="73"/>
      <c r="Z312" s="247"/>
    </row>
    <row r="313" spans="1:26">
      <c r="A313" s="125"/>
      <c r="X313" s="73"/>
      <c r="Z313" s="247"/>
    </row>
    <row r="314" spans="1:26">
      <c r="A314" s="125"/>
      <c r="X314" s="73"/>
      <c r="Z314" s="247"/>
    </row>
    <row r="315" spans="1:26">
      <c r="A315" s="125"/>
      <c r="X315" s="73"/>
      <c r="Z315" s="247"/>
    </row>
    <row r="316" spans="1:26">
      <c r="A316" s="85"/>
      <c r="X316" s="73"/>
      <c r="Z316" s="247"/>
    </row>
    <row r="317" spans="1:26">
      <c r="A317" s="85"/>
      <c r="X317" s="73"/>
      <c r="Z317" s="247"/>
    </row>
    <row r="318" spans="1:26">
      <c r="A318" s="85"/>
      <c r="B318" s="126"/>
      <c r="Z318" s="247"/>
    </row>
    <row r="319" spans="1:26">
      <c r="A319" s="85"/>
      <c r="Z319" s="247"/>
    </row>
    <row r="320" spans="1:26">
      <c r="A320" s="85"/>
    </row>
    <row r="321" spans="1:2">
      <c r="A321" s="85"/>
    </row>
    <row r="322" spans="1:2">
      <c r="A322" s="85"/>
    </row>
    <row r="323" spans="1:2">
      <c r="A323" s="85"/>
      <c r="B323" s="127"/>
    </row>
    <row r="324" spans="1:2">
      <c r="A324" s="128"/>
      <c r="B324" s="127"/>
    </row>
    <row r="325" spans="1:2">
      <c r="A325" s="85"/>
    </row>
    <row r="326" spans="1:2">
      <c r="A326" s="85"/>
    </row>
    <row r="327" spans="1:2">
      <c r="A327" s="85"/>
    </row>
    <row r="328" spans="1:2">
      <c r="A328" s="128"/>
    </row>
    <row r="329" spans="1:2">
      <c r="A329" s="85"/>
    </row>
    <row r="330" spans="1:2">
      <c r="A330" s="85"/>
    </row>
    <row r="331" spans="1:2">
      <c r="A331" s="85"/>
    </row>
    <row r="332" spans="1:2">
      <c r="A332" s="85"/>
      <c r="B332" s="126"/>
    </row>
  </sheetData>
  <autoFilter ref="A10:Z10" xr:uid="{0F8E87DC-BC76-463D-BA77-56A1B7CCB328}"/>
  <hyperlinks>
    <hyperlink ref="D2" r:id="rId1" display="https://vm.fi/valtionosuuspaatoksia-ja-laskentatietoja" xr:uid="{7DEAD139-6EA7-4A69-80CB-6548615CFFCB}"/>
  </hyperlinks>
  <pageMargins left="0.7" right="0.7" top="0.75" bottom="0.75" header="0.3" footer="0.3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06A45C-C8BF-451D-AA12-9EB2CAFBC92B}">
  <sheetPr>
    <tabColor rgb="FFFFFF00"/>
  </sheetPr>
  <dimension ref="A1:L41"/>
  <sheetViews>
    <sheetView workbookViewId="0"/>
  </sheetViews>
  <sheetFormatPr defaultRowHeight="12"/>
  <cols>
    <col min="1" max="1" width="11.5703125" customWidth="1"/>
    <col min="3" max="3" width="57.28515625" bestFit="1" customWidth="1"/>
    <col min="4" max="12" width="11.42578125" bestFit="1" customWidth="1"/>
  </cols>
  <sheetData>
    <row r="1" spans="1:12" ht="14.25">
      <c r="A1" s="372">
        <v>44916</v>
      </c>
      <c r="B1" s="72"/>
      <c r="C1" s="72"/>
      <c r="D1" s="373"/>
      <c r="E1" s="72"/>
      <c r="F1" s="72"/>
      <c r="G1" s="72"/>
      <c r="H1" s="72"/>
      <c r="I1" s="72"/>
      <c r="J1" s="72"/>
      <c r="K1" s="374"/>
      <c r="L1" s="374"/>
    </row>
    <row r="2" spans="1:12" ht="18">
      <c r="A2" s="375" t="s">
        <v>547</v>
      </c>
      <c r="B2" s="72"/>
      <c r="C2" s="72"/>
      <c r="D2" s="373"/>
      <c r="E2" s="72"/>
      <c r="F2" s="72"/>
      <c r="G2" s="72"/>
      <c r="H2" s="72"/>
      <c r="I2" s="72"/>
      <c r="J2" s="72"/>
      <c r="K2" s="374"/>
      <c r="L2" s="374"/>
    </row>
    <row r="3" spans="1:12" ht="14.25">
      <c r="A3" s="131" t="s">
        <v>548</v>
      </c>
      <c r="B3" s="72"/>
      <c r="C3" s="72"/>
      <c r="D3" s="374"/>
      <c r="E3" s="72"/>
      <c r="F3" s="72"/>
      <c r="G3" s="72"/>
      <c r="H3" s="72"/>
      <c r="I3" s="72"/>
      <c r="J3" s="72"/>
      <c r="K3" s="374"/>
      <c r="L3" s="374"/>
    </row>
    <row r="4" spans="1:12" ht="14.25">
      <c r="A4" s="131"/>
      <c r="B4" s="72"/>
      <c r="C4" s="72"/>
      <c r="D4" s="374"/>
      <c r="E4" s="376"/>
      <c r="F4" s="376"/>
      <c r="G4" s="376"/>
      <c r="H4" s="376"/>
      <c r="I4" s="376"/>
      <c r="J4" s="376"/>
      <c r="K4" s="72"/>
      <c r="L4" s="72"/>
    </row>
    <row r="5" spans="1:12" ht="15.75">
      <c r="A5" s="131"/>
      <c r="B5" s="72"/>
      <c r="C5" s="72"/>
      <c r="D5" s="309">
        <v>2015</v>
      </c>
      <c r="E5" s="309">
        <v>2016</v>
      </c>
      <c r="F5" s="309">
        <v>2017</v>
      </c>
      <c r="G5" s="309">
        <v>2018</v>
      </c>
      <c r="H5" s="309">
        <v>2019</v>
      </c>
      <c r="I5" s="309">
        <v>2020</v>
      </c>
      <c r="J5" s="309">
        <v>2021</v>
      </c>
      <c r="K5" s="309">
        <v>2022</v>
      </c>
      <c r="L5" s="377">
        <v>2023</v>
      </c>
    </row>
    <row r="6" spans="1:12" ht="15.75">
      <c r="A6" s="131"/>
      <c r="B6" s="309" t="s">
        <v>549</v>
      </c>
      <c r="C6" s="72"/>
      <c r="D6" s="378">
        <v>25.44</v>
      </c>
      <c r="E6" s="378">
        <v>25.61</v>
      </c>
      <c r="F6" s="378">
        <v>25.23</v>
      </c>
      <c r="G6" s="378">
        <v>25.34</v>
      </c>
      <c r="H6" s="378">
        <v>25.37</v>
      </c>
      <c r="I6" s="378">
        <v>25.49</v>
      </c>
      <c r="J6" s="378">
        <v>25.67</v>
      </c>
      <c r="K6" s="379">
        <v>23.59</v>
      </c>
      <c r="L6" s="380">
        <v>22.09</v>
      </c>
    </row>
    <row r="7" spans="1:12" ht="15.75">
      <c r="A7" s="131"/>
      <c r="B7" s="309" t="s">
        <v>550</v>
      </c>
      <c r="C7" s="72"/>
      <c r="D7" s="378">
        <v>3520.93</v>
      </c>
      <c r="E7" s="378">
        <v>3636.07</v>
      </c>
      <c r="F7" s="378">
        <v>3627.38</v>
      </c>
      <c r="G7" s="378">
        <v>3599.08</v>
      </c>
      <c r="H7" s="378">
        <v>3524.51</v>
      </c>
      <c r="I7" s="378">
        <v>3654.97</v>
      </c>
      <c r="J7" s="378">
        <v>3747.29</v>
      </c>
      <c r="K7" s="379">
        <v>4291.07</v>
      </c>
      <c r="L7" s="380">
        <v>1359.93</v>
      </c>
    </row>
    <row r="8" spans="1:12" ht="15">
      <c r="A8" s="131"/>
      <c r="B8" s="72"/>
      <c r="C8" s="72"/>
      <c r="D8" s="381"/>
      <c r="E8" s="381"/>
      <c r="F8" s="381"/>
      <c r="G8" s="381"/>
      <c r="H8" s="381"/>
      <c r="I8" s="381"/>
      <c r="J8" s="381"/>
      <c r="K8" s="382"/>
      <c r="L8" s="383"/>
    </row>
    <row r="9" spans="1:12" ht="15">
      <c r="A9" s="384"/>
      <c r="B9" s="384"/>
      <c r="C9" s="384"/>
      <c r="D9" s="378" t="s">
        <v>551</v>
      </c>
      <c r="E9" s="378" t="s">
        <v>551</v>
      </c>
      <c r="F9" s="378" t="s">
        <v>551</v>
      </c>
      <c r="G9" s="378" t="s">
        <v>551</v>
      </c>
      <c r="H9" s="378" t="s">
        <v>551</v>
      </c>
      <c r="I9" s="378" t="s">
        <v>551</v>
      </c>
      <c r="J9" s="378" t="s">
        <v>551</v>
      </c>
      <c r="K9" s="378" t="s">
        <v>551</v>
      </c>
      <c r="L9" s="385" t="s">
        <v>551</v>
      </c>
    </row>
    <row r="10" spans="1:12" ht="15.75">
      <c r="A10" s="384"/>
      <c r="B10" s="309" t="s">
        <v>552</v>
      </c>
      <c r="C10" s="384"/>
      <c r="D10" s="381"/>
      <c r="E10" s="381"/>
      <c r="F10" s="381"/>
      <c r="G10" s="381"/>
      <c r="H10" s="381"/>
      <c r="I10" s="381"/>
      <c r="J10" s="381"/>
      <c r="K10" s="384"/>
      <c r="L10" s="386"/>
    </row>
    <row r="11" spans="1:12" ht="15">
      <c r="A11" s="384"/>
      <c r="B11" s="384"/>
      <c r="C11" s="384" t="s">
        <v>553</v>
      </c>
      <c r="D11" s="381">
        <v>8483.82</v>
      </c>
      <c r="E11" s="381">
        <v>8635.58</v>
      </c>
      <c r="F11" s="381">
        <v>8399.0300000000007</v>
      </c>
      <c r="G11" s="381">
        <v>8333.6</v>
      </c>
      <c r="H11" s="381">
        <v>8172.53</v>
      </c>
      <c r="I11" s="381">
        <v>8511.9500000000007</v>
      </c>
      <c r="J11" s="381">
        <v>8761.9500000000007</v>
      </c>
      <c r="K11" s="387">
        <v>9713.2999999999993</v>
      </c>
      <c r="L11" s="388">
        <v>8010.94</v>
      </c>
    </row>
    <row r="12" spans="1:12" ht="15">
      <c r="A12" s="384"/>
      <c r="B12" s="384"/>
      <c r="C12" s="384" t="s">
        <v>554</v>
      </c>
      <c r="D12" s="381">
        <v>8947.4699999999993</v>
      </c>
      <c r="E12" s="381">
        <v>9156.2800000000007</v>
      </c>
      <c r="F12" s="381">
        <v>8904.17</v>
      </c>
      <c r="G12" s="381">
        <v>8842.7000000000007</v>
      </c>
      <c r="H12" s="381">
        <v>8677.2800000000007</v>
      </c>
      <c r="I12" s="381">
        <v>9043.6200000000008</v>
      </c>
      <c r="J12" s="381">
        <v>9284.9</v>
      </c>
      <c r="K12" s="387">
        <v>10305.709999999999</v>
      </c>
      <c r="L12" s="388">
        <v>8499.51</v>
      </c>
    </row>
    <row r="13" spans="1:12" ht="15">
      <c r="A13" s="384"/>
      <c r="B13" s="384"/>
      <c r="C13" s="384" t="s">
        <v>555</v>
      </c>
      <c r="D13" s="381">
        <v>7269.02</v>
      </c>
      <c r="E13" s="381">
        <v>7513.12</v>
      </c>
      <c r="F13" s="381">
        <v>7459.07</v>
      </c>
      <c r="G13" s="381">
        <v>7410.99</v>
      </c>
      <c r="H13" s="381">
        <v>7277.45</v>
      </c>
      <c r="I13" s="381">
        <v>7573.36</v>
      </c>
      <c r="J13" s="381">
        <v>7759.16</v>
      </c>
      <c r="K13" s="387">
        <v>8596.2999999999993</v>
      </c>
      <c r="L13" s="388">
        <v>7071.51</v>
      </c>
    </row>
    <row r="14" spans="1:12" ht="15">
      <c r="A14" s="384"/>
      <c r="B14" s="384"/>
      <c r="C14" s="384" t="s">
        <v>556</v>
      </c>
      <c r="D14" s="381">
        <v>12478.59</v>
      </c>
      <c r="E14" s="381">
        <v>12895.47</v>
      </c>
      <c r="F14" s="381">
        <v>12805.09</v>
      </c>
      <c r="G14" s="381">
        <v>12728.2</v>
      </c>
      <c r="H14" s="381">
        <v>12502.93</v>
      </c>
      <c r="I14" s="381">
        <v>12981.41</v>
      </c>
      <c r="J14" s="381">
        <v>13287.99</v>
      </c>
      <c r="K14" s="387">
        <v>14733.47</v>
      </c>
      <c r="L14" s="388">
        <v>12129.17</v>
      </c>
    </row>
    <row r="15" spans="1:12" ht="15">
      <c r="A15" s="384"/>
      <c r="B15" s="384"/>
      <c r="C15" s="384" t="s">
        <v>557</v>
      </c>
      <c r="D15" s="381">
        <v>3981.85</v>
      </c>
      <c r="E15" s="381">
        <v>4114.9699999999993</v>
      </c>
      <c r="F15" s="381">
        <v>4081.91</v>
      </c>
      <c r="G15" s="381">
        <v>4077.09</v>
      </c>
      <c r="H15" s="381">
        <v>3996.54</v>
      </c>
      <c r="I15" s="381">
        <v>4139.3100000000004</v>
      </c>
      <c r="J15" s="381">
        <v>4264.3999999999996</v>
      </c>
      <c r="K15" s="387">
        <v>4728.28</v>
      </c>
      <c r="L15" s="388">
        <v>62.57</v>
      </c>
    </row>
    <row r="16" spans="1:12" ht="15">
      <c r="A16" s="384"/>
      <c r="B16" s="384"/>
      <c r="C16" s="384" t="s">
        <v>558</v>
      </c>
      <c r="D16" s="381">
        <v>1033.3800000000001</v>
      </c>
      <c r="E16" s="381">
        <v>1059.4199999999998</v>
      </c>
      <c r="F16" s="381">
        <v>1050.8699999999999</v>
      </c>
      <c r="G16" s="381">
        <v>1026.1300000000001</v>
      </c>
      <c r="H16" s="381">
        <v>993.6</v>
      </c>
      <c r="I16" s="381">
        <v>1022.15</v>
      </c>
      <c r="J16" s="381">
        <v>1039.29</v>
      </c>
      <c r="K16" s="387">
        <v>1157.2</v>
      </c>
      <c r="L16" s="388">
        <v>62.57</v>
      </c>
    </row>
    <row r="17" spans="1:12" ht="15">
      <c r="A17" s="384"/>
      <c r="B17" s="384"/>
      <c r="C17" s="384" t="s">
        <v>559</v>
      </c>
      <c r="D17" s="381">
        <v>2122.0300000000002</v>
      </c>
      <c r="E17" s="381">
        <v>2175.69</v>
      </c>
      <c r="F17" s="381">
        <v>2133.0100000000002</v>
      </c>
      <c r="G17" s="381">
        <v>2063.77</v>
      </c>
      <c r="H17" s="381">
        <v>1983.5</v>
      </c>
      <c r="I17" s="381">
        <v>2019.23</v>
      </c>
      <c r="J17" s="381">
        <v>2072.39</v>
      </c>
      <c r="K17" s="387">
        <v>2306.1799999999998</v>
      </c>
      <c r="L17" s="388">
        <v>62.57</v>
      </c>
    </row>
    <row r="18" spans="1:12" ht="15">
      <c r="A18" s="384"/>
      <c r="B18" s="384"/>
      <c r="C18" s="384" t="s">
        <v>560</v>
      </c>
      <c r="D18" s="381">
        <v>5715.25</v>
      </c>
      <c r="E18" s="381">
        <v>5880.4500000000007</v>
      </c>
      <c r="F18" s="381">
        <v>5776.4</v>
      </c>
      <c r="G18" s="381">
        <v>5656.61</v>
      </c>
      <c r="H18" s="381">
        <v>5481.33</v>
      </c>
      <c r="I18" s="381">
        <v>5637.84</v>
      </c>
      <c r="J18" s="381">
        <v>5802.73</v>
      </c>
      <c r="K18" s="387">
        <v>6457.36</v>
      </c>
      <c r="L18" s="388">
        <v>62.57</v>
      </c>
    </row>
    <row r="19" spans="1:12" ht="15">
      <c r="A19" s="384"/>
      <c r="B19" s="384"/>
      <c r="C19" s="384" t="s">
        <v>561</v>
      </c>
      <c r="D19" s="381">
        <v>19116.73</v>
      </c>
      <c r="E19" s="381">
        <v>19708.329999999998</v>
      </c>
      <c r="F19" s="381">
        <v>19435.73</v>
      </c>
      <c r="G19" s="381">
        <v>19223.189999999999</v>
      </c>
      <c r="H19" s="381">
        <v>18771.79</v>
      </c>
      <c r="I19" s="381">
        <v>19498.650000000001</v>
      </c>
      <c r="J19" s="381">
        <v>20092.53</v>
      </c>
      <c r="K19" s="387">
        <v>22359.22</v>
      </c>
      <c r="L19" s="388">
        <v>62.57</v>
      </c>
    </row>
    <row r="20" spans="1:12" ht="15">
      <c r="A20" s="384"/>
      <c r="B20" s="384"/>
      <c r="C20" s="384"/>
      <c r="D20" s="381"/>
      <c r="E20" s="381"/>
      <c r="F20" s="381"/>
      <c r="G20" s="381"/>
      <c r="H20" s="381"/>
      <c r="I20" s="381"/>
      <c r="J20" s="381"/>
      <c r="K20" s="384"/>
      <c r="L20" s="389"/>
    </row>
    <row r="21" spans="1:12" ht="15.75">
      <c r="A21" s="384"/>
      <c r="B21" s="309" t="s">
        <v>562</v>
      </c>
      <c r="C21" s="384"/>
      <c r="D21" s="381">
        <v>1125.29</v>
      </c>
      <c r="E21" s="381">
        <v>1162.55</v>
      </c>
      <c r="F21" s="381">
        <v>1159.26</v>
      </c>
      <c r="G21" s="381">
        <v>1154.53</v>
      </c>
      <c r="H21" s="381">
        <v>1133.3699999999999</v>
      </c>
      <c r="I21" s="381">
        <v>1178</v>
      </c>
      <c r="J21" s="381">
        <v>1203.96</v>
      </c>
      <c r="K21" s="387">
        <v>1329.61</v>
      </c>
      <c r="L21" s="389">
        <v>0</v>
      </c>
    </row>
    <row r="22" spans="1:12" ht="15">
      <c r="A22" s="384"/>
      <c r="B22" s="384"/>
      <c r="C22" s="384"/>
      <c r="D22" s="381"/>
      <c r="E22" s="381"/>
      <c r="F22" s="381"/>
      <c r="G22" s="381"/>
      <c r="H22" s="381"/>
      <c r="I22" s="381"/>
      <c r="J22" s="381"/>
      <c r="K22" s="384"/>
      <c r="L22" s="389"/>
    </row>
    <row r="23" spans="1:12" ht="15.75">
      <c r="A23" s="384"/>
      <c r="B23" s="309" t="s">
        <v>563</v>
      </c>
      <c r="C23" s="384"/>
      <c r="D23" s="381"/>
      <c r="E23" s="381"/>
      <c r="F23" s="381"/>
      <c r="G23" s="381"/>
      <c r="H23" s="381"/>
      <c r="I23" s="381"/>
      <c r="J23" s="381"/>
      <c r="K23" s="384"/>
      <c r="L23" s="389"/>
    </row>
    <row r="24" spans="1:12" ht="15">
      <c r="A24" s="384"/>
      <c r="B24" s="384"/>
      <c r="C24" s="384" t="s">
        <v>564</v>
      </c>
      <c r="D24" s="381">
        <v>87.44</v>
      </c>
      <c r="E24" s="381">
        <v>90.34</v>
      </c>
      <c r="F24" s="381">
        <v>90.09</v>
      </c>
      <c r="G24" s="381">
        <v>89.72</v>
      </c>
      <c r="H24" s="381">
        <v>88.08</v>
      </c>
      <c r="I24" s="381">
        <v>91.55</v>
      </c>
      <c r="J24" s="381">
        <v>93.57</v>
      </c>
      <c r="K24" s="387">
        <v>103.34</v>
      </c>
      <c r="L24" s="385">
        <v>67.78</v>
      </c>
    </row>
    <row r="25" spans="1:12" ht="15">
      <c r="A25" s="384"/>
      <c r="B25" s="384"/>
      <c r="C25" s="384" t="s">
        <v>565</v>
      </c>
      <c r="D25" s="381">
        <v>269.61</v>
      </c>
      <c r="E25" s="381">
        <v>278.54000000000002</v>
      </c>
      <c r="F25" s="381">
        <v>277.75</v>
      </c>
      <c r="G25" s="381">
        <v>276.62</v>
      </c>
      <c r="H25" s="381">
        <v>271.55</v>
      </c>
      <c r="I25" s="381">
        <v>282.24</v>
      </c>
      <c r="J25" s="381">
        <v>288.45999999999998</v>
      </c>
      <c r="K25" s="387">
        <v>318.56</v>
      </c>
      <c r="L25" s="385">
        <v>287.68</v>
      </c>
    </row>
    <row r="26" spans="1:12" ht="15">
      <c r="A26" s="384"/>
      <c r="B26" s="384"/>
      <c r="C26" s="384" t="s">
        <v>566</v>
      </c>
      <c r="D26" s="381">
        <v>1893.8</v>
      </c>
      <c r="E26" s="381">
        <v>1956.49</v>
      </c>
      <c r="F26" s="381">
        <v>1950.94</v>
      </c>
      <c r="G26" s="381">
        <v>1942.98</v>
      </c>
      <c r="H26" s="381">
        <v>1907.38</v>
      </c>
      <c r="I26" s="381">
        <v>1982.49</v>
      </c>
      <c r="J26" s="381">
        <v>2026.18</v>
      </c>
      <c r="K26" s="387">
        <v>2237.64</v>
      </c>
      <c r="L26" s="385">
        <v>1680.57</v>
      </c>
    </row>
    <row r="27" spans="1:12" ht="15">
      <c r="A27" s="384"/>
      <c r="B27" s="384"/>
      <c r="C27" s="384" t="s">
        <v>567</v>
      </c>
      <c r="D27" s="381">
        <v>38.1</v>
      </c>
      <c r="E27" s="381">
        <v>39.36</v>
      </c>
      <c r="F27" s="381">
        <v>39.24</v>
      </c>
      <c r="G27" s="381">
        <v>39.08</v>
      </c>
      <c r="H27" s="381">
        <v>38.36</v>
      </c>
      <c r="I27" s="381">
        <v>39.869999999999997</v>
      </c>
      <c r="J27" s="381">
        <v>40.75</v>
      </c>
      <c r="K27" s="387">
        <v>45</v>
      </c>
      <c r="L27" s="385">
        <v>40.64</v>
      </c>
    </row>
    <row r="28" spans="1:12" ht="15">
      <c r="A28" s="384"/>
      <c r="B28" s="384"/>
      <c r="C28" s="384" t="s">
        <v>568</v>
      </c>
      <c r="D28" s="381">
        <v>371.08</v>
      </c>
      <c r="E28" s="381">
        <v>383.37</v>
      </c>
      <c r="F28" s="381">
        <v>382.29</v>
      </c>
      <c r="G28" s="381">
        <v>380.73</v>
      </c>
      <c r="H28" s="381">
        <v>373.75</v>
      </c>
      <c r="I28" s="381">
        <v>388.47</v>
      </c>
      <c r="J28" s="381">
        <v>397.03</v>
      </c>
      <c r="K28" s="387">
        <v>438.47</v>
      </c>
      <c r="L28" s="385">
        <v>395.97</v>
      </c>
    </row>
    <row r="29" spans="1:12" ht="15">
      <c r="A29" s="384"/>
      <c r="B29" s="384"/>
      <c r="C29" s="384" t="s">
        <v>569</v>
      </c>
      <c r="D29" s="381"/>
      <c r="E29" s="381"/>
      <c r="F29" s="381"/>
      <c r="G29" s="381"/>
      <c r="H29" s="381"/>
      <c r="I29" s="381">
        <v>284.18</v>
      </c>
      <c r="J29" s="381">
        <v>290.44</v>
      </c>
      <c r="K29" s="387">
        <v>320.75</v>
      </c>
      <c r="L29" s="385">
        <v>289.64999999999998</v>
      </c>
    </row>
    <row r="30" spans="1:12" ht="15">
      <c r="A30" s="384"/>
      <c r="B30" s="384"/>
      <c r="C30" s="384" t="s">
        <v>570</v>
      </c>
      <c r="D30" s="381">
        <v>409.82</v>
      </c>
      <c r="E30" s="381">
        <v>423.39</v>
      </c>
      <c r="F30" s="381">
        <v>398.82</v>
      </c>
      <c r="G30" s="381">
        <v>397.19</v>
      </c>
      <c r="H30" s="381">
        <v>389.91</v>
      </c>
      <c r="I30" s="381">
        <v>405.26</v>
      </c>
      <c r="J30" s="381">
        <v>414.19</v>
      </c>
      <c r="K30" s="387">
        <v>457.42</v>
      </c>
      <c r="L30" s="385">
        <v>27.82</v>
      </c>
    </row>
    <row r="31" spans="1:12" ht="15">
      <c r="A31" s="384"/>
      <c r="B31" s="384"/>
      <c r="C31" s="384"/>
      <c r="D31" s="381"/>
      <c r="E31" s="381"/>
      <c r="F31" s="381"/>
      <c r="G31" s="381"/>
      <c r="H31" s="381"/>
      <c r="I31" s="381"/>
      <c r="J31" s="381"/>
      <c r="K31" s="384"/>
      <c r="L31" s="389"/>
    </row>
    <row r="32" spans="1:12" ht="15.75">
      <c r="A32" s="384"/>
      <c r="B32" s="309" t="s">
        <v>571</v>
      </c>
      <c r="C32" s="384"/>
      <c r="D32" s="381"/>
      <c r="E32" s="381"/>
      <c r="F32" s="381"/>
      <c r="G32" s="381"/>
      <c r="H32" s="381"/>
      <c r="I32" s="381"/>
      <c r="J32" s="381"/>
      <c r="K32" s="390"/>
      <c r="L32" s="391"/>
    </row>
    <row r="33" spans="1:12" ht="15">
      <c r="A33" s="384"/>
      <c r="B33" s="384"/>
      <c r="C33" s="384" t="s">
        <v>473</v>
      </c>
      <c r="D33" s="381">
        <v>207.12</v>
      </c>
      <c r="E33" s="381">
        <v>208.16</v>
      </c>
      <c r="F33" s="381">
        <v>206.7</v>
      </c>
      <c r="G33" s="381">
        <v>207.94</v>
      </c>
      <c r="H33" s="381">
        <v>210.64</v>
      </c>
      <c r="I33" s="381">
        <v>215.7</v>
      </c>
      <c r="J33" s="381">
        <v>220.88</v>
      </c>
      <c r="K33" s="387">
        <v>226.4</v>
      </c>
      <c r="L33" s="389">
        <v>61.24</v>
      </c>
    </row>
    <row r="34" spans="1:12" ht="15">
      <c r="A34" s="384"/>
      <c r="B34" s="384"/>
      <c r="C34" s="384" t="s">
        <v>572</v>
      </c>
      <c r="D34" s="381">
        <v>2630.69</v>
      </c>
      <c r="E34" s="381">
        <v>2643.84</v>
      </c>
      <c r="F34" s="381">
        <v>2625.33</v>
      </c>
      <c r="G34" s="381">
        <v>2641.08</v>
      </c>
      <c r="H34" s="381">
        <v>2675.41</v>
      </c>
      <c r="I34" s="381">
        <v>2739.62</v>
      </c>
      <c r="J34" s="381">
        <v>2805.37</v>
      </c>
      <c r="K34" s="387">
        <v>2875.5</v>
      </c>
      <c r="L34" s="389">
        <v>895.43</v>
      </c>
    </row>
    <row r="35" spans="1:12" ht="15">
      <c r="A35" s="384"/>
      <c r="B35" s="384"/>
      <c r="C35" s="384" t="s">
        <v>573</v>
      </c>
      <c r="D35" s="381">
        <v>62.86</v>
      </c>
      <c r="E35" s="381">
        <v>63.17</v>
      </c>
      <c r="F35" s="381">
        <v>62.73</v>
      </c>
      <c r="G35" s="381">
        <v>63.11</v>
      </c>
      <c r="H35" s="381">
        <v>63.93</v>
      </c>
      <c r="I35" s="381">
        <v>65.459999999999994</v>
      </c>
      <c r="J35" s="381">
        <v>67.03</v>
      </c>
      <c r="K35" s="387">
        <v>68.709999999999994</v>
      </c>
      <c r="L35" s="389">
        <v>12.82</v>
      </c>
    </row>
    <row r="36" spans="1:12" ht="15">
      <c r="A36" s="384"/>
      <c r="B36" s="384"/>
      <c r="C36" s="392" t="s">
        <v>574</v>
      </c>
      <c r="D36" s="381"/>
      <c r="E36" s="384"/>
      <c r="F36" s="384"/>
      <c r="G36" s="384"/>
      <c r="H36" s="384"/>
      <c r="I36" s="384"/>
      <c r="J36" s="384"/>
      <c r="K36" s="384"/>
      <c r="L36" s="389">
        <v>18.89</v>
      </c>
    </row>
    <row r="37" spans="1:12" ht="15">
      <c r="A37" s="384"/>
      <c r="B37" s="384"/>
      <c r="C37" s="392" t="s">
        <v>575</v>
      </c>
      <c r="D37" s="384"/>
      <c r="E37" s="384"/>
      <c r="F37" s="384"/>
      <c r="G37" s="384"/>
      <c r="H37" s="384"/>
      <c r="I37" s="384"/>
      <c r="J37" s="384"/>
      <c r="K37" s="384"/>
      <c r="L37" s="389">
        <v>10.02</v>
      </c>
    </row>
    <row r="38" spans="1:12" ht="15">
      <c r="A38" s="384"/>
      <c r="B38" s="384"/>
      <c r="C38" s="384"/>
      <c r="D38" s="384"/>
      <c r="E38" s="384"/>
      <c r="F38" s="384"/>
      <c r="G38" s="384"/>
      <c r="H38" s="384"/>
      <c r="I38" s="384"/>
      <c r="J38" s="384"/>
      <c r="K38" s="384"/>
      <c r="L38" s="386"/>
    </row>
    <row r="39" spans="1:12" ht="15.75">
      <c r="A39" s="384"/>
      <c r="B39" s="309" t="s">
        <v>576</v>
      </c>
      <c r="C39" s="384"/>
      <c r="D39" s="384"/>
      <c r="E39" s="384"/>
      <c r="F39" s="384"/>
      <c r="G39" s="384"/>
      <c r="H39" s="384"/>
      <c r="I39" s="384"/>
      <c r="J39" s="384"/>
      <c r="K39" s="384"/>
      <c r="L39" s="393"/>
    </row>
    <row r="40" spans="1:12" ht="15">
      <c r="A40" s="384"/>
      <c r="B40" s="384"/>
      <c r="C40" s="384" t="s">
        <v>577</v>
      </c>
      <c r="D40" s="381">
        <v>6226.21</v>
      </c>
      <c r="E40" s="394">
        <v>6693.89</v>
      </c>
      <c r="F40" s="381">
        <v>6574</v>
      </c>
      <c r="G40" s="381">
        <v>6511.92</v>
      </c>
      <c r="H40" s="381">
        <v>6600.17</v>
      </c>
      <c r="I40" s="381">
        <v>6817</v>
      </c>
      <c r="J40" s="381">
        <v>7112.84</v>
      </c>
      <c r="K40" s="381">
        <v>7452.22</v>
      </c>
      <c r="L40" s="389">
        <v>7436.67</v>
      </c>
    </row>
    <row r="41" spans="1:12" ht="15">
      <c r="A41" s="384"/>
      <c r="B41" s="384"/>
      <c r="C41" s="384" t="s">
        <v>578</v>
      </c>
      <c r="D41" s="381">
        <v>6065.43</v>
      </c>
      <c r="E41" s="395">
        <v>6499.81</v>
      </c>
      <c r="F41" s="381">
        <v>6379.92</v>
      </c>
      <c r="G41" s="381">
        <v>6275.85</v>
      </c>
      <c r="H41" s="381">
        <v>6279.4</v>
      </c>
      <c r="I41" s="381">
        <v>6496.23</v>
      </c>
      <c r="J41" s="381">
        <v>6792.07</v>
      </c>
      <c r="K41" s="381">
        <v>7131.4500000000007</v>
      </c>
      <c r="L41" s="389">
        <v>7115.9</v>
      </c>
    </row>
  </sheetData>
  <pageMargins left="0.7" right="0.7" top="0.75" bottom="0.75" header="0.3" footer="0.3"/>
  <legacy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26B68A-C397-4289-AE13-5FFD99F138ED}">
  <sheetPr>
    <tabColor theme="6"/>
    <pageSetUpPr fitToPage="1"/>
  </sheetPr>
  <dimension ref="A1:AK333"/>
  <sheetViews>
    <sheetView tabSelected="1" zoomScale="110" zoomScaleNormal="110" workbookViewId="0">
      <pane xSplit="2" ySplit="10" topLeftCell="C11" activePane="bottomRight" state="frozen"/>
      <selection pane="topRight" activeCell="C1" sqref="C1"/>
      <selection pane="bottomLeft" activeCell="A11" sqref="A11"/>
      <selection pane="bottomRight" activeCell="B9" sqref="B9"/>
    </sheetView>
  </sheetViews>
  <sheetFormatPr defaultColWidth="9.140625" defaultRowHeight="16.5"/>
  <cols>
    <col min="1" max="1" width="6.85546875" style="14" customWidth="1"/>
    <col min="2" max="2" width="18" style="8" bestFit="1" customWidth="1"/>
    <col min="3" max="3" width="11" style="7" customWidth="1"/>
    <col min="4" max="4" width="15.7109375" style="7" customWidth="1"/>
    <col min="5" max="5" width="11.85546875" style="7" bestFit="1" customWidth="1"/>
    <col min="6" max="6" width="16.140625" style="14" customWidth="1"/>
    <col min="7" max="7" width="16.140625" style="41" customWidth="1"/>
    <col min="8" max="8" width="16.7109375" style="41" customWidth="1"/>
    <col min="9" max="9" width="15.5703125" bestFit="1" customWidth="1"/>
    <col min="10" max="10" width="18.7109375" customWidth="1"/>
    <col min="11" max="11" width="15.7109375" style="248" customWidth="1"/>
    <col min="12" max="12" width="14.85546875" bestFit="1" customWidth="1"/>
    <col min="13" max="14" width="14.85546875" customWidth="1"/>
    <col min="15" max="15" width="12.85546875" customWidth="1"/>
    <col min="16" max="16" width="14.7109375" bestFit="1" customWidth="1"/>
    <col min="17" max="17" width="9.140625" style="1" bestFit="1" customWidth="1"/>
    <col min="18" max="18" width="6.7109375" style="449" customWidth="1"/>
    <col min="19" max="19" width="4.5703125" style="449" customWidth="1"/>
    <col min="20" max="20" width="16.28515625" style="1" bestFit="1" customWidth="1"/>
    <col min="21" max="21" width="9" style="1" bestFit="1" customWidth="1"/>
    <col min="22" max="22" width="8.85546875" style="1" bestFit="1" customWidth="1"/>
    <col min="23" max="23" width="4.5703125" style="1" customWidth="1"/>
    <col min="24" max="24" width="5.5703125" style="1" customWidth="1"/>
    <col min="25" max="25" width="18" style="1" bestFit="1" customWidth="1"/>
    <col min="26" max="26" width="11.140625" style="1" customWidth="1"/>
    <col min="27" max="27" width="13.7109375" style="1" customWidth="1"/>
    <col min="28" max="28" width="11.28515625" style="1" bestFit="1" customWidth="1"/>
    <col min="29" max="29" width="15.140625" style="1" customWidth="1"/>
    <col min="30" max="30" width="14.7109375" style="1" customWidth="1"/>
    <col min="31" max="31" width="14" style="1" customWidth="1"/>
    <col min="32" max="32" width="14.140625" style="1" customWidth="1"/>
    <col min="33" max="33" width="16.42578125" style="1" customWidth="1"/>
    <col min="34" max="34" width="13" style="1" customWidth="1"/>
    <col min="35" max="35" width="12.7109375" style="1" bestFit="1" customWidth="1"/>
    <col min="36" max="36" width="12.42578125" style="1" customWidth="1"/>
    <col min="37" max="37" width="9.140625" style="9"/>
    <col min="38" max="16384" width="9.140625" style="1"/>
  </cols>
  <sheetData>
    <row r="1" spans="1:37" ht="26.25">
      <c r="A1" s="35" t="s">
        <v>10</v>
      </c>
      <c r="B1" s="6"/>
      <c r="G1" s="38"/>
      <c r="H1" s="38"/>
      <c r="K1" s="247"/>
      <c r="X1" s="397" t="s">
        <v>11</v>
      </c>
    </row>
    <row r="2" spans="1:37" ht="17.45" customHeight="1">
      <c r="A2" s="240" t="s">
        <v>590</v>
      </c>
      <c r="B2" s="6"/>
      <c r="G2" s="38"/>
      <c r="H2" s="38"/>
      <c r="K2" s="247"/>
    </row>
    <row r="3" spans="1:37">
      <c r="A3" s="34" t="s">
        <v>12</v>
      </c>
      <c r="B3" s="51"/>
      <c r="C3" s="52"/>
      <c r="D3" s="52"/>
      <c r="E3" s="52"/>
      <c r="F3" s="44"/>
      <c r="G3" s="38"/>
      <c r="H3" s="38"/>
      <c r="K3" s="247"/>
    </row>
    <row r="4" spans="1:37">
      <c r="A4" s="251" t="s">
        <v>13</v>
      </c>
      <c r="B4" s="51"/>
      <c r="C4" s="43"/>
      <c r="D4" s="43"/>
      <c r="E4" s="43"/>
      <c r="F4" s="44"/>
      <c r="G4" s="40"/>
      <c r="H4" s="40"/>
    </row>
    <row r="5" spans="1:37">
      <c r="A5" s="337" t="s">
        <v>14</v>
      </c>
      <c r="B5" s="51"/>
      <c r="C5" s="47"/>
      <c r="D5" s="47"/>
      <c r="E5" s="47"/>
      <c r="F5" s="48"/>
      <c r="G5" s="1"/>
      <c r="H5" s="1"/>
    </row>
    <row r="6" spans="1:37">
      <c r="A6" s="252" t="s">
        <v>15</v>
      </c>
      <c r="B6" s="51"/>
      <c r="C6" s="47"/>
      <c r="D6" s="47"/>
      <c r="E6" s="47"/>
      <c r="F6" s="48"/>
      <c r="G6" s="15"/>
      <c r="H6" s="15"/>
      <c r="K6" s="249"/>
    </row>
    <row r="7" spans="1:37">
      <c r="A7" s="252" t="s">
        <v>16</v>
      </c>
      <c r="B7" s="51"/>
      <c r="C7" s="47"/>
      <c r="D7" s="47"/>
      <c r="E7" s="47"/>
      <c r="F7" s="48"/>
      <c r="G7" s="15"/>
      <c r="H7" s="15"/>
      <c r="K7" s="249"/>
    </row>
    <row r="8" spans="1:37">
      <c r="G8" s="40"/>
      <c r="H8" s="40"/>
    </row>
    <row r="9" spans="1:37" ht="89.25">
      <c r="A9" s="398" t="s">
        <v>17</v>
      </c>
      <c r="B9" s="398" t="s">
        <v>18</v>
      </c>
      <c r="C9" s="399" t="s">
        <v>19</v>
      </c>
      <c r="D9" s="474" t="s">
        <v>20</v>
      </c>
      <c r="E9" s="474" t="s">
        <v>21</v>
      </c>
      <c r="F9" s="399" t="s">
        <v>22</v>
      </c>
      <c r="G9" s="399" t="s">
        <v>23</v>
      </c>
      <c r="H9" s="399" t="s">
        <v>24</v>
      </c>
      <c r="I9" s="57" t="s">
        <v>25</v>
      </c>
      <c r="J9" s="57" t="s">
        <v>26</v>
      </c>
      <c r="K9" s="480" t="s">
        <v>27</v>
      </c>
      <c r="L9" s="58" t="s">
        <v>28</v>
      </c>
      <c r="M9" s="58" t="s">
        <v>29</v>
      </c>
      <c r="N9" s="477" t="s">
        <v>30</v>
      </c>
      <c r="O9" s="58" t="s">
        <v>31</v>
      </c>
      <c r="P9" s="58" t="s">
        <v>32</v>
      </c>
      <c r="Q9" s="58" t="s">
        <v>33</v>
      </c>
      <c r="R9" s="58" t="s">
        <v>34</v>
      </c>
      <c r="S9" s="451"/>
      <c r="T9" s="133" t="s">
        <v>35</v>
      </c>
      <c r="U9" s="609" t="s">
        <v>36</v>
      </c>
      <c r="V9" s="133" t="s">
        <v>37</v>
      </c>
      <c r="W9" s="60"/>
      <c r="X9" s="400" t="s">
        <v>17</v>
      </c>
      <c r="Y9" s="400" t="s">
        <v>18</v>
      </c>
      <c r="Z9" s="402" t="s">
        <v>38</v>
      </c>
      <c r="AA9" s="479" t="s">
        <v>20</v>
      </c>
      <c r="AB9" s="479" t="s">
        <v>21</v>
      </c>
      <c r="AC9" s="402" t="s">
        <v>39</v>
      </c>
      <c r="AD9" s="402" t="s">
        <v>23</v>
      </c>
      <c r="AE9" s="402" t="s">
        <v>40</v>
      </c>
      <c r="AF9" s="403" t="s">
        <v>25</v>
      </c>
      <c r="AG9" s="403" t="s">
        <v>26</v>
      </c>
      <c r="AH9" s="481" t="s">
        <v>41</v>
      </c>
      <c r="AI9" s="404" t="s">
        <v>42</v>
      </c>
      <c r="AJ9" s="404" t="s">
        <v>43</v>
      </c>
      <c r="AK9" s="404" t="s">
        <v>33</v>
      </c>
    </row>
    <row r="10" spans="1:37" s="401" customFormat="1" ht="30.75" customHeight="1">
      <c r="A10" s="241"/>
      <c r="B10" s="233" t="s">
        <v>44</v>
      </c>
      <c r="C10" s="239">
        <f>SUM(C11:C303)</f>
        <v>5533611</v>
      </c>
      <c r="D10" s="472">
        <f>SUM(D11:D303)</f>
        <v>1978102838.4563606</v>
      </c>
      <c r="E10" s="472">
        <f>SUM(E11:E303)</f>
        <v>-335728153.01348412</v>
      </c>
      <c r="F10" s="239">
        <f t="shared" ref="F10:I10" si="0">SUM(F11:F303)</f>
        <v>1642374685.4428759</v>
      </c>
      <c r="G10" s="239">
        <f t="shared" si="0"/>
        <v>807839455.41338634</v>
      </c>
      <c r="H10" s="239">
        <f t="shared" si="0"/>
        <v>2450214140.8562598</v>
      </c>
      <c r="I10" s="239">
        <f t="shared" si="0"/>
        <v>863000000.00000143</v>
      </c>
      <c r="J10" s="406">
        <f t="shared" ref="J10" si="1">H10+I10</f>
        <v>3313214140.8562613</v>
      </c>
      <c r="K10" s="441">
        <f>SUM(K11:K303)</f>
        <v>16576046</v>
      </c>
      <c r="L10" s="452">
        <f t="shared" ref="L10" si="2">J10+K10</f>
        <v>3329790186.8562613</v>
      </c>
      <c r="M10" s="453">
        <f>SUM(M11:M303)</f>
        <v>-204549818.22339973</v>
      </c>
      <c r="N10" s="405">
        <f t="shared" ref="N10" si="3">SUM(L10:M10)</f>
        <v>3125240368.6328616</v>
      </c>
      <c r="O10" s="453">
        <f t="shared" ref="O10" si="4">L10/C10</f>
        <v>601.73911517384602</v>
      </c>
      <c r="P10" s="405">
        <f t="shared" ref="P10" si="5">N10/C10</f>
        <v>564.77413548456184</v>
      </c>
      <c r="Q10" s="454">
        <v>0</v>
      </c>
      <c r="R10" s="453">
        <v>0</v>
      </c>
      <c r="S10" s="455"/>
      <c r="T10" s="456">
        <f t="shared" ref="T10" si="6">L10-AI10</f>
        <v>-257260212.14374065</v>
      </c>
      <c r="U10" s="462">
        <f t="shared" ref="U10" si="7">T10/AI10</f>
        <v>-7.1719151817732946E-2</v>
      </c>
      <c r="V10" s="457">
        <f t="shared" ref="V10" si="8">O10-AJ10</f>
        <v>-48.3365203445411</v>
      </c>
      <c r="W10" s="458"/>
      <c r="X10" s="459"/>
      <c r="Y10" s="460" t="s">
        <v>44</v>
      </c>
      <c r="Z10" s="453">
        <f>SUM(Z11:Z303)</f>
        <v>5517897</v>
      </c>
      <c r="AA10" s="478">
        <f t="shared" ref="AA10" si="9">AC10-AB10</f>
        <v>1904062870.5745189</v>
      </c>
      <c r="AB10" s="478">
        <v>-3590915</v>
      </c>
      <c r="AC10" s="453">
        <v>1900471955.5745189</v>
      </c>
      <c r="AD10" s="453">
        <v>819002398</v>
      </c>
      <c r="AE10" s="453">
        <v>2719474353</v>
      </c>
      <c r="AF10" s="453">
        <f>SUM(AF11:AF309)</f>
        <v>851000000.00000167</v>
      </c>
      <c r="AG10" s="405">
        <f t="shared" ref="AG10" si="10">SUM(AE10:AF10)</f>
        <v>3570474353.0000019</v>
      </c>
      <c r="AH10" s="441">
        <f>SUM(AH11:AH303)</f>
        <v>16576046</v>
      </c>
      <c r="AI10" s="442">
        <f t="shared" ref="AI10" si="11">SUM(AG10:AH10)</f>
        <v>3587050399.0000019</v>
      </c>
      <c r="AJ10" s="453">
        <f t="shared" ref="AJ10" si="12">AI10/Z10</f>
        <v>650.07563551838712</v>
      </c>
      <c r="AK10" s="454">
        <v>0</v>
      </c>
    </row>
    <row r="11" spans="1:37">
      <c r="A11" s="242">
        <v>5</v>
      </c>
      <c r="B11" s="18" t="s">
        <v>45</v>
      </c>
      <c r="C11" s="21">
        <v>9183</v>
      </c>
      <c r="D11" s="475">
        <f t="shared" ref="D11:D74" si="13">F11-E11</f>
        <v>4347593.4962549843</v>
      </c>
      <c r="E11" s="473">
        <v>-1397157.199941728</v>
      </c>
      <c r="F11" s="22">
        <v>2950436.296313256</v>
      </c>
      <c r="G11" s="36">
        <v>5325459.5829674033</v>
      </c>
      <c r="H11" s="22">
        <f t="shared" ref="H11:H74" si="14">SUM(F11:G11)</f>
        <v>8275895.8792806594</v>
      </c>
      <c r="I11" s="425">
        <v>2023477.1024927343</v>
      </c>
      <c r="J11" s="418">
        <f t="shared" ref="J11:J74" si="15">H11+I11</f>
        <v>10299372.981773393</v>
      </c>
      <c r="K11" s="447">
        <v>1548658</v>
      </c>
      <c r="L11" s="442">
        <f t="shared" ref="L11:L74" si="16">J11+K11</f>
        <v>11848030.981773393</v>
      </c>
      <c r="M11" s="418">
        <v>2030777.2575999992</v>
      </c>
      <c r="N11" s="405">
        <f t="shared" ref="N11:N74" si="17">SUM(L11:M11)</f>
        <v>13878808.239373393</v>
      </c>
      <c r="O11" s="405">
        <f t="shared" ref="O11:O74" si="18">L11/C11</f>
        <v>1290.213544786387</v>
      </c>
      <c r="P11" s="405">
        <f t="shared" ref="P11:P74" si="19">N11/C11</f>
        <v>1511.3588412690181</v>
      </c>
      <c r="Q11" s="369">
        <v>14</v>
      </c>
      <c r="R11" s="369">
        <v>14</v>
      </c>
      <c r="S11" s="369"/>
      <c r="T11" s="461">
        <f t="shared" ref="T11:T74" si="20">L11-AI11</f>
        <v>-3069652.0519716647</v>
      </c>
      <c r="U11" s="462">
        <f t="shared" ref="U11:U21" si="21">T11/AI11</f>
        <v>-0.20577270914175161</v>
      </c>
      <c r="V11" s="463">
        <f t="shared" ref="V11:V74" si="22">O11-AJ11</f>
        <v>-311.94337001815143</v>
      </c>
      <c r="W11" s="464"/>
      <c r="X11" s="242">
        <v>5</v>
      </c>
      <c r="Y11" s="18" t="s">
        <v>45</v>
      </c>
      <c r="Z11" s="21">
        <v>9311</v>
      </c>
      <c r="AA11" s="473">
        <f t="shared" ref="AA11:AA74" si="23">AC11-AB11</f>
        <v>4409261.7334549297</v>
      </c>
      <c r="AB11" s="473">
        <v>1514201</v>
      </c>
      <c r="AC11" s="22">
        <v>5923462.7334549297</v>
      </c>
      <c r="AD11" s="36">
        <v>5450163</v>
      </c>
      <c r="AE11" s="22">
        <v>11373625</v>
      </c>
      <c r="AF11" s="21">
        <v>1995400.0337450588</v>
      </c>
      <c r="AG11" s="418">
        <f t="shared" ref="AG11:AG74" si="24">SUM(AE11:AF11)</f>
        <v>13369025.033745058</v>
      </c>
      <c r="AH11" s="447">
        <v>1548658</v>
      </c>
      <c r="AI11" s="442">
        <f t="shared" ref="AI11:AI74" si="25">SUM(AG11:AH11)</f>
        <v>14917683.033745058</v>
      </c>
      <c r="AJ11" s="419">
        <f t="shared" ref="AJ11:AJ74" si="26">AI11/Z11</f>
        <v>1602.1569148045385</v>
      </c>
      <c r="AK11" s="369">
        <v>14</v>
      </c>
    </row>
    <row r="12" spans="1:37">
      <c r="A12" s="242">
        <v>9</v>
      </c>
      <c r="B12" s="18" t="s">
        <v>46</v>
      </c>
      <c r="C12" s="21">
        <v>2447</v>
      </c>
      <c r="D12" s="476">
        <f t="shared" si="13"/>
        <v>1479472.8518539083</v>
      </c>
      <c r="E12" s="473">
        <v>395212.06397345214</v>
      </c>
      <c r="F12" s="22">
        <v>1874684.9158273605</v>
      </c>
      <c r="G12" s="36">
        <v>1714403.8865584091</v>
      </c>
      <c r="H12" s="22">
        <f t="shared" si="14"/>
        <v>3589088.8023857698</v>
      </c>
      <c r="I12" s="425">
        <v>529249.67676565854</v>
      </c>
      <c r="J12" s="418">
        <f t="shared" si="15"/>
        <v>4118338.4791514282</v>
      </c>
      <c r="K12" s="447">
        <v>-493319</v>
      </c>
      <c r="L12" s="442">
        <f t="shared" si="16"/>
        <v>3625019.4791514282</v>
      </c>
      <c r="M12" s="418">
        <v>83639.920000000013</v>
      </c>
      <c r="N12" s="405">
        <f t="shared" si="17"/>
        <v>3708659.3991514281</v>
      </c>
      <c r="O12" s="405">
        <f t="shared" si="18"/>
        <v>1481.4137634456183</v>
      </c>
      <c r="P12" s="405">
        <f t="shared" si="19"/>
        <v>1515.5943600945764</v>
      </c>
      <c r="Q12" s="369">
        <v>17</v>
      </c>
      <c r="R12" s="369">
        <v>17</v>
      </c>
      <c r="S12" s="369"/>
      <c r="T12" s="461">
        <f t="shared" si="20"/>
        <v>-57034.410822875332</v>
      </c>
      <c r="U12" s="462">
        <f t="shared" si="21"/>
        <v>-1.5489835979362421E-2</v>
      </c>
      <c r="V12" s="463">
        <f t="shared" si="22"/>
        <v>3.2708931227346056</v>
      </c>
      <c r="W12" s="464"/>
      <c r="X12" s="242">
        <v>9</v>
      </c>
      <c r="Y12" s="18" t="s">
        <v>46</v>
      </c>
      <c r="Z12" s="21">
        <v>2491</v>
      </c>
      <c r="AA12" s="473">
        <f t="shared" si="23"/>
        <v>1503894.6549185985</v>
      </c>
      <c r="AB12" s="473">
        <v>444162</v>
      </c>
      <c r="AC12" s="22">
        <v>1948056.6549185985</v>
      </c>
      <c r="AD12" s="36">
        <v>1700195</v>
      </c>
      <c r="AE12" s="22">
        <v>3648251</v>
      </c>
      <c r="AF12" s="21">
        <v>527121.88997430366</v>
      </c>
      <c r="AG12" s="418">
        <f t="shared" si="24"/>
        <v>4175372.8899743035</v>
      </c>
      <c r="AH12" s="447">
        <v>-493319</v>
      </c>
      <c r="AI12" s="442">
        <f t="shared" si="25"/>
        <v>3682053.8899743035</v>
      </c>
      <c r="AJ12" s="419">
        <f t="shared" si="26"/>
        <v>1478.1428703228837</v>
      </c>
      <c r="AK12" s="369">
        <v>17</v>
      </c>
    </row>
    <row r="13" spans="1:37">
      <c r="A13" s="242">
        <v>10</v>
      </c>
      <c r="B13" s="18" t="s">
        <v>47</v>
      </c>
      <c r="C13" s="21">
        <v>11102</v>
      </c>
      <c r="D13" s="476">
        <f t="shared" si="13"/>
        <v>4116805.153295781</v>
      </c>
      <c r="E13" s="473">
        <v>-2102300.4914409965</v>
      </c>
      <c r="F13" s="22">
        <v>2014504.6618547845</v>
      </c>
      <c r="G13" s="36">
        <v>6437001.6224941313</v>
      </c>
      <c r="H13" s="22">
        <f t="shared" si="14"/>
        <v>8451506.2843489163</v>
      </c>
      <c r="I13" s="425">
        <v>2472053.3397171064</v>
      </c>
      <c r="J13" s="418">
        <f t="shared" si="15"/>
        <v>10923559.624066023</v>
      </c>
      <c r="K13" s="447">
        <v>-639825</v>
      </c>
      <c r="L13" s="442">
        <f t="shared" si="16"/>
        <v>10283734.624066023</v>
      </c>
      <c r="M13" s="418">
        <v>-46375.348500000022</v>
      </c>
      <c r="N13" s="405">
        <f t="shared" si="17"/>
        <v>10237359.275566023</v>
      </c>
      <c r="O13" s="405">
        <f t="shared" si="18"/>
        <v>926.29567862241242</v>
      </c>
      <c r="P13" s="405">
        <f t="shared" si="19"/>
        <v>922.11847194793938</v>
      </c>
      <c r="Q13" s="369">
        <v>14</v>
      </c>
      <c r="R13" s="369">
        <v>14</v>
      </c>
      <c r="S13" s="369"/>
      <c r="T13" s="461">
        <f t="shared" si="20"/>
        <v>-2050812.866778357</v>
      </c>
      <c r="U13" s="462">
        <f t="shared" si="21"/>
        <v>-0.16626575626715315</v>
      </c>
      <c r="V13" s="463">
        <f t="shared" si="22"/>
        <v>-175.29827429751072</v>
      </c>
      <c r="W13" s="464"/>
      <c r="X13" s="242">
        <v>10</v>
      </c>
      <c r="Y13" s="18" t="s">
        <v>47</v>
      </c>
      <c r="Z13" s="21">
        <v>11197</v>
      </c>
      <c r="AA13" s="473">
        <f t="shared" si="23"/>
        <v>4286385.0145593872</v>
      </c>
      <c r="AB13" s="473">
        <v>-154751</v>
      </c>
      <c r="AC13" s="22">
        <v>4131634.0145593872</v>
      </c>
      <c r="AD13" s="36">
        <v>6401533</v>
      </c>
      <c r="AE13" s="22">
        <v>10533167</v>
      </c>
      <c r="AF13" s="21">
        <v>2441205.4908443792</v>
      </c>
      <c r="AG13" s="418">
        <f t="shared" si="24"/>
        <v>12974372.49084438</v>
      </c>
      <c r="AH13" s="447">
        <v>-639825</v>
      </c>
      <c r="AI13" s="442">
        <f t="shared" si="25"/>
        <v>12334547.49084438</v>
      </c>
      <c r="AJ13" s="419">
        <f t="shared" si="26"/>
        <v>1101.5939529199231</v>
      </c>
      <c r="AK13" s="369">
        <v>14</v>
      </c>
    </row>
    <row r="14" spans="1:37">
      <c r="A14" s="242">
        <v>16</v>
      </c>
      <c r="B14" s="18" t="s">
        <v>48</v>
      </c>
      <c r="C14" s="21">
        <v>8014</v>
      </c>
      <c r="D14" s="476">
        <f t="shared" si="13"/>
        <v>813860.05590941105</v>
      </c>
      <c r="E14" s="473">
        <v>3756161.4001538521</v>
      </c>
      <c r="F14" s="22">
        <v>4570021.4560632631</v>
      </c>
      <c r="G14" s="36">
        <v>2354017.326290362</v>
      </c>
      <c r="H14" s="22">
        <f t="shared" si="14"/>
        <v>6924038.7823536247</v>
      </c>
      <c r="I14" s="425">
        <v>1402731.6594713924</v>
      </c>
      <c r="J14" s="418">
        <f t="shared" si="15"/>
        <v>8326770.4418250173</v>
      </c>
      <c r="K14" s="447">
        <v>-582168</v>
      </c>
      <c r="L14" s="442">
        <f t="shared" si="16"/>
        <v>7744602.4418250173</v>
      </c>
      <c r="M14" s="418">
        <v>548961.65350000013</v>
      </c>
      <c r="N14" s="405">
        <f t="shared" si="17"/>
        <v>8293564.0953250173</v>
      </c>
      <c r="O14" s="405">
        <f t="shared" si="18"/>
        <v>966.38413299538524</v>
      </c>
      <c r="P14" s="405">
        <f t="shared" si="19"/>
        <v>1034.8844641034461</v>
      </c>
      <c r="Q14" s="369">
        <v>7</v>
      </c>
      <c r="R14" s="369">
        <v>7</v>
      </c>
      <c r="S14" s="369"/>
      <c r="T14" s="461">
        <f t="shared" si="20"/>
        <v>-2520759.4673759807</v>
      </c>
      <c r="U14" s="462">
        <f t="shared" si="21"/>
        <v>-0.24555972694119885</v>
      </c>
      <c r="V14" s="463">
        <f t="shared" si="22"/>
        <v>-311.51477266887446</v>
      </c>
      <c r="W14" s="464"/>
      <c r="X14" s="242">
        <v>16</v>
      </c>
      <c r="Y14" s="18" t="s">
        <v>48</v>
      </c>
      <c r="Z14" s="21">
        <v>8033</v>
      </c>
      <c r="AA14" s="473">
        <f t="shared" si="23"/>
        <v>914068.06476877537</v>
      </c>
      <c r="AB14" s="473">
        <v>6199276</v>
      </c>
      <c r="AC14" s="22">
        <v>7113344.0647687754</v>
      </c>
      <c r="AD14" s="36">
        <v>2324528</v>
      </c>
      <c r="AE14" s="22">
        <v>9437872</v>
      </c>
      <c r="AF14" s="21">
        <v>1409657.9092009973</v>
      </c>
      <c r="AG14" s="418">
        <f t="shared" si="24"/>
        <v>10847529.909200998</v>
      </c>
      <c r="AH14" s="447">
        <v>-582168</v>
      </c>
      <c r="AI14" s="442">
        <f t="shared" si="25"/>
        <v>10265361.909200998</v>
      </c>
      <c r="AJ14" s="419">
        <f t="shared" si="26"/>
        <v>1277.8989056642597</v>
      </c>
      <c r="AK14" s="369">
        <v>7</v>
      </c>
    </row>
    <row r="15" spans="1:37">
      <c r="A15" s="242">
        <v>18</v>
      </c>
      <c r="B15" s="18" t="s">
        <v>49</v>
      </c>
      <c r="C15" s="21">
        <v>4763</v>
      </c>
      <c r="D15" s="476">
        <f t="shared" si="13"/>
        <v>2347422.0303152548</v>
      </c>
      <c r="E15" s="473">
        <v>-954606.39706081268</v>
      </c>
      <c r="F15" s="22">
        <v>1392815.6332544419</v>
      </c>
      <c r="G15" s="36">
        <v>1191234.9836468897</v>
      </c>
      <c r="H15" s="22">
        <f t="shared" si="14"/>
        <v>2584050.6169013316</v>
      </c>
      <c r="I15" s="425">
        <v>829716.90878165886</v>
      </c>
      <c r="J15" s="418">
        <f t="shared" si="15"/>
        <v>3413767.5256829904</v>
      </c>
      <c r="K15" s="447">
        <v>-92555</v>
      </c>
      <c r="L15" s="442">
        <f t="shared" si="16"/>
        <v>3321212.5256829904</v>
      </c>
      <c r="M15" s="418">
        <v>393615.43780000048</v>
      </c>
      <c r="N15" s="405">
        <f t="shared" si="17"/>
        <v>3714827.9634829909</v>
      </c>
      <c r="O15" s="405">
        <f t="shared" si="18"/>
        <v>697.29425271530351</v>
      </c>
      <c r="P15" s="405">
        <f t="shared" si="19"/>
        <v>779.93448739932626</v>
      </c>
      <c r="Q15" s="369">
        <v>1</v>
      </c>
      <c r="R15" s="465">
        <v>32</v>
      </c>
      <c r="S15" s="465"/>
      <c r="T15" s="461">
        <f t="shared" si="20"/>
        <v>-276483.49004222453</v>
      </c>
      <c r="U15" s="462">
        <f t="shared" si="21"/>
        <v>-7.6850153218543021E-2</v>
      </c>
      <c r="V15" s="463">
        <f t="shared" si="22"/>
        <v>-44.957865239145576</v>
      </c>
      <c r="W15" s="464"/>
      <c r="X15" s="242">
        <v>18</v>
      </c>
      <c r="Y15" s="18" t="s">
        <v>49</v>
      </c>
      <c r="Z15" s="21">
        <v>4847</v>
      </c>
      <c r="AA15" s="473">
        <f t="shared" si="23"/>
        <v>2365485.4276220202</v>
      </c>
      <c r="AB15" s="473">
        <v>-783508</v>
      </c>
      <c r="AC15" s="22">
        <v>1581977.42762202</v>
      </c>
      <c r="AD15" s="36">
        <v>1264212</v>
      </c>
      <c r="AE15" s="22">
        <v>2846189</v>
      </c>
      <c r="AF15" s="21">
        <v>844062.01572521508</v>
      </c>
      <c r="AG15" s="418">
        <f t="shared" si="24"/>
        <v>3690251.015725215</v>
      </c>
      <c r="AH15" s="447">
        <v>-92555</v>
      </c>
      <c r="AI15" s="442">
        <f t="shared" si="25"/>
        <v>3597696.015725215</v>
      </c>
      <c r="AJ15" s="419">
        <f t="shared" si="26"/>
        <v>742.25211795444909</v>
      </c>
      <c r="AK15" s="369">
        <v>1</v>
      </c>
    </row>
    <row r="16" spans="1:37">
      <c r="A16" s="242">
        <v>19</v>
      </c>
      <c r="B16" s="18" t="s">
        <v>50</v>
      </c>
      <c r="C16" s="21">
        <v>3965</v>
      </c>
      <c r="D16" s="476">
        <f t="shared" si="13"/>
        <v>1927483.1003771885</v>
      </c>
      <c r="E16" s="473">
        <v>-1115693.8489066116</v>
      </c>
      <c r="F16" s="22">
        <v>811789.25147057697</v>
      </c>
      <c r="G16" s="36">
        <v>1585213.1965054921</v>
      </c>
      <c r="H16" s="22">
        <f t="shared" si="14"/>
        <v>2397002.4479760691</v>
      </c>
      <c r="I16" s="425">
        <v>660118.79801516049</v>
      </c>
      <c r="J16" s="418">
        <f t="shared" si="15"/>
        <v>3057121.2459912295</v>
      </c>
      <c r="K16" s="447">
        <v>-773678</v>
      </c>
      <c r="L16" s="442">
        <f t="shared" si="16"/>
        <v>2283443.2459912295</v>
      </c>
      <c r="M16" s="418">
        <v>40326.390000000014</v>
      </c>
      <c r="N16" s="405">
        <f t="shared" si="17"/>
        <v>2323769.6359912297</v>
      </c>
      <c r="O16" s="405">
        <f t="shared" si="18"/>
        <v>575.89993593725842</v>
      </c>
      <c r="P16" s="405">
        <f t="shared" si="19"/>
        <v>586.07052610119285</v>
      </c>
      <c r="Q16" s="369">
        <v>2</v>
      </c>
      <c r="R16" s="369">
        <v>2</v>
      </c>
      <c r="S16" s="369"/>
      <c r="T16" s="461">
        <f t="shared" si="20"/>
        <v>-793747.15304391785</v>
      </c>
      <c r="U16" s="462">
        <f t="shared" si="21"/>
        <v>-0.25794541452254538</v>
      </c>
      <c r="V16" s="463">
        <f t="shared" si="22"/>
        <v>-202.15073385671053</v>
      </c>
      <c r="W16" s="464"/>
      <c r="X16" s="242">
        <v>19</v>
      </c>
      <c r="Y16" s="18" t="s">
        <v>50</v>
      </c>
      <c r="Z16" s="21">
        <v>3955</v>
      </c>
      <c r="AA16" s="473">
        <f t="shared" si="23"/>
        <v>1972296.0749889505</v>
      </c>
      <c r="AB16" s="473">
        <v>-455333</v>
      </c>
      <c r="AC16" s="22">
        <v>1516963.0749889505</v>
      </c>
      <c r="AD16" s="36">
        <v>1672275</v>
      </c>
      <c r="AE16" s="22">
        <v>3189238</v>
      </c>
      <c r="AF16" s="21">
        <v>661630.39903514727</v>
      </c>
      <c r="AG16" s="418">
        <f t="shared" si="24"/>
        <v>3850868.3990351474</v>
      </c>
      <c r="AH16" s="447">
        <v>-773678</v>
      </c>
      <c r="AI16" s="442">
        <f t="shared" si="25"/>
        <v>3077190.3990351474</v>
      </c>
      <c r="AJ16" s="419">
        <f t="shared" si="26"/>
        <v>778.05066979396895</v>
      </c>
      <c r="AK16" s="369">
        <v>2</v>
      </c>
    </row>
    <row r="17" spans="1:37">
      <c r="A17" s="242">
        <v>20</v>
      </c>
      <c r="B17" s="18" t="s">
        <v>51</v>
      </c>
      <c r="C17" s="21">
        <v>16473</v>
      </c>
      <c r="D17" s="476">
        <f t="shared" si="13"/>
        <v>4380185.8833946018</v>
      </c>
      <c r="E17" s="473">
        <v>-5845370.5392033374</v>
      </c>
      <c r="F17" s="22">
        <v>-1465184.6558087356</v>
      </c>
      <c r="G17" s="36">
        <v>7063363.7358082561</v>
      </c>
      <c r="H17" s="22">
        <f t="shared" si="14"/>
        <v>5598179.0799995204</v>
      </c>
      <c r="I17" s="425">
        <v>2777116.1111893579</v>
      </c>
      <c r="J17" s="418">
        <f t="shared" si="15"/>
        <v>8375295.1911888784</v>
      </c>
      <c r="K17" s="447">
        <v>-2539976</v>
      </c>
      <c r="L17" s="442">
        <f t="shared" si="16"/>
        <v>5835319.1911888784</v>
      </c>
      <c r="M17" s="418">
        <v>-586345.71060000022</v>
      </c>
      <c r="N17" s="405">
        <f t="shared" si="17"/>
        <v>5248973.4805888785</v>
      </c>
      <c r="O17" s="405">
        <f t="shared" si="18"/>
        <v>354.23536642924046</v>
      </c>
      <c r="P17" s="405">
        <f t="shared" si="19"/>
        <v>318.64101745819698</v>
      </c>
      <c r="Q17" s="369">
        <v>6</v>
      </c>
      <c r="R17" s="369">
        <v>6</v>
      </c>
      <c r="S17" s="369"/>
      <c r="T17" s="461">
        <f t="shared" si="20"/>
        <v>-3255778.8744982006</v>
      </c>
      <c r="U17" s="462">
        <f t="shared" si="21"/>
        <v>-0.35812823170246355</v>
      </c>
      <c r="V17" s="463">
        <f t="shared" si="22"/>
        <v>-197.84443351532013</v>
      </c>
      <c r="W17" s="464"/>
      <c r="X17" s="242">
        <v>20</v>
      </c>
      <c r="Y17" s="18" t="s">
        <v>51</v>
      </c>
      <c r="Z17" s="21">
        <v>16467</v>
      </c>
      <c r="AA17" s="473">
        <f t="shared" si="23"/>
        <v>4541617.8833280578</v>
      </c>
      <c r="AB17" s="473">
        <v>-3266899</v>
      </c>
      <c r="AC17" s="22">
        <v>1274718.8833280578</v>
      </c>
      <c r="AD17" s="36">
        <v>7582111</v>
      </c>
      <c r="AE17" s="22">
        <v>8856830</v>
      </c>
      <c r="AF17" s="21">
        <v>2774244.0656870781</v>
      </c>
      <c r="AG17" s="418">
        <f t="shared" si="24"/>
        <v>11631074.065687079</v>
      </c>
      <c r="AH17" s="447">
        <v>-2539976</v>
      </c>
      <c r="AI17" s="442">
        <f t="shared" si="25"/>
        <v>9091098.065687079</v>
      </c>
      <c r="AJ17" s="419">
        <f t="shared" si="26"/>
        <v>552.07979994456059</v>
      </c>
      <c r="AK17" s="369">
        <v>6</v>
      </c>
    </row>
    <row r="18" spans="1:37">
      <c r="A18" s="242">
        <v>46</v>
      </c>
      <c r="B18" s="18" t="s">
        <v>52</v>
      </c>
      <c r="C18" s="21">
        <v>1341</v>
      </c>
      <c r="D18" s="476">
        <f t="shared" si="13"/>
        <v>832327.40064817399</v>
      </c>
      <c r="E18" s="473">
        <v>594833.85578836582</v>
      </c>
      <c r="F18" s="22">
        <v>1427161.2564365398</v>
      </c>
      <c r="G18" s="36">
        <v>557868.34228187974</v>
      </c>
      <c r="H18" s="22">
        <f t="shared" si="14"/>
        <v>1985029.5987184197</v>
      </c>
      <c r="I18" s="425">
        <v>301710.19723308878</v>
      </c>
      <c r="J18" s="418">
        <f t="shared" si="15"/>
        <v>2286739.7959515085</v>
      </c>
      <c r="K18" s="447">
        <v>-346769</v>
      </c>
      <c r="L18" s="442">
        <f t="shared" si="16"/>
        <v>1939970.7959515085</v>
      </c>
      <c r="M18" s="418">
        <v>292889.07700000005</v>
      </c>
      <c r="N18" s="405">
        <f t="shared" si="17"/>
        <v>2232859.8729515085</v>
      </c>
      <c r="O18" s="405">
        <f t="shared" si="18"/>
        <v>1446.6598030958303</v>
      </c>
      <c r="P18" s="405">
        <f t="shared" si="19"/>
        <v>1665.0707479131308</v>
      </c>
      <c r="Q18" s="369">
        <v>10</v>
      </c>
      <c r="R18" s="369">
        <v>10</v>
      </c>
      <c r="S18" s="369"/>
      <c r="T18" s="461">
        <f t="shared" si="20"/>
        <v>67671.049877001438</v>
      </c>
      <c r="U18" s="462">
        <f t="shared" si="21"/>
        <v>3.6143277815895464E-2</v>
      </c>
      <c r="V18" s="463">
        <f t="shared" si="22"/>
        <v>71.990386007352299</v>
      </c>
      <c r="W18" s="464"/>
      <c r="X18" s="242">
        <v>46</v>
      </c>
      <c r="Y18" s="18" t="s">
        <v>52</v>
      </c>
      <c r="Z18" s="21">
        <v>1362</v>
      </c>
      <c r="AA18" s="473">
        <f t="shared" si="23"/>
        <v>759816.52502783993</v>
      </c>
      <c r="AB18" s="473">
        <v>764515</v>
      </c>
      <c r="AC18" s="22">
        <v>1524331.5250278399</v>
      </c>
      <c r="AD18" s="36">
        <v>395478</v>
      </c>
      <c r="AE18" s="22">
        <v>1919810</v>
      </c>
      <c r="AF18" s="21">
        <v>299258.74607450695</v>
      </c>
      <c r="AG18" s="418">
        <f t="shared" si="24"/>
        <v>2219068.746074507</v>
      </c>
      <c r="AH18" s="447">
        <v>-346769</v>
      </c>
      <c r="AI18" s="442">
        <f t="shared" si="25"/>
        <v>1872299.746074507</v>
      </c>
      <c r="AJ18" s="419">
        <f t="shared" si="26"/>
        <v>1374.669417088478</v>
      </c>
      <c r="AK18" s="369">
        <v>10</v>
      </c>
    </row>
    <row r="19" spans="1:37">
      <c r="A19" s="242">
        <v>47</v>
      </c>
      <c r="B19" s="18" t="s">
        <v>53</v>
      </c>
      <c r="C19" s="21">
        <v>1811</v>
      </c>
      <c r="D19" s="476">
        <f t="shared" si="13"/>
        <v>2257422.040934932</v>
      </c>
      <c r="E19" s="473">
        <v>355986.64825666527</v>
      </c>
      <c r="F19" s="22">
        <v>2613408.689191597</v>
      </c>
      <c r="G19" s="36">
        <v>480692.39136218984</v>
      </c>
      <c r="H19" s="22">
        <f t="shared" si="14"/>
        <v>3094101.0805537868</v>
      </c>
      <c r="I19" s="425">
        <v>396846.70958367927</v>
      </c>
      <c r="J19" s="418">
        <f t="shared" si="15"/>
        <v>3490947.790137466</v>
      </c>
      <c r="K19" s="447">
        <v>-18061</v>
      </c>
      <c r="L19" s="442">
        <f t="shared" si="16"/>
        <v>3472886.790137466</v>
      </c>
      <c r="M19" s="418">
        <v>-50781.380000000005</v>
      </c>
      <c r="N19" s="405">
        <f t="shared" si="17"/>
        <v>3422105.4101374662</v>
      </c>
      <c r="O19" s="405">
        <f t="shared" si="18"/>
        <v>1917.662501456359</v>
      </c>
      <c r="P19" s="405">
        <f t="shared" si="19"/>
        <v>1889.6219824061104</v>
      </c>
      <c r="Q19" s="369">
        <v>19</v>
      </c>
      <c r="R19" s="369">
        <v>19</v>
      </c>
      <c r="S19" s="369"/>
      <c r="T19" s="461">
        <f t="shared" si="20"/>
        <v>-285929.12723230105</v>
      </c>
      <c r="U19" s="462">
        <f t="shared" si="21"/>
        <v>-7.6068935940970486E-2</v>
      </c>
      <c r="V19" s="463">
        <f t="shared" si="22"/>
        <v>-183.40844173523806</v>
      </c>
      <c r="W19" s="464"/>
      <c r="X19" s="242">
        <v>47</v>
      </c>
      <c r="Y19" s="18" t="s">
        <v>53</v>
      </c>
      <c r="Z19" s="21">
        <v>1789</v>
      </c>
      <c r="AA19" s="473">
        <f t="shared" si="23"/>
        <v>2121790.9162478577</v>
      </c>
      <c r="AB19" s="473">
        <v>628850</v>
      </c>
      <c r="AC19" s="22">
        <v>2750640.9162478577</v>
      </c>
      <c r="AD19" s="36">
        <v>637622</v>
      </c>
      <c r="AE19" s="22">
        <v>3388263</v>
      </c>
      <c r="AF19" s="21">
        <v>388613.91736976692</v>
      </c>
      <c r="AG19" s="418">
        <f t="shared" si="24"/>
        <v>3776876.9173697671</v>
      </c>
      <c r="AH19" s="447">
        <v>-18061</v>
      </c>
      <c r="AI19" s="442">
        <f t="shared" si="25"/>
        <v>3758815.9173697671</v>
      </c>
      <c r="AJ19" s="419">
        <f t="shared" si="26"/>
        <v>2101.0709431915971</v>
      </c>
      <c r="AK19" s="369">
        <v>19</v>
      </c>
    </row>
    <row r="20" spans="1:37">
      <c r="A20" s="242">
        <v>49</v>
      </c>
      <c r="B20" s="18" t="s">
        <v>54</v>
      </c>
      <c r="C20" s="21">
        <v>305274</v>
      </c>
      <c r="D20" s="476">
        <f t="shared" si="13"/>
        <v>248677887.92596337</v>
      </c>
      <c r="E20" s="473">
        <v>143198978.85848108</v>
      </c>
      <c r="F20" s="22">
        <v>391876866.78444445</v>
      </c>
      <c r="G20" s="36">
        <v>-24503466.170605302</v>
      </c>
      <c r="H20" s="22">
        <f t="shared" si="14"/>
        <v>367373400.61383915</v>
      </c>
      <c r="I20" s="425">
        <v>31196367.638407085</v>
      </c>
      <c r="J20" s="418">
        <f t="shared" si="15"/>
        <v>398569768.25224626</v>
      </c>
      <c r="K20" s="447">
        <v>501319</v>
      </c>
      <c r="L20" s="442">
        <f t="shared" si="16"/>
        <v>399071087.25224626</v>
      </c>
      <c r="M20" s="418">
        <v>-14825819.548670001</v>
      </c>
      <c r="N20" s="405">
        <f t="shared" si="17"/>
        <v>384245267.70357627</v>
      </c>
      <c r="O20" s="405">
        <f t="shared" si="18"/>
        <v>1307.2554074446114</v>
      </c>
      <c r="P20" s="405">
        <f t="shared" si="19"/>
        <v>1258.6897924604659</v>
      </c>
      <c r="Q20" s="369">
        <v>1</v>
      </c>
      <c r="R20" s="465">
        <v>34</v>
      </c>
      <c r="S20" s="465"/>
      <c r="T20" s="461">
        <f t="shared" si="20"/>
        <v>43578037.235436678</v>
      </c>
      <c r="U20" s="462">
        <f t="shared" si="21"/>
        <v>0.12258477974007109</v>
      </c>
      <c r="V20" s="463">
        <f t="shared" si="22"/>
        <v>110.84085089462815</v>
      </c>
      <c r="W20" s="464"/>
      <c r="X20" s="242">
        <v>49</v>
      </c>
      <c r="Y20" s="18" t="s">
        <v>54</v>
      </c>
      <c r="Z20" s="21">
        <v>297132</v>
      </c>
      <c r="AA20" s="473">
        <f t="shared" si="23"/>
        <v>231670383.19197631</v>
      </c>
      <c r="AB20" s="473">
        <v>116316489</v>
      </c>
      <c r="AC20" s="22">
        <v>347986872.19197631</v>
      </c>
      <c r="AD20" s="36">
        <v>-23588333</v>
      </c>
      <c r="AE20" s="22">
        <v>324398539</v>
      </c>
      <c r="AF20" s="21">
        <v>30593192.01680956</v>
      </c>
      <c r="AG20" s="418">
        <f t="shared" si="24"/>
        <v>354991731.01680958</v>
      </c>
      <c r="AH20" s="447">
        <v>501319</v>
      </c>
      <c r="AI20" s="442">
        <f t="shared" si="25"/>
        <v>355493050.01680958</v>
      </c>
      <c r="AJ20" s="419">
        <f t="shared" si="26"/>
        <v>1196.4145565499832</v>
      </c>
      <c r="AK20" s="369">
        <v>1</v>
      </c>
    </row>
    <row r="21" spans="1:37">
      <c r="A21" s="242">
        <v>50</v>
      </c>
      <c r="B21" s="18" t="s">
        <v>55</v>
      </c>
      <c r="C21" s="21">
        <v>11276</v>
      </c>
      <c r="D21" s="476">
        <f t="shared" si="13"/>
        <v>2301952.0429240959</v>
      </c>
      <c r="E21" s="473">
        <v>-1968559.957863726</v>
      </c>
      <c r="F21" s="22">
        <v>333392.08506036969</v>
      </c>
      <c r="G21" s="36">
        <v>3596434.9808094613</v>
      </c>
      <c r="H21" s="22">
        <f t="shared" si="14"/>
        <v>3929827.065869831</v>
      </c>
      <c r="I21" s="425">
        <v>2085141.0496233262</v>
      </c>
      <c r="J21" s="418">
        <f t="shared" si="15"/>
        <v>6014968.1154931569</v>
      </c>
      <c r="K21" s="447">
        <v>-1179002</v>
      </c>
      <c r="L21" s="442">
        <f t="shared" si="16"/>
        <v>4835966.1154931569</v>
      </c>
      <c r="M21" s="418">
        <v>198644.81000000006</v>
      </c>
      <c r="N21" s="405">
        <f t="shared" si="17"/>
        <v>5034610.9254931565</v>
      </c>
      <c r="O21" s="405">
        <f t="shared" si="18"/>
        <v>428.87248275036865</v>
      </c>
      <c r="P21" s="405">
        <f t="shared" si="19"/>
        <v>446.48908526899226</v>
      </c>
      <c r="Q21" s="369">
        <v>4</v>
      </c>
      <c r="R21" s="369">
        <v>4</v>
      </c>
      <c r="S21" s="369"/>
      <c r="T21" s="461">
        <f t="shared" si="20"/>
        <v>-2244263.6747992653</v>
      </c>
      <c r="U21" s="462">
        <f t="shared" si="21"/>
        <v>-0.31697610688799049</v>
      </c>
      <c r="V21" s="463">
        <f t="shared" si="22"/>
        <v>-191.27552375680676</v>
      </c>
      <c r="W21" s="464"/>
      <c r="X21" s="242">
        <v>50</v>
      </c>
      <c r="Y21" s="18" t="s">
        <v>55</v>
      </c>
      <c r="Z21" s="21">
        <v>11417</v>
      </c>
      <c r="AA21" s="473">
        <f t="shared" si="23"/>
        <v>2457393.5352644543</v>
      </c>
      <c r="AB21" s="473">
        <v>152662</v>
      </c>
      <c r="AC21" s="22">
        <v>2610055.5352644543</v>
      </c>
      <c r="AD21" s="36">
        <v>3558724</v>
      </c>
      <c r="AE21" s="22">
        <v>6168780</v>
      </c>
      <c r="AF21" s="21">
        <v>2090451.7902924221</v>
      </c>
      <c r="AG21" s="418">
        <f t="shared" si="24"/>
        <v>8259231.7902924223</v>
      </c>
      <c r="AH21" s="447">
        <v>-1179002</v>
      </c>
      <c r="AI21" s="442">
        <f t="shared" si="25"/>
        <v>7080229.7902924223</v>
      </c>
      <c r="AJ21" s="419">
        <f t="shared" si="26"/>
        <v>620.14800650717541</v>
      </c>
      <c r="AK21" s="369">
        <v>4</v>
      </c>
    </row>
    <row r="22" spans="1:37">
      <c r="A22" s="242">
        <v>51</v>
      </c>
      <c r="B22" s="18" t="s">
        <v>56</v>
      </c>
      <c r="C22" s="21">
        <v>9211</v>
      </c>
      <c r="D22" s="476">
        <f t="shared" si="13"/>
        <v>3532642.1383864963</v>
      </c>
      <c r="E22" s="473">
        <v>-9164902.979887221</v>
      </c>
      <c r="F22" s="22">
        <v>-5632260.8415007247</v>
      </c>
      <c r="G22" s="36">
        <v>-171848.63615171384</v>
      </c>
      <c r="H22" s="22">
        <f t="shared" si="14"/>
        <v>-5804109.4776524389</v>
      </c>
      <c r="I22" s="425">
        <v>1800675.4432268033</v>
      </c>
      <c r="J22" s="418">
        <f t="shared" si="15"/>
        <v>-4003434.0344256358</v>
      </c>
      <c r="K22" s="447">
        <v>-847974</v>
      </c>
      <c r="L22" s="442">
        <f t="shared" si="16"/>
        <v>-4851408.0344256358</v>
      </c>
      <c r="M22" s="418">
        <v>-140276.0944</v>
      </c>
      <c r="N22" s="405">
        <f t="shared" si="17"/>
        <v>-4991684.1288256356</v>
      </c>
      <c r="O22" s="405">
        <f t="shared" si="18"/>
        <v>-526.69721359522703</v>
      </c>
      <c r="P22" s="405">
        <f t="shared" si="19"/>
        <v>-541.92640634302848</v>
      </c>
      <c r="Q22" s="369">
        <v>4</v>
      </c>
      <c r="R22" s="369">
        <v>4</v>
      </c>
      <c r="S22" s="369"/>
      <c r="T22" s="461">
        <f t="shared" si="20"/>
        <v>-873489.08494567033</v>
      </c>
      <c r="U22" s="462">
        <f>-T22/AI22</f>
        <v>-0.21958443498700791</v>
      </c>
      <c r="V22" s="463">
        <f t="shared" si="22"/>
        <v>-100.5220529481341</v>
      </c>
      <c r="W22" s="464"/>
      <c r="X22" s="242">
        <v>51</v>
      </c>
      <c r="Y22" s="18" t="s">
        <v>56</v>
      </c>
      <c r="Z22" s="21">
        <v>9334</v>
      </c>
      <c r="AA22" s="473">
        <f t="shared" si="23"/>
        <v>3665750.7390590366</v>
      </c>
      <c r="AB22" s="473">
        <v>-8438161</v>
      </c>
      <c r="AC22" s="22">
        <v>-4772410.2609409634</v>
      </c>
      <c r="AD22" s="36">
        <v>-161278</v>
      </c>
      <c r="AE22" s="22">
        <v>-4933689</v>
      </c>
      <c r="AF22" s="21">
        <v>1803744.0505200343</v>
      </c>
      <c r="AG22" s="418">
        <f t="shared" si="24"/>
        <v>-3129944.9494799655</v>
      </c>
      <c r="AH22" s="447">
        <v>-847974</v>
      </c>
      <c r="AI22" s="442">
        <f t="shared" si="25"/>
        <v>-3977918.9494799655</v>
      </c>
      <c r="AJ22" s="419">
        <f t="shared" si="26"/>
        <v>-426.17516064709292</v>
      </c>
      <c r="AK22" s="369">
        <v>4</v>
      </c>
    </row>
    <row r="23" spans="1:37">
      <c r="A23" s="242">
        <v>52</v>
      </c>
      <c r="B23" s="18" t="s">
        <v>57</v>
      </c>
      <c r="C23" s="21">
        <v>2346</v>
      </c>
      <c r="D23" s="476">
        <f t="shared" si="13"/>
        <v>1082856.8115568371</v>
      </c>
      <c r="E23" s="473">
        <v>506912.88286548195</v>
      </c>
      <c r="F23" s="22">
        <v>1589769.6944223191</v>
      </c>
      <c r="G23" s="36">
        <v>1193094.3536320028</v>
      </c>
      <c r="H23" s="22">
        <f t="shared" si="14"/>
        <v>2782864.0480543217</v>
      </c>
      <c r="I23" s="425">
        <v>552636.6982331397</v>
      </c>
      <c r="J23" s="418">
        <f t="shared" si="15"/>
        <v>3335500.7462874614</v>
      </c>
      <c r="K23" s="447">
        <v>229822</v>
      </c>
      <c r="L23" s="442">
        <f t="shared" si="16"/>
        <v>3565322.7462874614</v>
      </c>
      <c r="M23" s="418">
        <v>19416.410000000003</v>
      </c>
      <c r="N23" s="405">
        <f t="shared" si="17"/>
        <v>3584739.1562874615</v>
      </c>
      <c r="O23" s="405">
        <f t="shared" si="18"/>
        <v>1519.7454161498131</v>
      </c>
      <c r="P23" s="405">
        <f t="shared" si="19"/>
        <v>1528.0218057491311</v>
      </c>
      <c r="Q23" s="369">
        <v>14</v>
      </c>
      <c r="R23" s="369">
        <v>14</v>
      </c>
      <c r="S23" s="369"/>
      <c r="T23" s="461">
        <f t="shared" si="20"/>
        <v>-346023.64044485101</v>
      </c>
      <c r="U23" s="462">
        <f t="shared" ref="U23:U31" si="27">T23/AI23</f>
        <v>-8.8466631750795235E-2</v>
      </c>
      <c r="V23" s="463">
        <f t="shared" si="22"/>
        <v>-107.27055170888593</v>
      </c>
      <c r="W23" s="464"/>
      <c r="X23" s="242">
        <v>52</v>
      </c>
      <c r="Y23" s="18" t="s">
        <v>57</v>
      </c>
      <c r="Z23" s="21">
        <v>2404</v>
      </c>
      <c r="AA23" s="473">
        <f t="shared" si="23"/>
        <v>1090446.5504138954</v>
      </c>
      <c r="AB23" s="473">
        <v>880187</v>
      </c>
      <c r="AC23" s="22">
        <v>1970633.5504138954</v>
      </c>
      <c r="AD23" s="36">
        <v>1161901</v>
      </c>
      <c r="AE23" s="22">
        <v>3132534</v>
      </c>
      <c r="AF23" s="21">
        <v>548990.38673231227</v>
      </c>
      <c r="AG23" s="418">
        <f t="shared" si="24"/>
        <v>3681524.3867323124</v>
      </c>
      <c r="AH23" s="447">
        <v>229822</v>
      </c>
      <c r="AI23" s="442">
        <f t="shared" si="25"/>
        <v>3911346.3867323124</v>
      </c>
      <c r="AJ23" s="419">
        <f t="shared" si="26"/>
        <v>1627.015967858699</v>
      </c>
      <c r="AK23" s="369">
        <v>14</v>
      </c>
    </row>
    <row r="24" spans="1:37">
      <c r="A24" s="242">
        <v>61</v>
      </c>
      <c r="B24" s="18" t="s">
        <v>58</v>
      </c>
      <c r="C24" s="21">
        <v>16459</v>
      </c>
      <c r="D24" s="476">
        <f t="shared" si="13"/>
        <v>-969101.9256176874</v>
      </c>
      <c r="E24" s="473">
        <v>913377.45688203222</v>
      </c>
      <c r="F24" s="22">
        <v>-55724.468735655188</v>
      </c>
      <c r="G24" s="36">
        <v>5524735.6871870952</v>
      </c>
      <c r="H24" s="22">
        <f t="shared" si="14"/>
        <v>5469011.2184514403</v>
      </c>
      <c r="I24" s="425">
        <v>3065720.5326125962</v>
      </c>
      <c r="J24" s="418">
        <f t="shared" si="15"/>
        <v>8534731.751064036</v>
      </c>
      <c r="K24" s="447">
        <v>1241767</v>
      </c>
      <c r="L24" s="442">
        <f t="shared" si="16"/>
        <v>9776498.751064036</v>
      </c>
      <c r="M24" s="418">
        <v>209488.1281999998</v>
      </c>
      <c r="N24" s="405">
        <f t="shared" si="17"/>
        <v>9985986.8792640362</v>
      </c>
      <c r="O24" s="405">
        <f t="shared" si="18"/>
        <v>593.99105359159341</v>
      </c>
      <c r="P24" s="405">
        <f t="shared" si="19"/>
        <v>606.71893063151083</v>
      </c>
      <c r="Q24" s="369">
        <v>5</v>
      </c>
      <c r="R24" s="369">
        <v>5</v>
      </c>
      <c r="S24" s="369"/>
      <c r="T24" s="461">
        <f t="shared" si="20"/>
        <v>-3010395.9903658926</v>
      </c>
      <c r="U24" s="462">
        <f t="shared" si="27"/>
        <v>-0.23542822954599898</v>
      </c>
      <c r="V24" s="463">
        <f t="shared" si="22"/>
        <v>-177.5587407383365</v>
      </c>
      <c r="W24" s="464"/>
      <c r="X24" s="242">
        <v>61</v>
      </c>
      <c r="Y24" s="18" t="s">
        <v>58</v>
      </c>
      <c r="Z24" s="21">
        <v>16573</v>
      </c>
      <c r="AA24" s="473">
        <f t="shared" si="23"/>
        <v>-806356.61653942242</v>
      </c>
      <c r="AB24" s="473">
        <v>3329597</v>
      </c>
      <c r="AC24" s="22">
        <v>2523240.3834605776</v>
      </c>
      <c r="AD24" s="36">
        <v>5988693</v>
      </c>
      <c r="AE24" s="22">
        <v>8511934</v>
      </c>
      <c r="AF24" s="21">
        <v>3033193.7414299296</v>
      </c>
      <c r="AG24" s="418">
        <f t="shared" si="24"/>
        <v>11545127.741429929</v>
      </c>
      <c r="AH24" s="447">
        <v>1241767</v>
      </c>
      <c r="AI24" s="442">
        <f t="shared" si="25"/>
        <v>12786894.741429929</v>
      </c>
      <c r="AJ24" s="419">
        <f t="shared" si="26"/>
        <v>771.54979432992991</v>
      </c>
      <c r="AK24" s="369">
        <v>5</v>
      </c>
    </row>
    <row r="25" spans="1:37">
      <c r="A25" s="242">
        <v>69</v>
      </c>
      <c r="B25" s="18" t="s">
        <v>59</v>
      </c>
      <c r="C25" s="21">
        <v>6687</v>
      </c>
      <c r="D25" s="476">
        <f t="shared" si="13"/>
        <v>3595426.0556196584</v>
      </c>
      <c r="E25" s="473">
        <v>-4030166.2346300767</v>
      </c>
      <c r="F25" s="22">
        <v>-434740.17901041824</v>
      </c>
      <c r="G25" s="36">
        <v>3720927.9316509287</v>
      </c>
      <c r="H25" s="22">
        <f t="shared" si="14"/>
        <v>3286187.7526405104</v>
      </c>
      <c r="I25" s="425">
        <v>1378950.1907303869</v>
      </c>
      <c r="J25" s="418">
        <f t="shared" si="15"/>
        <v>4665137.9433708973</v>
      </c>
      <c r="K25" s="447">
        <v>680407</v>
      </c>
      <c r="L25" s="442">
        <f t="shared" si="16"/>
        <v>5345544.9433708973</v>
      </c>
      <c r="M25" s="418">
        <v>67852.885099999985</v>
      </c>
      <c r="N25" s="405">
        <f t="shared" si="17"/>
        <v>5413397.8284708969</v>
      </c>
      <c r="O25" s="405">
        <f t="shared" si="18"/>
        <v>799.39359105292317</v>
      </c>
      <c r="P25" s="405">
        <f t="shared" si="19"/>
        <v>809.54057551531287</v>
      </c>
      <c r="Q25" s="369">
        <v>17</v>
      </c>
      <c r="R25" s="369">
        <v>17</v>
      </c>
      <c r="S25" s="369"/>
      <c r="T25" s="461">
        <f t="shared" si="20"/>
        <v>-1181204.9924257062</v>
      </c>
      <c r="U25" s="462">
        <f t="shared" si="27"/>
        <v>-0.18097904838475135</v>
      </c>
      <c r="V25" s="463">
        <f t="shared" si="22"/>
        <v>-160.14036010800066</v>
      </c>
      <c r="W25" s="464"/>
      <c r="X25" s="242">
        <v>69</v>
      </c>
      <c r="Y25" s="18" t="s">
        <v>59</v>
      </c>
      <c r="Z25" s="21">
        <v>6802</v>
      </c>
      <c r="AA25" s="473">
        <f t="shared" si="23"/>
        <v>3734551.7950217826</v>
      </c>
      <c r="AB25" s="473">
        <v>-2964940</v>
      </c>
      <c r="AC25" s="22">
        <v>769611.79502178263</v>
      </c>
      <c r="AD25" s="36">
        <v>3717894</v>
      </c>
      <c r="AE25" s="22">
        <v>4487506</v>
      </c>
      <c r="AF25" s="21">
        <v>1358836.9357966033</v>
      </c>
      <c r="AG25" s="418">
        <f t="shared" si="24"/>
        <v>5846342.9357966036</v>
      </c>
      <c r="AH25" s="447">
        <v>680407</v>
      </c>
      <c r="AI25" s="442">
        <f t="shared" si="25"/>
        <v>6526749.9357966036</v>
      </c>
      <c r="AJ25" s="419">
        <f t="shared" si="26"/>
        <v>959.53395116092383</v>
      </c>
      <c r="AK25" s="369">
        <v>17</v>
      </c>
    </row>
    <row r="26" spans="1:37">
      <c r="A26" s="242">
        <v>71</v>
      </c>
      <c r="B26" s="18" t="s">
        <v>60</v>
      </c>
      <c r="C26" s="21">
        <v>6591</v>
      </c>
      <c r="D26" s="476">
        <f t="shared" si="13"/>
        <v>4867759.0030744849</v>
      </c>
      <c r="E26" s="473">
        <v>-1461616.2574713521</v>
      </c>
      <c r="F26" s="22">
        <v>3406142.745603133</v>
      </c>
      <c r="G26" s="36">
        <v>3888870.1094753686</v>
      </c>
      <c r="H26" s="22">
        <f t="shared" si="14"/>
        <v>7295012.8550785016</v>
      </c>
      <c r="I26" s="425">
        <v>1404178.6055457909</v>
      </c>
      <c r="J26" s="418">
        <f t="shared" si="15"/>
        <v>8699191.4606242925</v>
      </c>
      <c r="K26" s="447">
        <v>637384</v>
      </c>
      <c r="L26" s="442">
        <f t="shared" si="16"/>
        <v>9336575.4606242925</v>
      </c>
      <c r="M26" s="418">
        <v>-71840.716999999975</v>
      </c>
      <c r="N26" s="405">
        <f t="shared" si="17"/>
        <v>9264734.7436242923</v>
      </c>
      <c r="O26" s="405">
        <f t="shared" si="18"/>
        <v>1416.5643241730074</v>
      </c>
      <c r="P26" s="405">
        <f t="shared" si="19"/>
        <v>1405.6645036601869</v>
      </c>
      <c r="Q26" s="369">
        <v>17</v>
      </c>
      <c r="R26" s="369">
        <v>17</v>
      </c>
      <c r="S26" s="369"/>
      <c r="T26" s="461">
        <f t="shared" si="20"/>
        <v>-1032713.0578722283</v>
      </c>
      <c r="U26" s="462">
        <f t="shared" si="27"/>
        <v>-9.9593434595835223E-2</v>
      </c>
      <c r="V26" s="463">
        <f t="shared" si="22"/>
        <v>-151.451480831759</v>
      </c>
      <c r="W26" s="464"/>
      <c r="X26" s="242">
        <v>71</v>
      </c>
      <c r="Y26" s="18" t="s">
        <v>60</v>
      </c>
      <c r="Z26" s="21">
        <v>6613</v>
      </c>
      <c r="AA26" s="473">
        <f t="shared" si="23"/>
        <v>4881508.9261949575</v>
      </c>
      <c r="AB26" s="473">
        <v>-454580</v>
      </c>
      <c r="AC26" s="22">
        <v>4426928.9261949575</v>
      </c>
      <c r="AD26" s="36">
        <v>3923936</v>
      </c>
      <c r="AE26" s="22">
        <v>8350865</v>
      </c>
      <c r="AF26" s="21">
        <v>1381039.5184965217</v>
      </c>
      <c r="AG26" s="418">
        <f t="shared" si="24"/>
        <v>9731904.5184965208</v>
      </c>
      <c r="AH26" s="447">
        <v>637384</v>
      </c>
      <c r="AI26" s="442">
        <f t="shared" si="25"/>
        <v>10369288.518496521</v>
      </c>
      <c r="AJ26" s="419">
        <f t="shared" si="26"/>
        <v>1568.0158050047664</v>
      </c>
      <c r="AK26" s="369">
        <v>17</v>
      </c>
    </row>
    <row r="27" spans="1:37">
      <c r="A27" s="242">
        <v>72</v>
      </c>
      <c r="B27" s="18" t="s">
        <v>61</v>
      </c>
      <c r="C27" s="21">
        <v>960</v>
      </c>
      <c r="D27" s="476">
        <f t="shared" si="13"/>
        <v>1304895.1913229665</v>
      </c>
      <c r="E27" s="473">
        <v>-302631.23868751817</v>
      </c>
      <c r="F27" s="22">
        <v>1002263.9526354483</v>
      </c>
      <c r="G27" s="36">
        <v>297482.92442468769</v>
      </c>
      <c r="H27" s="22">
        <f t="shared" si="14"/>
        <v>1299746.8770601361</v>
      </c>
      <c r="I27" s="425">
        <v>171597.85210447796</v>
      </c>
      <c r="J27" s="418">
        <f t="shared" si="15"/>
        <v>1471344.7291646141</v>
      </c>
      <c r="K27" s="447">
        <v>-217888</v>
      </c>
      <c r="L27" s="442">
        <f t="shared" si="16"/>
        <v>1253456.7291646141</v>
      </c>
      <c r="M27" s="418">
        <v>4480.7100000000009</v>
      </c>
      <c r="N27" s="405">
        <f t="shared" si="17"/>
        <v>1257937.4391646141</v>
      </c>
      <c r="O27" s="405">
        <f t="shared" si="18"/>
        <v>1305.6840928798063</v>
      </c>
      <c r="P27" s="405">
        <f t="shared" si="19"/>
        <v>1310.3514991298064</v>
      </c>
      <c r="Q27" s="369">
        <v>17</v>
      </c>
      <c r="R27" s="369">
        <v>17</v>
      </c>
      <c r="S27" s="369"/>
      <c r="T27" s="461">
        <f t="shared" si="20"/>
        <v>-245008.00854972727</v>
      </c>
      <c r="U27" s="462">
        <f t="shared" si="27"/>
        <v>-0.16350602211931006</v>
      </c>
      <c r="V27" s="463">
        <f t="shared" si="22"/>
        <v>-271.64720997739528</v>
      </c>
      <c r="W27" s="464"/>
      <c r="X27" s="242">
        <v>72</v>
      </c>
      <c r="Y27" s="18" t="s">
        <v>61</v>
      </c>
      <c r="Z27" s="21">
        <v>950</v>
      </c>
      <c r="AA27" s="473">
        <f t="shared" si="23"/>
        <v>1257643.3808491773</v>
      </c>
      <c r="AB27" s="473">
        <v>1610</v>
      </c>
      <c r="AC27" s="22">
        <v>1259253.3808491773</v>
      </c>
      <c r="AD27" s="36">
        <v>286639</v>
      </c>
      <c r="AE27" s="22">
        <v>1545892</v>
      </c>
      <c r="AF27" s="21">
        <v>170460.73771434132</v>
      </c>
      <c r="AG27" s="418">
        <f t="shared" si="24"/>
        <v>1716352.7377143414</v>
      </c>
      <c r="AH27" s="447">
        <v>-217888</v>
      </c>
      <c r="AI27" s="442">
        <f t="shared" si="25"/>
        <v>1498464.7377143414</v>
      </c>
      <c r="AJ27" s="419">
        <f t="shared" si="26"/>
        <v>1577.3313028572015</v>
      </c>
      <c r="AK27" s="369">
        <v>17</v>
      </c>
    </row>
    <row r="28" spans="1:37">
      <c r="A28" s="242">
        <v>74</v>
      </c>
      <c r="B28" s="18" t="s">
        <v>62</v>
      </c>
      <c r="C28" s="21">
        <v>1052</v>
      </c>
      <c r="D28" s="476">
        <f t="shared" si="13"/>
        <v>523618.18759566173</v>
      </c>
      <c r="E28" s="473">
        <v>198159.48422991237</v>
      </c>
      <c r="F28" s="22">
        <v>721777.67182557413</v>
      </c>
      <c r="G28" s="36">
        <v>517079.63859000657</v>
      </c>
      <c r="H28" s="22">
        <f t="shared" si="14"/>
        <v>1238857.3104155806</v>
      </c>
      <c r="I28" s="425">
        <v>288321.85245114315</v>
      </c>
      <c r="J28" s="418">
        <f t="shared" si="15"/>
        <v>1527179.1628667237</v>
      </c>
      <c r="K28" s="447">
        <v>-305209</v>
      </c>
      <c r="L28" s="442">
        <f t="shared" si="16"/>
        <v>1221970.1628667237</v>
      </c>
      <c r="M28" s="418">
        <v>49287.80999999999</v>
      </c>
      <c r="N28" s="405">
        <f t="shared" si="17"/>
        <v>1271257.9728667238</v>
      </c>
      <c r="O28" s="405">
        <f t="shared" si="18"/>
        <v>1161.5685958809161</v>
      </c>
      <c r="P28" s="405">
        <f t="shared" si="19"/>
        <v>1208.4201262991671</v>
      </c>
      <c r="Q28" s="369">
        <v>16</v>
      </c>
      <c r="R28" s="369">
        <v>16</v>
      </c>
      <c r="S28" s="369"/>
      <c r="T28" s="461">
        <f t="shared" si="20"/>
        <v>93894.790113663999</v>
      </c>
      <c r="U28" s="462">
        <f t="shared" si="27"/>
        <v>8.3234500443453929E-2</v>
      </c>
      <c r="V28" s="463">
        <f t="shared" si="22"/>
        <v>119.94775308030694</v>
      </c>
      <c r="W28" s="464"/>
      <c r="X28" s="242">
        <v>74</v>
      </c>
      <c r="Y28" s="18" t="s">
        <v>62</v>
      </c>
      <c r="Z28" s="21">
        <v>1083</v>
      </c>
      <c r="AA28" s="473">
        <f t="shared" si="23"/>
        <v>530947.62723813998</v>
      </c>
      <c r="AB28" s="473">
        <v>153032</v>
      </c>
      <c r="AC28" s="22">
        <v>683979.62723813998</v>
      </c>
      <c r="AD28" s="36">
        <v>462783</v>
      </c>
      <c r="AE28" s="22">
        <v>1146762</v>
      </c>
      <c r="AF28" s="21">
        <v>286522.37275305967</v>
      </c>
      <c r="AG28" s="418">
        <f t="shared" si="24"/>
        <v>1433284.3727530597</v>
      </c>
      <c r="AH28" s="447">
        <v>-305209</v>
      </c>
      <c r="AI28" s="442">
        <f t="shared" si="25"/>
        <v>1128075.3727530597</v>
      </c>
      <c r="AJ28" s="419">
        <f t="shared" si="26"/>
        <v>1041.6208428006091</v>
      </c>
      <c r="AK28" s="369">
        <v>16</v>
      </c>
    </row>
    <row r="29" spans="1:37">
      <c r="A29" s="242">
        <v>75</v>
      </c>
      <c r="B29" s="18" t="s">
        <v>63</v>
      </c>
      <c r="C29" s="21">
        <v>19549</v>
      </c>
      <c r="D29" s="476">
        <f t="shared" si="13"/>
        <v>1737067.8058260581</v>
      </c>
      <c r="E29" s="473">
        <v>-5893924.8826127239</v>
      </c>
      <c r="F29" s="22">
        <v>-4156857.0767866657</v>
      </c>
      <c r="G29" s="36">
        <v>-476092.85014347173</v>
      </c>
      <c r="H29" s="22">
        <f t="shared" si="14"/>
        <v>-4632949.926930137</v>
      </c>
      <c r="I29" s="425">
        <v>3266995.9565822659</v>
      </c>
      <c r="J29" s="418">
        <f t="shared" si="15"/>
        <v>-1365953.9703478711</v>
      </c>
      <c r="K29" s="447">
        <v>-1724521</v>
      </c>
      <c r="L29" s="442">
        <f t="shared" si="16"/>
        <v>-3090474.9703478711</v>
      </c>
      <c r="M29" s="418">
        <v>-20427.556890000007</v>
      </c>
      <c r="N29" s="405">
        <f t="shared" si="17"/>
        <v>-3110902.5272378712</v>
      </c>
      <c r="O29" s="405">
        <f t="shared" si="18"/>
        <v>-158.08864751894578</v>
      </c>
      <c r="P29" s="405">
        <f t="shared" si="19"/>
        <v>-159.13358878908747</v>
      </c>
      <c r="Q29" s="369">
        <v>8</v>
      </c>
      <c r="R29" s="369">
        <v>8</v>
      </c>
      <c r="S29" s="369"/>
      <c r="T29" s="461">
        <f t="shared" si="20"/>
        <v>-5555119.3261939334</v>
      </c>
      <c r="U29" s="462">
        <f t="shared" si="27"/>
        <v>-2.2539232944572136</v>
      </c>
      <c r="V29" s="463">
        <f t="shared" si="22"/>
        <v>-283.18479795271202</v>
      </c>
      <c r="W29" s="464"/>
      <c r="X29" s="242">
        <v>75</v>
      </c>
      <c r="Y29" s="18" t="s">
        <v>63</v>
      </c>
      <c r="Z29" s="21">
        <v>19702</v>
      </c>
      <c r="AA29" s="473">
        <f t="shared" si="23"/>
        <v>1151079.1216108592</v>
      </c>
      <c r="AB29" s="473">
        <v>-27787</v>
      </c>
      <c r="AC29" s="22">
        <v>1123292.1216108592</v>
      </c>
      <c r="AD29" s="36">
        <v>-171272</v>
      </c>
      <c r="AE29" s="22">
        <v>952020</v>
      </c>
      <c r="AF29" s="21">
        <v>3237145.3558460623</v>
      </c>
      <c r="AG29" s="418">
        <f t="shared" si="24"/>
        <v>4189165.3558460623</v>
      </c>
      <c r="AH29" s="447">
        <v>-1724521</v>
      </c>
      <c r="AI29" s="442">
        <f t="shared" si="25"/>
        <v>2464644.3558460623</v>
      </c>
      <c r="AJ29" s="419">
        <f t="shared" si="26"/>
        <v>125.09615043376623</v>
      </c>
      <c r="AK29" s="369">
        <v>8</v>
      </c>
    </row>
    <row r="30" spans="1:37">
      <c r="A30" s="242">
        <v>77</v>
      </c>
      <c r="B30" s="18" t="s">
        <v>64</v>
      </c>
      <c r="C30" s="21">
        <v>4601</v>
      </c>
      <c r="D30" s="476">
        <f t="shared" si="13"/>
        <v>908570.67863764788</v>
      </c>
      <c r="E30" s="473">
        <v>-985537.32167636731</v>
      </c>
      <c r="F30" s="22">
        <v>-76966.643038719427</v>
      </c>
      <c r="G30" s="36">
        <v>2686569.5431748857</v>
      </c>
      <c r="H30" s="22">
        <f t="shared" si="14"/>
        <v>2609602.9001361663</v>
      </c>
      <c r="I30" s="425">
        <v>1064403.0760449108</v>
      </c>
      <c r="J30" s="418">
        <f t="shared" si="15"/>
        <v>3674005.9761810768</v>
      </c>
      <c r="K30" s="447">
        <v>207899</v>
      </c>
      <c r="L30" s="442">
        <f t="shared" si="16"/>
        <v>3881904.9761810768</v>
      </c>
      <c r="M30" s="418">
        <v>47062.390699999989</v>
      </c>
      <c r="N30" s="405">
        <f t="shared" si="17"/>
        <v>3928967.3668810767</v>
      </c>
      <c r="O30" s="405">
        <f t="shared" si="18"/>
        <v>843.70897113259662</v>
      </c>
      <c r="P30" s="405">
        <f t="shared" si="19"/>
        <v>853.93770199545247</v>
      </c>
      <c r="Q30" s="369">
        <v>13</v>
      </c>
      <c r="R30" s="369">
        <v>13</v>
      </c>
      <c r="S30" s="369"/>
      <c r="T30" s="461">
        <f t="shared" si="20"/>
        <v>-1159283.3341470696</v>
      </c>
      <c r="U30" s="462">
        <f t="shared" si="27"/>
        <v>-0.22996231499069081</v>
      </c>
      <c r="V30" s="463">
        <f t="shared" si="22"/>
        <v>-232.77796252705457</v>
      </c>
      <c r="W30" s="464"/>
      <c r="X30" s="242">
        <v>77</v>
      </c>
      <c r="Y30" s="18" t="s">
        <v>64</v>
      </c>
      <c r="Z30" s="21">
        <v>4683</v>
      </c>
      <c r="AA30" s="473">
        <f t="shared" si="23"/>
        <v>970477.37317378563</v>
      </c>
      <c r="AB30" s="473">
        <v>106735</v>
      </c>
      <c r="AC30" s="22">
        <v>1077212.3731737856</v>
      </c>
      <c r="AD30" s="36">
        <v>2693102</v>
      </c>
      <c r="AE30" s="22">
        <v>3770314</v>
      </c>
      <c r="AF30" s="21">
        <v>1062975.310328146</v>
      </c>
      <c r="AG30" s="418">
        <f t="shared" si="24"/>
        <v>4833289.3103281464</v>
      </c>
      <c r="AH30" s="447">
        <v>207899</v>
      </c>
      <c r="AI30" s="442">
        <f t="shared" si="25"/>
        <v>5041188.3103281464</v>
      </c>
      <c r="AJ30" s="419">
        <f t="shared" si="26"/>
        <v>1076.4869336596512</v>
      </c>
      <c r="AK30" s="369">
        <v>13</v>
      </c>
    </row>
    <row r="31" spans="1:37">
      <c r="A31" s="242">
        <v>78</v>
      </c>
      <c r="B31" s="18" t="s">
        <v>65</v>
      </c>
      <c r="C31" s="21">
        <v>7832</v>
      </c>
      <c r="D31" s="476">
        <f t="shared" si="13"/>
        <v>1204586.4437026605</v>
      </c>
      <c r="E31" s="473">
        <v>-3390209.4979212601</v>
      </c>
      <c r="F31" s="22">
        <v>-2185623.0542185996</v>
      </c>
      <c r="G31" s="36">
        <v>-107517.31688563203</v>
      </c>
      <c r="H31" s="22">
        <f t="shared" si="14"/>
        <v>-2293140.3711042316</v>
      </c>
      <c r="I31" s="425">
        <v>1261821.2359808837</v>
      </c>
      <c r="J31" s="418">
        <f t="shared" si="15"/>
        <v>-1031319.1351233479</v>
      </c>
      <c r="K31" s="447">
        <v>-344279</v>
      </c>
      <c r="L31" s="442">
        <f t="shared" si="16"/>
        <v>-1375598.1351233479</v>
      </c>
      <c r="M31" s="418">
        <v>7990.5994999999821</v>
      </c>
      <c r="N31" s="405">
        <f t="shared" si="17"/>
        <v>-1367607.5356233479</v>
      </c>
      <c r="O31" s="405">
        <f t="shared" si="18"/>
        <v>-175.63816842739377</v>
      </c>
      <c r="P31" s="405">
        <f t="shared" si="19"/>
        <v>-174.6179182358718</v>
      </c>
      <c r="Q31" s="369">
        <v>1</v>
      </c>
      <c r="R31" s="465">
        <v>34</v>
      </c>
      <c r="S31" s="465"/>
      <c r="T31" s="461">
        <f t="shared" si="20"/>
        <v>-1467066.3994464185</v>
      </c>
      <c r="U31" s="462">
        <f t="shared" si="27"/>
        <v>-16.039075523119845</v>
      </c>
      <c r="V31" s="463">
        <f t="shared" si="22"/>
        <v>-187.10179348355001</v>
      </c>
      <c r="W31" s="464"/>
      <c r="X31" s="242">
        <v>78</v>
      </c>
      <c r="Y31" s="18" t="s">
        <v>65</v>
      </c>
      <c r="Z31" s="21">
        <v>7979</v>
      </c>
      <c r="AA31" s="473">
        <f t="shared" si="23"/>
        <v>1128823.1270345822</v>
      </c>
      <c r="AB31" s="473">
        <v>-1890661</v>
      </c>
      <c r="AC31" s="22">
        <v>-761837.8729654178</v>
      </c>
      <c r="AD31" s="36">
        <v>-53171</v>
      </c>
      <c r="AE31" s="22">
        <v>-815009</v>
      </c>
      <c r="AF31" s="21">
        <v>1250756.2643230706</v>
      </c>
      <c r="AG31" s="418">
        <f t="shared" si="24"/>
        <v>435747.26432307065</v>
      </c>
      <c r="AH31" s="447">
        <v>-344279</v>
      </c>
      <c r="AI31" s="442">
        <f t="shared" si="25"/>
        <v>91468.264323070645</v>
      </c>
      <c r="AJ31" s="419">
        <f t="shared" si="26"/>
        <v>11.463625056156241</v>
      </c>
      <c r="AK31" s="369">
        <v>1</v>
      </c>
    </row>
    <row r="32" spans="1:37">
      <c r="A32" s="242">
        <v>79</v>
      </c>
      <c r="B32" s="18" t="s">
        <v>66</v>
      </c>
      <c r="C32" s="21">
        <v>6753</v>
      </c>
      <c r="D32" s="476">
        <f t="shared" si="13"/>
        <v>400358.57217752421</v>
      </c>
      <c r="E32" s="473">
        <v>-2269422.193554685</v>
      </c>
      <c r="F32" s="22">
        <v>-1869063.6213771608</v>
      </c>
      <c r="G32" s="36">
        <v>-436442.75713384827</v>
      </c>
      <c r="H32" s="22">
        <f t="shared" si="14"/>
        <v>-2305506.3785110088</v>
      </c>
      <c r="I32" s="425">
        <v>1092388.3991532675</v>
      </c>
      <c r="J32" s="418">
        <f t="shared" si="15"/>
        <v>-1213117.9793577413</v>
      </c>
      <c r="K32" s="447">
        <v>-358485</v>
      </c>
      <c r="L32" s="442">
        <f t="shared" si="16"/>
        <v>-1571602.9793577413</v>
      </c>
      <c r="M32" s="418">
        <v>-53917.877000000008</v>
      </c>
      <c r="N32" s="405">
        <f t="shared" si="17"/>
        <v>-1625520.8563577414</v>
      </c>
      <c r="O32" s="405">
        <f t="shared" si="18"/>
        <v>-232.72663695509274</v>
      </c>
      <c r="P32" s="405">
        <f t="shared" si="19"/>
        <v>-240.71092201358528</v>
      </c>
      <c r="Q32" s="369">
        <v>4</v>
      </c>
      <c r="R32" s="369">
        <v>4</v>
      </c>
      <c r="S32" s="369"/>
      <c r="T32" s="461">
        <f t="shared" si="20"/>
        <v>-415353.67868566141</v>
      </c>
      <c r="U32" s="462">
        <f>-T32/AI32</f>
        <v>-0.35922502045556565</v>
      </c>
      <c r="V32" s="463">
        <f t="shared" si="22"/>
        <v>-62.314065006370583</v>
      </c>
      <c r="W32" s="464"/>
      <c r="X32" s="242">
        <v>79</v>
      </c>
      <c r="Y32" s="18" t="s">
        <v>66</v>
      </c>
      <c r="Z32" s="21">
        <v>6785</v>
      </c>
      <c r="AA32" s="473">
        <f t="shared" si="23"/>
        <v>301627.2333320505</v>
      </c>
      <c r="AB32" s="473">
        <v>-1703487</v>
      </c>
      <c r="AC32" s="22">
        <v>-1401859.7666679495</v>
      </c>
      <c r="AD32" s="36">
        <v>-482306</v>
      </c>
      <c r="AE32" s="22">
        <v>-1884165</v>
      </c>
      <c r="AF32" s="21">
        <v>1086400.6993279201</v>
      </c>
      <c r="AG32" s="418">
        <f t="shared" si="24"/>
        <v>-797764.3006720799</v>
      </c>
      <c r="AH32" s="447">
        <v>-358485</v>
      </c>
      <c r="AI32" s="442">
        <f t="shared" si="25"/>
        <v>-1156249.3006720799</v>
      </c>
      <c r="AJ32" s="419">
        <f t="shared" si="26"/>
        <v>-170.41257194872216</v>
      </c>
      <c r="AK32" s="369">
        <v>4</v>
      </c>
    </row>
    <row r="33" spans="1:37">
      <c r="A33" s="242">
        <v>81</v>
      </c>
      <c r="B33" s="18" t="s">
        <v>67</v>
      </c>
      <c r="C33" s="21">
        <v>2574</v>
      </c>
      <c r="D33" s="476">
        <f t="shared" si="13"/>
        <v>-294692.17360965145</v>
      </c>
      <c r="E33" s="473">
        <v>-185213.27794265619</v>
      </c>
      <c r="F33" s="22">
        <v>-479905.45155230764</v>
      </c>
      <c r="G33" s="36">
        <v>576075.280461043</v>
      </c>
      <c r="H33" s="22">
        <f t="shared" si="14"/>
        <v>96169.828908735362</v>
      </c>
      <c r="I33" s="425">
        <v>630717.24210827868</v>
      </c>
      <c r="J33" s="418">
        <f t="shared" si="15"/>
        <v>726887.0710170141</v>
      </c>
      <c r="K33" s="447">
        <v>-690258</v>
      </c>
      <c r="L33" s="442">
        <f t="shared" si="16"/>
        <v>36629.071017014096</v>
      </c>
      <c r="M33" s="418">
        <v>-159811.99</v>
      </c>
      <c r="N33" s="405">
        <f t="shared" si="17"/>
        <v>-123182.9189829859</v>
      </c>
      <c r="O33" s="405">
        <f t="shared" si="18"/>
        <v>14.230408320518297</v>
      </c>
      <c r="P33" s="405">
        <f t="shared" si="19"/>
        <v>-47.856611881501905</v>
      </c>
      <c r="Q33" s="369">
        <v>7</v>
      </c>
      <c r="R33" s="369">
        <v>7</v>
      </c>
      <c r="S33" s="369"/>
      <c r="T33" s="461">
        <f t="shared" si="20"/>
        <v>-651172.87953803479</v>
      </c>
      <c r="U33" s="462">
        <f t="shared" ref="U33:U64" si="28">T33/AI33</f>
        <v>-0.94674474100072725</v>
      </c>
      <c r="V33" s="463">
        <f t="shared" si="22"/>
        <v>-248.18925995687542</v>
      </c>
      <c r="W33" s="464"/>
      <c r="X33" s="242">
        <v>81</v>
      </c>
      <c r="Y33" s="18" t="s">
        <v>67</v>
      </c>
      <c r="Z33" s="21">
        <v>2621</v>
      </c>
      <c r="AA33" s="473">
        <f t="shared" si="23"/>
        <v>-219558.0227686771</v>
      </c>
      <c r="AB33" s="473">
        <v>702770</v>
      </c>
      <c r="AC33" s="22">
        <v>483211.9772313229</v>
      </c>
      <c r="AD33" s="36">
        <v>266278</v>
      </c>
      <c r="AE33" s="22">
        <v>749490</v>
      </c>
      <c r="AF33" s="21">
        <v>628569.95055504888</v>
      </c>
      <c r="AG33" s="418">
        <f t="shared" si="24"/>
        <v>1378059.9505550489</v>
      </c>
      <c r="AH33" s="447">
        <v>-690258</v>
      </c>
      <c r="AI33" s="442">
        <f t="shared" si="25"/>
        <v>687801.95055504888</v>
      </c>
      <c r="AJ33" s="419">
        <f t="shared" si="26"/>
        <v>262.41966827739373</v>
      </c>
      <c r="AK33" s="369">
        <v>7</v>
      </c>
    </row>
    <row r="34" spans="1:37">
      <c r="A34" s="242">
        <v>82</v>
      </c>
      <c r="B34" s="18" t="s">
        <v>68</v>
      </c>
      <c r="C34" s="21">
        <v>9359</v>
      </c>
      <c r="D34" s="476">
        <f t="shared" si="13"/>
        <v>3044703.472723607</v>
      </c>
      <c r="E34" s="473">
        <v>382264.36203661311</v>
      </c>
      <c r="F34" s="22">
        <v>3426967.8347602203</v>
      </c>
      <c r="G34" s="36">
        <v>1942543.6184467645</v>
      </c>
      <c r="H34" s="22">
        <f t="shared" si="14"/>
        <v>5369511.4532069843</v>
      </c>
      <c r="I34" s="425">
        <v>1418650.1772071798</v>
      </c>
      <c r="J34" s="418">
        <f t="shared" si="15"/>
        <v>6788161.6304141637</v>
      </c>
      <c r="K34" s="447">
        <v>-2089496</v>
      </c>
      <c r="L34" s="442">
        <f t="shared" si="16"/>
        <v>4698665.6304141637</v>
      </c>
      <c r="M34" s="418">
        <v>125355.33010000005</v>
      </c>
      <c r="N34" s="405">
        <f t="shared" si="17"/>
        <v>4824020.9605141636</v>
      </c>
      <c r="O34" s="405">
        <f t="shared" si="18"/>
        <v>502.04782887211923</v>
      </c>
      <c r="P34" s="405">
        <f t="shared" si="19"/>
        <v>515.44192333733986</v>
      </c>
      <c r="Q34" s="369">
        <v>5</v>
      </c>
      <c r="R34" s="369">
        <v>5</v>
      </c>
      <c r="S34" s="369"/>
      <c r="T34" s="461">
        <f t="shared" si="20"/>
        <v>-796455.92067842185</v>
      </c>
      <c r="U34" s="462">
        <f t="shared" si="28"/>
        <v>-0.14493872670024266</v>
      </c>
      <c r="V34" s="463">
        <f t="shared" si="22"/>
        <v>-82.22878474750712</v>
      </c>
      <c r="W34" s="464"/>
      <c r="X34" s="242">
        <v>82</v>
      </c>
      <c r="Y34" s="18" t="s">
        <v>68</v>
      </c>
      <c r="Z34" s="21">
        <v>9405</v>
      </c>
      <c r="AA34" s="473">
        <f t="shared" si="23"/>
        <v>3414184.1756815086</v>
      </c>
      <c r="AB34" s="473">
        <v>446468</v>
      </c>
      <c r="AC34" s="22">
        <v>3860652.1756815086</v>
      </c>
      <c r="AD34" s="36">
        <v>2303150</v>
      </c>
      <c r="AE34" s="22">
        <v>6163802</v>
      </c>
      <c r="AF34" s="21">
        <v>1420815.5510925855</v>
      </c>
      <c r="AG34" s="418">
        <f t="shared" si="24"/>
        <v>7584617.5510925855</v>
      </c>
      <c r="AH34" s="447">
        <v>-2089496</v>
      </c>
      <c r="AI34" s="442">
        <f t="shared" si="25"/>
        <v>5495121.5510925855</v>
      </c>
      <c r="AJ34" s="419">
        <f t="shared" si="26"/>
        <v>584.27661361962635</v>
      </c>
      <c r="AK34" s="369">
        <v>5</v>
      </c>
    </row>
    <row r="35" spans="1:37">
      <c r="A35" s="242">
        <v>86</v>
      </c>
      <c r="B35" s="18" t="s">
        <v>69</v>
      </c>
      <c r="C35" s="21">
        <v>8031</v>
      </c>
      <c r="D35" s="476">
        <f t="shared" si="13"/>
        <v>2672909.2868749611</v>
      </c>
      <c r="E35" s="473">
        <v>-1193470.0414293138</v>
      </c>
      <c r="F35" s="22">
        <v>1479439.2454456473</v>
      </c>
      <c r="G35" s="36">
        <v>2701745.9299028371</v>
      </c>
      <c r="H35" s="22">
        <f t="shared" si="14"/>
        <v>4181185.1753484844</v>
      </c>
      <c r="I35" s="425">
        <v>1429799.1012791933</v>
      </c>
      <c r="J35" s="418">
        <f t="shared" si="15"/>
        <v>5610984.2766276775</v>
      </c>
      <c r="K35" s="447">
        <v>-1166305</v>
      </c>
      <c r="L35" s="442">
        <f t="shared" si="16"/>
        <v>4444679.2766276775</v>
      </c>
      <c r="M35" s="418">
        <v>-750802.70330000052</v>
      </c>
      <c r="N35" s="405">
        <f t="shared" si="17"/>
        <v>3693876.5733276769</v>
      </c>
      <c r="O35" s="405">
        <f t="shared" si="18"/>
        <v>553.44032830627293</v>
      </c>
      <c r="P35" s="405">
        <f t="shared" si="19"/>
        <v>459.9522566713581</v>
      </c>
      <c r="Q35" s="369">
        <v>5</v>
      </c>
      <c r="R35" s="369">
        <v>5</v>
      </c>
      <c r="S35" s="369"/>
      <c r="T35" s="461">
        <f t="shared" si="20"/>
        <v>-1903754.5346760685</v>
      </c>
      <c r="U35" s="462">
        <f t="shared" si="28"/>
        <v>-0.29987782676198432</v>
      </c>
      <c r="V35" s="463">
        <f t="shared" si="22"/>
        <v>-226.17821661620599</v>
      </c>
      <c r="W35" s="464"/>
      <c r="X35" s="242">
        <v>86</v>
      </c>
      <c r="Y35" s="18" t="s">
        <v>69</v>
      </c>
      <c r="Z35" s="21">
        <v>8143</v>
      </c>
      <c r="AA35" s="473">
        <f t="shared" si="23"/>
        <v>3006370.7188462713</v>
      </c>
      <c r="AB35" s="473">
        <v>200835</v>
      </c>
      <c r="AC35" s="22">
        <v>3207205.7188462713</v>
      </c>
      <c r="AD35" s="36">
        <v>2869047</v>
      </c>
      <c r="AE35" s="22">
        <v>6076253</v>
      </c>
      <c r="AF35" s="21">
        <v>1438485.8113037464</v>
      </c>
      <c r="AG35" s="418">
        <f t="shared" si="24"/>
        <v>7514738.811303746</v>
      </c>
      <c r="AH35" s="447">
        <v>-1166305</v>
      </c>
      <c r="AI35" s="442">
        <f t="shared" si="25"/>
        <v>6348433.811303746</v>
      </c>
      <c r="AJ35" s="419">
        <f t="shared" si="26"/>
        <v>779.61854492247892</v>
      </c>
      <c r="AK35" s="369">
        <v>5</v>
      </c>
    </row>
    <row r="36" spans="1:37">
      <c r="A36" s="242">
        <v>90</v>
      </c>
      <c r="B36" s="18" t="s">
        <v>70</v>
      </c>
      <c r="C36" s="21">
        <v>3061</v>
      </c>
      <c r="D36" s="476">
        <f t="shared" si="13"/>
        <v>985328.39246837213</v>
      </c>
      <c r="E36" s="473">
        <v>-1574636.8747040904</v>
      </c>
      <c r="F36" s="22">
        <v>-589308.48223571829</v>
      </c>
      <c r="G36" s="36">
        <v>538428.09371317155</v>
      </c>
      <c r="H36" s="22">
        <f t="shared" si="14"/>
        <v>-50880.388522546738</v>
      </c>
      <c r="I36" s="425">
        <v>719272.86297479284</v>
      </c>
      <c r="J36" s="418">
        <f t="shared" si="15"/>
        <v>668392.4744522461</v>
      </c>
      <c r="K36" s="447">
        <v>-293867</v>
      </c>
      <c r="L36" s="442">
        <f t="shared" si="16"/>
        <v>374525.4744522461</v>
      </c>
      <c r="M36" s="418">
        <v>-7467.8499999999985</v>
      </c>
      <c r="N36" s="405">
        <f t="shared" si="17"/>
        <v>367057.62445224612</v>
      </c>
      <c r="O36" s="405">
        <f t="shared" si="18"/>
        <v>122.35396094486968</v>
      </c>
      <c r="P36" s="405">
        <f t="shared" si="19"/>
        <v>119.91428436858743</v>
      </c>
      <c r="Q36" s="369">
        <v>12</v>
      </c>
      <c r="R36" s="369">
        <v>12</v>
      </c>
      <c r="S36" s="369"/>
      <c r="T36" s="461">
        <f t="shared" si="20"/>
        <v>-398852.8550107606</v>
      </c>
      <c r="U36" s="462">
        <f t="shared" si="28"/>
        <v>-0.51572799471599251</v>
      </c>
      <c r="V36" s="463">
        <f t="shared" si="22"/>
        <v>-124.25902676654827</v>
      </c>
      <c r="W36" s="464"/>
      <c r="X36" s="242">
        <v>90</v>
      </c>
      <c r="Y36" s="18" t="s">
        <v>70</v>
      </c>
      <c r="Z36" s="21">
        <v>3136</v>
      </c>
      <c r="AA36" s="473">
        <f t="shared" si="23"/>
        <v>946832.20791515766</v>
      </c>
      <c r="AB36" s="473">
        <v>-581142</v>
      </c>
      <c r="AC36" s="22">
        <v>365690.20791515766</v>
      </c>
      <c r="AD36" s="36">
        <v>-11569</v>
      </c>
      <c r="AE36" s="22">
        <v>354121</v>
      </c>
      <c r="AF36" s="21">
        <v>713124.3294630067</v>
      </c>
      <c r="AG36" s="418">
        <f t="shared" si="24"/>
        <v>1067245.3294630067</v>
      </c>
      <c r="AH36" s="447">
        <v>-293867</v>
      </c>
      <c r="AI36" s="442">
        <f t="shared" si="25"/>
        <v>773378.3294630067</v>
      </c>
      <c r="AJ36" s="419">
        <f t="shared" si="26"/>
        <v>246.61298771141796</v>
      </c>
      <c r="AK36" s="369">
        <v>12</v>
      </c>
    </row>
    <row r="37" spans="1:37">
      <c r="A37" s="242">
        <v>91</v>
      </c>
      <c r="B37" s="18" t="s">
        <v>71</v>
      </c>
      <c r="C37" s="21">
        <v>664028</v>
      </c>
      <c r="D37" s="476">
        <f t="shared" si="13"/>
        <v>239313378.47077087</v>
      </c>
      <c r="E37" s="473">
        <v>-43939124.603671007</v>
      </c>
      <c r="F37" s="22">
        <v>195374253.86709985</v>
      </c>
      <c r="G37" s="36">
        <v>-58123786.553367086</v>
      </c>
      <c r="H37" s="22">
        <f t="shared" si="14"/>
        <v>137250467.31373277</v>
      </c>
      <c r="I37" s="425">
        <v>90126131.11135605</v>
      </c>
      <c r="J37" s="418">
        <f t="shared" si="15"/>
        <v>227376598.42508882</v>
      </c>
      <c r="K37" s="447">
        <v>33547405</v>
      </c>
      <c r="L37" s="442">
        <f t="shared" si="16"/>
        <v>260924003.42508882</v>
      </c>
      <c r="M37" s="418">
        <v>-91797479.716020018</v>
      </c>
      <c r="N37" s="405">
        <f t="shared" si="17"/>
        <v>169126523.7090688</v>
      </c>
      <c r="O37" s="405">
        <f t="shared" si="18"/>
        <v>392.94126667111749</v>
      </c>
      <c r="P37" s="405">
        <f t="shared" si="19"/>
        <v>254.69787977173976</v>
      </c>
      <c r="Q37" s="369">
        <v>1</v>
      </c>
      <c r="R37" s="465">
        <v>31</v>
      </c>
      <c r="S37" s="465"/>
      <c r="T37" s="461">
        <f t="shared" si="20"/>
        <v>66199780.444703043</v>
      </c>
      <c r="U37" s="462">
        <f t="shared" si="28"/>
        <v>0.3399668486615105</v>
      </c>
      <c r="V37" s="463">
        <f t="shared" si="22"/>
        <v>97.213188785415355</v>
      </c>
      <c r="W37" s="464"/>
      <c r="X37" s="242">
        <v>91</v>
      </c>
      <c r="Y37" s="18" t="s">
        <v>71</v>
      </c>
      <c r="Z37" s="21">
        <v>658457</v>
      </c>
      <c r="AA37" s="473">
        <f t="shared" si="23"/>
        <v>217309648.77371544</v>
      </c>
      <c r="AB37" s="473">
        <v>-83668593</v>
      </c>
      <c r="AC37" s="22">
        <v>133641055.77371544</v>
      </c>
      <c r="AD37" s="36">
        <v>-60743727</v>
      </c>
      <c r="AE37" s="22">
        <v>72897329</v>
      </c>
      <c r="AF37" s="21">
        <v>88279488.98038578</v>
      </c>
      <c r="AG37" s="418">
        <f t="shared" si="24"/>
        <v>161176817.98038578</v>
      </c>
      <c r="AH37" s="447">
        <v>33547405</v>
      </c>
      <c r="AI37" s="442">
        <f t="shared" si="25"/>
        <v>194724222.98038578</v>
      </c>
      <c r="AJ37" s="419">
        <f t="shared" si="26"/>
        <v>295.72807788570213</v>
      </c>
      <c r="AK37" s="369">
        <v>1</v>
      </c>
    </row>
    <row r="38" spans="1:37">
      <c r="A38" s="242">
        <v>92</v>
      </c>
      <c r="B38" s="18" t="s">
        <v>72</v>
      </c>
      <c r="C38" s="21">
        <v>242819</v>
      </c>
      <c r="D38" s="476">
        <f t="shared" si="13"/>
        <v>172123892.55463254</v>
      </c>
      <c r="E38" s="473">
        <v>-40011017.804452203</v>
      </c>
      <c r="F38" s="22">
        <v>132112874.75018033</v>
      </c>
      <c r="G38" s="36">
        <v>-4311609.8943935242</v>
      </c>
      <c r="H38" s="22">
        <f t="shared" si="14"/>
        <v>127801264.85578682</v>
      </c>
      <c r="I38" s="425">
        <v>30781063.347831074</v>
      </c>
      <c r="J38" s="418">
        <f t="shared" si="15"/>
        <v>158582328.2036179</v>
      </c>
      <c r="K38" s="447">
        <v>20179674</v>
      </c>
      <c r="L38" s="442">
        <f t="shared" si="16"/>
        <v>178762002.2036179</v>
      </c>
      <c r="M38" s="418">
        <v>-5854075.992829999</v>
      </c>
      <c r="N38" s="405">
        <f t="shared" si="17"/>
        <v>172907926.21078789</v>
      </c>
      <c r="O38" s="405">
        <f t="shared" si="18"/>
        <v>736.19445843866379</v>
      </c>
      <c r="P38" s="405">
        <f t="shared" si="19"/>
        <v>712.08565314406155</v>
      </c>
      <c r="Q38" s="369">
        <v>1</v>
      </c>
      <c r="R38" s="465">
        <v>35</v>
      </c>
      <c r="S38" s="465"/>
      <c r="T38" s="461">
        <f t="shared" si="20"/>
        <v>1022619.4418413341</v>
      </c>
      <c r="U38" s="462">
        <f t="shared" si="28"/>
        <v>5.7534769500800342E-3</v>
      </c>
      <c r="V38" s="463">
        <f t="shared" si="22"/>
        <v>-6.8445237013183942</v>
      </c>
      <c r="W38" s="464"/>
      <c r="X38" s="242">
        <v>92</v>
      </c>
      <c r="Y38" s="18" t="s">
        <v>72</v>
      </c>
      <c r="Z38" s="21">
        <v>239206</v>
      </c>
      <c r="AA38" s="473">
        <f t="shared" si="23"/>
        <v>162109538.09143505</v>
      </c>
      <c r="AB38" s="473">
        <v>-30788468</v>
      </c>
      <c r="AC38" s="22">
        <v>131321070.09143505</v>
      </c>
      <c r="AD38" s="36">
        <v>-3797595</v>
      </c>
      <c r="AE38" s="22">
        <v>127523475</v>
      </c>
      <c r="AF38" s="21">
        <v>30036233.761776581</v>
      </c>
      <c r="AG38" s="418">
        <f t="shared" si="24"/>
        <v>157559708.76177657</v>
      </c>
      <c r="AH38" s="447">
        <v>20179674</v>
      </c>
      <c r="AI38" s="442">
        <f t="shared" si="25"/>
        <v>177739382.76177657</v>
      </c>
      <c r="AJ38" s="419">
        <f t="shared" si="26"/>
        <v>743.03898213998218</v>
      </c>
      <c r="AK38" s="369">
        <v>1</v>
      </c>
    </row>
    <row r="39" spans="1:37">
      <c r="A39" s="242">
        <v>97</v>
      </c>
      <c r="B39" s="18" t="s">
        <v>73</v>
      </c>
      <c r="C39" s="21">
        <v>2091</v>
      </c>
      <c r="D39" s="476">
        <f t="shared" si="13"/>
        <v>266056.96178101352</v>
      </c>
      <c r="E39" s="473">
        <v>-403939.30959287193</v>
      </c>
      <c r="F39" s="22">
        <v>-137882.3478118584</v>
      </c>
      <c r="G39" s="36">
        <v>291449.46645134175</v>
      </c>
      <c r="H39" s="22">
        <f t="shared" si="14"/>
        <v>153567.11863948335</v>
      </c>
      <c r="I39" s="425">
        <v>454095.49808352289</v>
      </c>
      <c r="J39" s="418">
        <f t="shared" si="15"/>
        <v>607662.61672300624</v>
      </c>
      <c r="K39" s="447">
        <v>-520257</v>
      </c>
      <c r="L39" s="442">
        <f t="shared" si="16"/>
        <v>87405.616723006242</v>
      </c>
      <c r="M39" s="418">
        <v>-23180.206399999995</v>
      </c>
      <c r="N39" s="405">
        <f t="shared" si="17"/>
        <v>64225.410323006246</v>
      </c>
      <c r="O39" s="405">
        <f t="shared" si="18"/>
        <v>41.800868829749518</v>
      </c>
      <c r="P39" s="405">
        <f t="shared" si="19"/>
        <v>30.71516514730093</v>
      </c>
      <c r="Q39" s="369">
        <v>10</v>
      </c>
      <c r="R39" s="369">
        <v>10</v>
      </c>
      <c r="S39" s="369"/>
      <c r="T39" s="461">
        <f t="shared" si="20"/>
        <v>-272758.78906961577</v>
      </c>
      <c r="U39" s="462">
        <f t="shared" si="28"/>
        <v>-0.75731744915033816</v>
      </c>
      <c r="V39" s="463">
        <f t="shared" si="22"/>
        <v>-127.21105317523499</v>
      </c>
      <c r="W39" s="464"/>
      <c r="X39" s="242">
        <v>97</v>
      </c>
      <c r="Y39" s="18" t="s">
        <v>73</v>
      </c>
      <c r="Z39" s="21">
        <v>2131</v>
      </c>
      <c r="AA39" s="473">
        <f t="shared" si="23"/>
        <v>324199.03742838249</v>
      </c>
      <c r="AB39" s="473">
        <v>-45887</v>
      </c>
      <c r="AC39" s="22">
        <v>278312.03742838249</v>
      </c>
      <c r="AD39" s="36">
        <v>148005</v>
      </c>
      <c r="AE39" s="22">
        <v>426318</v>
      </c>
      <c r="AF39" s="21">
        <v>454103.40579262201</v>
      </c>
      <c r="AG39" s="418">
        <f t="shared" si="24"/>
        <v>880421.40579262201</v>
      </c>
      <c r="AH39" s="447">
        <v>-520257</v>
      </c>
      <c r="AI39" s="442">
        <f t="shared" si="25"/>
        <v>360164.40579262201</v>
      </c>
      <c r="AJ39" s="419">
        <f t="shared" si="26"/>
        <v>169.01192200498451</v>
      </c>
      <c r="AK39" s="369">
        <v>10</v>
      </c>
    </row>
    <row r="40" spans="1:37">
      <c r="A40" s="242">
        <v>98</v>
      </c>
      <c r="B40" s="18" t="s">
        <v>74</v>
      </c>
      <c r="C40" s="21">
        <v>22943</v>
      </c>
      <c r="D40" s="476">
        <f t="shared" si="13"/>
        <v>7657463.8692710409</v>
      </c>
      <c r="E40" s="473">
        <v>6077857.5203306032</v>
      </c>
      <c r="F40" s="22">
        <v>13735321.389601644</v>
      </c>
      <c r="G40" s="36">
        <v>5851041.4802328385</v>
      </c>
      <c r="H40" s="22">
        <f t="shared" si="14"/>
        <v>19586362.869834483</v>
      </c>
      <c r="I40" s="425">
        <v>3489679.5994259771</v>
      </c>
      <c r="J40" s="418">
        <f t="shared" si="15"/>
        <v>23076042.469260462</v>
      </c>
      <c r="K40" s="447">
        <v>-5030226</v>
      </c>
      <c r="L40" s="442">
        <f t="shared" si="16"/>
        <v>18045816.469260462</v>
      </c>
      <c r="M40" s="418">
        <v>-1894390.4194799999</v>
      </c>
      <c r="N40" s="405">
        <f t="shared" si="17"/>
        <v>16151426.049780462</v>
      </c>
      <c r="O40" s="405">
        <f t="shared" si="18"/>
        <v>786.54999212223606</v>
      </c>
      <c r="P40" s="405">
        <f t="shared" si="19"/>
        <v>703.98056268929361</v>
      </c>
      <c r="Q40" s="369">
        <v>7</v>
      </c>
      <c r="R40" s="369">
        <v>7</v>
      </c>
      <c r="S40" s="369"/>
      <c r="T40" s="461">
        <f t="shared" si="20"/>
        <v>-2620325.2177065909</v>
      </c>
      <c r="U40" s="462">
        <f t="shared" si="28"/>
        <v>-0.12679315071952107</v>
      </c>
      <c r="V40" s="463">
        <f t="shared" si="22"/>
        <v>-108.47563312536261</v>
      </c>
      <c r="W40" s="464"/>
      <c r="X40" s="242">
        <v>98</v>
      </c>
      <c r="Y40" s="18" t="s">
        <v>74</v>
      </c>
      <c r="Z40" s="21">
        <v>23090</v>
      </c>
      <c r="AA40" s="473">
        <f t="shared" si="23"/>
        <v>8165617.8662953004</v>
      </c>
      <c r="AB40" s="473">
        <v>7364463</v>
      </c>
      <c r="AC40" s="22">
        <v>15530080.8662953</v>
      </c>
      <c r="AD40" s="36">
        <v>6678970</v>
      </c>
      <c r="AE40" s="22">
        <v>22209051</v>
      </c>
      <c r="AF40" s="21">
        <v>3487316.6869670544</v>
      </c>
      <c r="AG40" s="418">
        <f t="shared" si="24"/>
        <v>25696367.686967053</v>
      </c>
      <c r="AH40" s="447">
        <v>-5030226</v>
      </c>
      <c r="AI40" s="442">
        <f t="shared" si="25"/>
        <v>20666141.686967053</v>
      </c>
      <c r="AJ40" s="419">
        <f t="shared" si="26"/>
        <v>895.02562524759867</v>
      </c>
      <c r="AK40" s="369">
        <v>7</v>
      </c>
    </row>
    <row r="41" spans="1:37">
      <c r="A41" s="242">
        <v>102</v>
      </c>
      <c r="B41" s="18" t="s">
        <v>75</v>
      </c>
      <c r="C41" s="21">
        <v>9745</v>
      </c>
      <c r="D41" s="476">
        <f t="shared" si="13"/>
        <v>1194734.0874465583</v>
      </c>
      <c r="E41" s="473">
        <v>-269707.38309082791</v>
      </c>
      <c r="F41" s="22">
        <v>925026.70435573044</v>
      </c>
      <c r="G41" s="36">
        <v>3901554.3893291992</v>
      </c>
      <c r="H41" s="22">
        <f t="shared" si="14"/>
        <v>4826581.0936849294</v>
      </c>
      <c r="I41" s="425">
        <v>2163453.0178744495</v>
      </c>
      <c r="J41" s="418">
        <f t="shared" si="15"/>
        <v>6990034.1115593789</v>
      </c>
      <c r="K41" s="447">
        <v>683464</v>
      </c>
      <c r="L41" s="442">
        <f t="shared" si="16"/>
        <v>7673498.1115593789</v>
      </c>
      <c r="M41" s="418">
        <v>202005.34250000003</v>
      </c>
      <c r="N41" s="405">
        <f t="shared" si="17"/>
        <v>7875503.4540593792</v>
      </c>
      <c r="O41" s="405">
        <f t="shared" si="18"/>
        <v>787.42925721491827</v>
      </c>
      <c r="P41" s="405">
        <f t="shared" si="19"/>
        <v>808.15838420311741</v>
      </c>
      <c r="Q41" s="369">
        <v>4</v>
      </c>
      <c r="R41" s="369">
        <v>4</v>
      </c>
      <c r="S41" s="369"/>
      <c r="T41" s="461">
        <f t="shared" si="20"/>
        <v>-2287834.8846379528</v>
      </c>
      <c r="U41" s="462">
        <f t="shared" si="28"/>
        <v>-0.2296715595705231</v>
      </c>
      <c r="V41" s="463">
        <f t="shared" si="22"/>
        <v>-221.82433915765841</v>
      </c>
      <c r="W41" s="464"/>
      <c r="X41" s="242">
        <v>102</v>
      </c>
      <c r="Y41" s="18" t="s">
        <v>75</v>
      </c>
      <c r="Z41" s="21">
        <v>9870</v>
      </c>
      <c r="AA41" s="473">
        <f t="shared" si="23"/>
        <v>1248721.766574821</v>
      </c>
      <c r="AB41" s="473">
        <v>1708645</v>
      </c>
      <c r="AC41" s="22">
        <v>2957366.766574821</v>
      </c>
      <c r="AD41" s="36">
        <v>4158821</v>
      </c>
      <c r="AE41" s="22">
        <v>7116187</v>
      </c>
      <c r="AF41" s="21">
        <v>2161681.9961973322</v>
      </c>
      <c r="AG41" s="418">
        <f t="shared" si="24"/>
        <v>9277868.9961973317</v>
      </c>
      <c r="AH41" s="447">
        <v>683464</v>
      </c>
      <c r="AI41" s="442">
        <f t="shared" si="25"/>
        <v>9961332.9961973317</v>
      </c>
      <c r="AJ41" s="419">
        <f t="shared" si="26"/>
        <v>1009.2535963725767</v>
      </c>
      <c r="AK41" s="369">
        <v>4</v>
      </c>
    </row>
    <row r="42" spans="1:37">
      <c r="A42" s="242">
        <v>103</v>
      </c>
      <c r="B42" s="18" t="s">
        <v>76</v>
      </c>
      <c r="C42" s="21">
        <v>2161</v>
      </c>
      <c r="D42" s="476">
        <f t="shared" si="13"/>
        <v>180000.63852089291</v>
      </c>
      <c r="E42" s="473">
        <v>53533.807047012902</v>
      </c>
      <c r="F42" s="22">
        <v>233534.44556790582</v>
      </c>
      <c r="G42" s="36">
        <v>1123183.9801514957</v>
      </c>
      <c r="H42" s="22">
        <f t="shared" si="14"/>
        <v>1356718.4257194016</v>
      </c>
      <c r="I42" s="425">
        <v>497239.44079968566</v>
      </c>
      <c r="J42" s="418">
        <f t="shared" si="15"/>
        <v>1853957.8665190872</v>
      </c>
      <c r="K42" s="447">
        <v>-548864</v>
      </c>
      <c r="L42" s="442">
        <f t="shared" si="16"/>
        <v>1305093.8665190872</v>
      </c>
      <c r="M42" s="418">
        <v>-28377.83</v>
      </c>
      <c r="N42" s="405">
        <f t="shared" si="17"/>
        <v>1276716.0365190872</v>
      </c>
      <c r="O42" s="405">
        <f t="shared" si="18"/>
        <v>603.93052592276138</v>
      </c>
      <c r="P42" s="405">
        <f t="shared" si="19"/>
        <v>590.79872120272432</v>
      </c>
      <c r="Q42" s="369">
        <v>5</v>
      </c>
      <c r="R42" s="369">
        <v>5</v>
      </c>
      <c r="S42" s="369"/>
      <c r="T42" s="461">
        <f t="shared" si="20"/>
        <v>-442487.18765923404</v>
      </c>
      <c r="U42" s="462">
        <f t="shared" si="28"/>
        <v>-0.25319980815841642</v>
      </c>
      <c r="V42" s="463">
        <f t="shared" si="22"/>
        <v>-202.89359881330574</v>
      </c>
      <c r="W42" s="464"/>
      <c r="X42" s="242">
        <v>103</v>
      </c>
      <c r="Y42" s="18" t="s">
        <v>76</v>
      </c>
      <c r="Z42" s="21">
        <v>2166</v>
      </c>
      <c r="AA42" s="473">
        <f t="shared" si="23"/>
        <v>362102.34769949596</v>
      </c>
      <c r="AB42" s="473">
        <v>328802</v>
      </c>
      <c r="AC42" s="22">
        <v>690904.34769949596</v>
      </c>
      <c r="AD42" s="36">
        <v>1108079</v>
      </c>
      <c r="AE42" s="22">
        <v>1798983</v>
      </c>
      <c r="AF42" s="21">
        <v>497462.05417832138</v>
      </c>
      <c r="AG42" s="418">
        <f t="shared" si="24"/>
        <v>2296445.0541783213</v>
      </c>
      <c r="AH42" s="447">
        <v>-548864</v>
      </c>
      <c r="AI42" s="442">
        <f t="shared" si="25"/>
        <v>1747581.0541783213</v>
      </c>
      <c r="AJ42" s="419">
        <f t="shared" si="26"/>
        <v>806.82412473606712</v>
      </c>
      <c r="AK42" s="369">
        <v>5</v>
      </c>
    </row>
    <row r="43" spans="1:37">
      <c r="A43" s="242">
        <v>105</v>
      </c>
      <c r="B43" s="18" t="s">
        <v>77</v>
      </c>
      <c r="C43" s="21">
        <v>2094</v>
      </c>
      <c r="D43" s="476">
        <f t="shared" si="13"/>
        <v>1086404.3989143651</v>
      </c>
      <c r="E43" s="473">
        <v>656112.18541535095</v>
      </c>
      <c r="F43" s="22">
        <v>1742516.5843297159</v>
      </c>
      <c r="G43" s="36">
        <v>910838.60649998044</v>
      </c>
      <c r="H43" s="22">
        <f t="shared" si="14"/>
        <v>2653355.1908296961</v>
      </c>
      <c r="I43" s="425">
        <v>507314.49640371185</v>
      </c>
      <c r="J43" s="418">
        <f t="shared" si="15"/>
        <v>3160669.687233408</v>
      </c>
      <c r="K43" s="447">
        <v>-471324</v>
      </c>
      <c r="L43" s="442">
        <f t="shared" si="16"/>
        <v>2689345.687233408</v>
      </c>
      <c r="M43" s="418">
        <v>13442.130000000005</v>
      </c>
      <c r="N43" s="405">
        <f t="shared" si="17"/>
        <v>2702787.8172334079</v>
      </c>
      <c r="O43" s="405">
        <f t="shared" si="18"/>
        <v>1284.3102613340056</v>
      </c>
      <c r="P43" s="405">
        <f t="shared" si="19"/>
        <v>1290.7296166348654</v>
      </c>
      <c r="Q43" s="369">
        <v>18</v>
      </c>
      <c r="R43" s="369">
        <v>18</v>
      </c>
      <c r="S43" s="369"/>
      <c r="T43" s="461">
        <f t="shared" si="20"/>
        <v>219757.28909724439</v>
      </c>
      <c r="U43" s="462">
        <f t="shared" si="28"/>
        <v>8.8985390951422758E-2</v>
      </c>
      <c r="V43" s="463">
        <f t="shared" si="22"/>
        <v>129.75748053168513</v>
      </c>
      <c r="W43" s="464"/>
      <c r="X43" s="242">
        <v>105</v>
      </c>
      <c r="Y43" s="18" t="s">
        <v>77</v>
      </c>
      <c r="Z43" s="21">
        <v>2139</v>
      </c>
      <c r="AA43" s="473">
        <f t="shared" si="23"/>
        <v>947494.61664512521</v>
      </c>
      <c r="AB43" s="473">
        <v>692042</v>
      </c>
      <c r="AC43" s="22">
        <v>1639536.6166451252</v>
      </c>
      <c r="AD43" s="36">
        <v>799733</v>
      </c>
      <c r="AE43" s="22">
        <v>2439269</v>
      </c>
      <c r="AF43" s="21">
        <v>501643.39813616365</v>
      </c>
      <c r="AG43" s="418">
        <f t="shared" si="24"/>
        <v>2940912.3981361636</v>
      </c>
      <c r="AH43" s="447">
        <v>-471324</v>
      </c>
      <c r="AI43" s="442">
        <f t="shared" si="25"/>
        <v>2469588.3981361636</v>
      </c>
      <c r="AJ43" s="419">
        <f t="shared" si="26"/>
        <v>1154.5527808023205</v>
      </c>
      <c r="AK43" s="369">
        <v>18</v>
      </c>
    </row>
    <row r="44" spans="1:37">
      <c r="A44" s="242">
        <v>106</v>
      </c>
      <c r="B44" s="18" t="s">
        <v>78</v>
      </c>
      <c r="C44" s="21">
        <v>46797</v>
      </c>
      <c r="D44" s="476">
        <f t="shared" si="13"/>
        <v>10571570.903808948</v>
      </c>
      <c r="E44" s="473">
        <v>-2942055.7339625023</v>
      </c>
      <c r="F44" s="22">
        <v>7629515.1698464453</v>
      </c>
      <c r="G44" s="36">
        <v>-322500.66219971125</v>
      </c>
      <c r="H44" s="22">
        <f t="shared" si="14"/>
        <v>7307014.5076467339</v>
      </c>
      <c r="I44" s="425">
        <v>6757521.3314964902</v>
      </c>
      <c r="J44" s="418">
        <f t="shared" si="15"/>
        <v>14064535.839143224</v>
      </c>
      <c r="K44" s="447">
        <v>-1743950</v>
      </c>
      <c r="L44" s="442">
        <f t="shared" si="16"/>
        <v>12320585.839143224</v>
      </c>
      <c r="M44" s="418">
        <v>-134451.17139999964</v>
      </c>
      <c r="N44" s="405">
        <f t="shared" si="17"/>
        <v>12186134.667743225</v>
      </c>
      <c r="O44" s="405">
        <f t="shared" si="18"/>
        <v>263.27725792557692</v>
      </c>
      <c r="P44" s="405">
        <f t="shared" si="19"/>
        <v>260.40418547648835</v>
      </c>
      <c r="Q44" s="369">
        <v>1</v>
      </c>
      <c r="R44" s="465">
        <v>33</v>
      </c>
      <c r="S44" s="465"/>
      <c r="T44" s="461">
        <f t="shared" si="20"/>
        <v>-8517506.0997563191</v>
      </c>
      <c r="U44" s="462">
        <f t="shared" si="28"/>
        <v>-0.4087469296484027</v>
      </c>
      <c r="V44" s="463">
        <f t="shared" si="22"/>
        <v>-181.22129025914029</v>
      </c>
      <c r="W44" s="464"/>
      <c r="X44" s="242">
        <v>106</v>
      </c>
      <c r="Y44" s="18" t="s">
        <v>78</v>
      </c>
      <c r="Z44" s="21">
        <v>46880</v>
      </c>
      <c r="AA44" s="473">
        <f t="shared" si="23"/>
        <v>10642493.672036525</v>
      </c>
      <c r="AB44" s="473">
        <v>5430496</v>
      </c>
      <c r="AC44" s="22">
        <v>16072989.672036525</v>
      </c>
      <c r="AD44" s="36">
        <v>-202173</v>
      </c>
      <c r="AE44" s="22">
        <v>15870816</v>
      </c>
      <c r="AF44" s="21">
        <v>6711225.9388995422</v>
      </c>
      <c r="AG44" s="418">
        <f t="shared" si="24"/>
        <v>22582041.938899543</v>
      </c>
      <c r="AH44" s="447">
        <v>-1743950</v>
      </c>
      <c r="AI44" s="442">
        <f t="shared" si="25"/>
        <v>20838091.938899543</v>
      </c>
      <c r="AJ44" s="419">
        <f t="shared" si="26"/>
        <v>444.49854818471721</v>
      </c>
      <c r="AK44" s="369">
        <v>1</v>
      </c>
    </row>
    <row r="45" spans="1:37">
      <c r="A45" s="242">
        <v>108</v>
      </c>
      <c r="B45" s="18" t="s">
        <v>79</v>
      </c>
      <c r="C45" s="21">
        <v>10257</v>
      </c>
      <c r="D45" s="476">
        <f t="shared" si="13"/>
        <v>3277883.7187370923</v>
      </c>
      <c r="E45" s="473">
        <v>391376.66818011866</v>
      </c>
      <c r="F45" s="22">
        <v>3669260.3869172111</v>
      </c>
      <c r="G45" s="36">
        <v>4007486.0866760602</v>
      </c>
      <c r="H45" s="22">
        <f t="shared" si="14"/>
        <v>7676746.4735932713</v>
      </c>
      <c r="I45" s="425">
        <v>1769372.9406499148</v>
      </c>
      <c r="J45" s="418">
        <f t="shared" si="15"/>
        <v>9446119.4142431859</v>
      </c>
      <c r="K45" s="447">
        <v>-1302704</v>
      </c>
      <c r="L45" s="442">
        <f t="shared" si="16"/>
        <v>8143415.4142431859</v>
      </c>
      <c r="M45" s="418">
        <v>-99426.95490000007</v>
      </c>
      <c r="N45" s="405">
        <f t="shared" si="17"/>
        <v>8043988.4593431856</v>
      </c>
      <c r="O45" s="405">
        <f t="shared" si="18"/>
        <v>793.93735149099984</v>
      </c>
      <c r="P45" s="405">
        <f t="shared" si="19"/>
        <v>784.24378076856635</v>
      </c>
      <c r="Q45" s="369">
        <v>6</v>
      </c>
      <c r="R45" s="369">
        <v>6</v>
      </c>
      <c r="S45" s="369"/>
      <c r="T45" s="461">
        <f t="shared" si="20"/>
        <v>-856711.10345059261</v>
      </c>
      <c r="U45" s="462">
        <f t="shared" si="28"/>
        <v>-9.5188784487233974E-2</v>
      </c>
      <c r="V45" s="463">
        <f t="shared" si="22"/>
        <v>-76.733686304664161</v>
      </c>
      <c r="W45" s="464"/>
      <c r="X45" s="242">
        <v>108</v>
      </c>
      <c r="Y45" s="18" t="s">
        <v>79</v>
      </c>
      <c r="Z45" s="21">
        <v>10337</v>
      </c>
      <c r="AA45" s="473">
        <f t="shared" si="23"/>
        <v>3333568.462703581</v>
      </c>
      <c r="AB45" s="473">
        <v>723253</v>
      </c>
      <c r="AC45" s="22">
        <v>4056821.462703581</v>
      </c>
      <c r="AD45" s="36">
        <v>4481129</v>
      </c>
      <c r="AE45" s="22">
        <v>8537950</v>
      </c>
      <c r="AF45" s="21">
        <v>1764880.5176937785</v>
      </c>
      <c r="AG45" s="418">
        <f t="shared" si="24"/>
        <v>10302830.517693778</v>
      </c>
      <c r="AH45" s="447">
        <v>-1302704</v>
      </c>
      <c r="AI45" s="442">
        <f t="shared" si="25"/>
        <v>9000126.5176937785</v>
      </c>
      <c r="AJ45" s="419">
        <f t="shared" si="26"/>
        <v>870.67103779566401</v>
      </c>
      <c r="AK45" s="369">
        <v>6</v>
      </c>
    </row>
    <row r="46" spans="1:37">
      <c r="A46" s="242">
        <v>109</v>
      </c>
      <c r="B46" s="18" t="s">
        <v>80</v>
      </c>
      <c r="C46" s="21">
        <v>68043</v>
      </c>
      <c r="D46" s="476">
        <f t="shared" si="13"/>
        <v>10207939.163104925</v>
      </c>
      <c r="E46" s="473">
        <v>-457748.91175324586</v>
      </c>
      <c r="F46" s="22">
        <v>9750190.2513516787</v>
      </c>
      <c r="G46" s="36">
        <v>8011807.1725535281</v>
      </c>
      <c r="H46" s="22">
        <f t="shared" si="14"/>
        <v>17761997.423905209</v>
      </c>
      <c r="I46" s="425">
        <v>10620057.622074923</v>
      </c>
      <c r="J46" s="418">
        <f t="shared" si="15"/>
        <v>28382055.045980133</v>
      </c>
      <c r="K46" s="447">
        <v>-14107355</v>
      </c>
      <c r="L46" s="442">
        <f t="shared" si="16"/>
        <v>14274700.045980133</v>
      </c>
      <c r="M46" s="418">
        <v>-246229.95020000031</v>
      </c>
      <c r="N46" s="405">
        <f t="shared" si="17"/>
        <v>14028470.095780132</v>
      </c>
      <c r="O46" s="405">
        <f t="shared" si="18"/>
        <v>209.78939855650299</v>
      </c>
      <c r="P46" s="405">
        <f t="shared" si="19"/>
        <v>206.17065819820013</v>
      </c>
      <c r="Q46" s="369">
        <v>5</v>
      </c>
      <c r="R46" s="369">
        <v>5</v>
      </c>
      <c r="S46" s="369"/>
      <c r="T46" s="461">
        <f t="shared" si="20"/>
        <v>-80038.583229906857</v>
      </c>
      <c r="U46" s="462">
        <f t="shared" si="28"/>
        <v>-5.5757604020068097E-3</v>
      </c>
      <c r="V46" s="463">
        <f t="shared" si="22"/>
        <v>-1.3997648986475895</v>
      </c>
      <c r="W46" s="464"/>
      <c r="X46" s="242">
        <v>109</v>
      </c>
      <c r="Y46" s="18" t="s">
        <v>80</v>
      </c>
      <c r="Z46" s="21">
        <v>67971</v>
      </c>
      <c r="AA46" s="473">
        <f t="shared" si="23"/>
        <v>9723941.4333847351</v>
      </c>
      <c r="AB46" s="473">
        <v>1194959</v>
      </c>
      <c r="AC46" s="22">
        <v>10918900.433384735</v>
      </c>
      <c r="AD46" s="36">
        <v>7033183</v>
      </c>
      <c r="AE46" s="22">
        <v>17952084</v>
      </c>
      <c r="AF46" s="21">
        <v>10510009.629210038</v>
      </c>
      <c r="AG46" s="418">
        <f t="shared" si="24"/>
        <v>28462093.62921004</v>
      </c>
      <c r="AH46" s="447">
        <v>-14107355</v>
      </c>
      <c r="AI46" s="442">
        <f t="shared" si="25"/>
        <v>14354738.62921004</v>
      </c>
      <c r="AJ46" s="419">
        <f t="shared" si="26"/>
        <v>211.18916345515058</v>
      </c>
      <c r="AK46" s="369">
        <v>5</v>
      </c>
    </row>
    <row r="47" spans="1:37">
      <c r="A47" s="242">
        <v>111</v>
      </c>
      <c r="B47" s="18" t="s">
        <v>81</v>
      </c>
      <c r="C47" s="21">
        <v>18131</v>
      </c>
      <c r="D47" s="476">
        <f t="shared" si="13"/>
        <v>-2624513.2575495606</v>
      </c>
      <c r="E47" s="473">
        <v>5762428.1421087664</v>
      </c>
      <c r="F47" s="22">
        <v>3137914.8845592057</v>
      </c>
      <c r="G47" s="36">
        <v>5646525.233575427</v>
      </c>
      <c r="H47" s="22">
        <f t="shared" si="14"/>
        <v>8784440.1181346327</v>
      </c>
      <c r="I47" s="425">
        <v>3153876.9857569286</v>
      </c>
      <c r="J47" s="418">
        <f t="shared" si="15"/>
        <v>11938317.103891561</v>
      </c>
      <c r="K47" s="447">
        <v>-2674171</v>
      </c>
      <c r="L47" s="442">
        <f t="shared" si="16"/>
        <v>9264146.1038915608</v>
      </c>
      <c r="M47" s="418">
        <v>107686.39699999994</v>
      </c>
      <c r="N47" s="405">
        <f t="shared" si="17"/>
        <v>9371832.5008915607</v>
      </c>
      <c r="O47" s="405">
        <f t="shared" si="18"/>
        <v>510.95615817613816</v>
      </c>
      <c r="P47" s="405">
        <f t="shared" si="19"/>
        <v>516.89551050088585</v>
      </c>
      <c r="Q47" s="369">
        <v>7</v>
      </c>
      <c r="R47" s="369">
        <v>7</v>
      </c>
      <c r="S47" s="369"/>
      <c r="T47" s="461">
        <f t="shared" si="20"/>
        <v>-2583196.3129832633</v>
      </c>
      <c r="U47" s="462">
        <f t="shared" si="28"/>
        <v>-0.21804014960383639</v>
      </c>
      <c r="V47" s="463">
        <f t="shared" si="22"/>
        <v>-134.88675595790153</v>
      </c>
      <c r="W47" s="464"/>
      <c r="X47" s="242">
        <v>111</v>
      </c>
      <c r="Y47" s="18" t="s">
        <v>81</v>
      </c>
      <c r="Z47" s="21">
        <v>18344</v>
      </c>
      <c r="AA47" s="473">
        <f t="shared" si="23"/>
        <v>-2818673.8712432496</v>
      </c>
      <c r="AB47" s="473">
        <v>8626205</v>
      </c>
      <c r="AC47" s="22">
        <v>5807531.1287567504</v>
      </c>
      <c r="AD47" s="36">
        <v>5598053</v>
      </c>
      <c r="AE47" s="22">
        <v>11405584</v>
      </c>
      <c r="AF47" s="21">
        <v>3115929.4168748241</v>
      </c>
      <c r="AG47" s="418">
        <f t="shared" si="24"/>
        <v>14521513.416874824</v>
      </c>
      <c r="AH47" s="447">
        <v>-2674171</v>
      </c>
      <c r="AI47" s="442">
        <f t="shared" si="25"/>
        <v>11847342.416874824</v>
      </c>
      <c r="AJ47" s="419">
        <f t="shared" si="26"/>
        <v>645.84291413403969</v>
      </c>
      <c r="AK47" s="369">
        <v>7</v>
      </c>
    </row>
    <row r="48" spans="1:37">
      <c r="A48" s="242">
        <v>139</v>
      </c>
      <c r="B48" s="18" t="s">
        <v>82</v>
      </c>
      <c r="C48" s="21">
        <v>9853</v>
      </c>
      <c r="D48" s="476">
        <f t="shared" si="13"/>
        <v>8833494.1535713263</v>
      </c>
      <c r="E48" s="473">
        <v>-2534245.4570268565</v>
      </c>
      <c r="F48" s="22">
        <v>6299248.6965444703</v>
      </c>
      <c r="G48" s="36">
        <v>5408993.6868276242</v>
      </c>
      <c r="H48" s="22">
        <f t="shared" si="14"/>
        <v>11708242.383372094</v>
      </c>
      <c r="I48" s="425">
        <v>1497329.8322281484</v>
      </c>
      <c r="J48" s="418">
        <f t="shared" si="15"/>
        <v>13205572.215600243</v>
      </c>
      <c r="K48" s="447">
        <v>83583</v>
      </c>
      <c r="L48" s="442">
        <f t="shared" si="16"/>
        <v>13289155.215600243</v>
      </c>
      <c r="M48" s="418">
        <v>261046.1645999999</v>
      </c>
      <c r="N48" s="405">
        <f t="shared" si="17"/>
        <v>13550201.380200243</v>
      </c>
      <c r="O48" s="405">
        <f t="shared" si="18"/>
        <v>1348.7420293920879</v>
      </c>
      <c r="P48" s="405">
        <f t="shared" si="19"/>
        <v>1375.2361088196735</v>
      </c>
      <c r="Q48" s="369">
        <v>17</v>
      </c>
      <c r="R48" s="369">
        <v>17</v>
      </c>
      <c r="S48" s="369"/>
      <c r="T48" s="461">
        <f t="shared" si="20"/>
        <v>-1268137.5209661983</v>
      </c>
      <c r="U48" s="462">
        <f t="shared" si="28"/>
        <v>-8.7113554966217421E-2</v>
      </c>
      <c r="V48" s="463">
        <f t="shared" si="22"/>
        <v>-119.91139439387257</v>
      </c>
      <c r="W48" s="464"/>
      <c r="X48" s="242">
        <v>139</v>
      </c>
      <c r="Y48" s="18" t="s">
        <v>82</v>
      </c>
      <c r="Z48" s="21">
        <v>9912</v>
      </c>
      <c r="AA48" s="473">
        <f t="shared" si="23"/>
        <v>8811675.8924217075</v>
      </c>
      <c r="AB48" s="473">
        <v>-1490204</v>
      </c>
      <c r="AC48" s="22">
        <v>7321471.8924217066</v>
      </c>
      <c r="AD48" s="36">
        <v>5671370</v>
      </c>
      <c r="AE48" s="22">
        <v>12992841</v>
      </c>
      <c r="AF48" s="21">
        <v>1480868.7365664409</v>
      </c>
      <c r="AG48" s="418">
        <f t="shared" si="24"/>
        <v>14473709.736566441</v>
      </c>
      <c r="AH48" s="447">
        <v>83583</v>
      </c>
      <c r="AI48" s="442">
        <f t="shared" si="25"/>
        <v>14557292.736566441</v>
      </c>
      <c r="AJ48" s="419">
        <f t="shared" si="26"/>
        <v>1468.6534237859605</v>
      </c>
      <c r="AK48" s="369">
        <v>17</v>
      </c>
    </row>
    <row r="49" spans="1:37">
      <c r="A49" s="242">
        <v>140</v>
      </c>
      <c r="B49" s="18" t="s">
        <v>83</v>
      </c>
      <c r="C49" s="21">
        <v>20801</v>
      </c>
      <c r="D49" s="476">
        <f t="shared" si="13"/>
        <v>4315010.3904007915</v>
      </c>
      <c r="E49" s="473">
        <v>7479654.820889907</v>
      </c>
      <c r="F49" s="22">
        <v>11794665.211290698</v>
      </c>
      <c r="G49" s="36">
        <v>7389630.9040644206</v>
      </c>
      <c r="H49" s="22">
        <f t="shared" si="14"/>
        <v>19184296.115355119</v>
      </c>
      <c r="I49" s="425">
        <v>3728896.3707389836</v>
      </c>
      <c r="J49" s="418">
        <f t="shared" si="15"/>
        <v>22913192.486094102</v>
      </c>
      <c r="K49" s="447">
        <v>-1388707</v>
      </c>
      <c r="L49" s="442">
        <f t="shared" si="16"/>
        <v>21524485.486094102</v>
      </c>
      <c r="M49" s="418">
        <v>-146280.24580000003</v>
      </c>
      <c r="N49" s="405">
        <f t="shared" si="17"/>
        <v>21378205.240294103</v>
      </c>
      <c r="O49" s="405">
        <f t="shared" si="18"/>
        <v>1034.7812838851066</v>
      </c>
      <c r="P49" s="405">
        <f t="shared" si="19"/>
        <v>1027.7489178546273</v>
      </c>
      <c r="Q49" s="369">
        <v>11</v>
      </c>
      <c r="R49" s="369">
        <v>11</v>
      </c>
      <c r="S49" s="369"/>
      <c r="T49" s="461">
        <f t="shared" si="20"/>
        <v>-1728303.1113974601</v>
      </c>
      <c r="U49" s="462">
        <f t="shared" si="28"/>
        <v>-7.4326702973763065E-2</v>
      </c>
      <c r="V49" s="463">
        <f t="shared" si="22"/>
        <v>-74.713352888037889</v>
      </c>
      <c r="W49" s="464"/>
      <c r="X49" s="242">
        <v>140</v>
      </c>
      <c r="Y49" s="18" t="s">
        <v>83</v>
      </c>
      <c r="Z49" s="21">
        <v>20958</v>
      </c>
      <c r="AA49" s="473">
        <f t="shared" si="23"/>
        <v>3447053.4704391938</v>
      </c>
      <c r="AB49" s="473">
        <v>10018330</v>
      </c>
      <c r="AC49" s="22">
        <v>13465383.470439194</v>
      </c>
      <c r="AD49" s="36">
        <v>7495485</v>
      </c>
      <c r="AE49" s="22">
        <v>20960869</v>
      </c>
      <c r="AF49" s="21">
        <v>3680626.5974915633</v>
      </c>
      <c r="AG49" s="418">
        <f t="shared" si="24"/>
        <v>24641495.597491562</v>
      </c>
      <c r="AH49" s="447">
        <v>-1388707</v>
      </c>
      <c r="AI49" s="442">
        <f t="shared" si="25"/>
        <v>23252788.597491562</v>
      </c>
      <c r="AJ49" s="419">
        <f t="shared" si="26"/>
        <v>1109.4946367731445</v>
      </c>
      <c r="AK49" s="369">
        <v>11</v>
      </c>
    </row>
    <row r="50" spans="1:37">
      <c r="A50" s="242">
        <v>142</v>
      </c>
      <c r="B50" s="18" t="s">
        <v>84</v>
      </c>
      <c r="C50" s="21">
        <v>6504</v>
      </c>
      <c r="D50" s="476">
        <f t="shared" si="13"/>
        <v>818555.47955420078</v>
      </c>
      <c r="E50" s="473">
        <v>188069.05386665554</v>
      </c>
      <c r="F50" s="22">
        <v>1006624.5334208563</v>
      </c>
      <c r="G50" s="36">
        <v>2520855.1159484154</v>
      </c>
      <c r="H50" s="22">
        <f t="shared" si="14"/>
        <v>3527479.6493692715</v>
      </c>
      <c r="I50" s="425">
        <v>1192776.1549442941</v>
      </c>
      <c r="J50" s="418">
        <f t="shared" si="15"/>
        <v>4720255.8043135656</v>
      </c>
      <c r="K50" s="447">
        <v>-661359</v>
      </c>
      <c r="L50" s="442">
        <f t="shared" si="16"/>
        <v>4058896.8043135656</v>
      </c>
      <c r="M50" s="418">
        <v>518492.82550000009</v>
      </c>
      <c r="N50" s="405">
        <f t="shared" si="17"/>
        <v>4577389.6298135659</v>
      </c>
      <c r="O50" s="405">
        <f t="shared" si="18"/>
        <v>624.06162427945355</v>
      </c>
      <c r="P50" s="405">
        <f t="shared" si="19"/>
        <v>703.78069339076967</v>
      </c>
      <c r="Q50" s="369">
        <v>7</v>
      </c>
      <c r="R50" s="369">
        <v>7</v>
      </c>
      <c r="S50" s="369"/>
      <c r="T50" s="461">
        <f t="shared" si="20"/>
        <v>94848.149995067157</v>
      </c>
      <c r="U50" s="462">
        <f t="shared" si="28"/>
        <v>2.3927090272148413E-2</v>
      </c>
      <c r="V50" s="463">
        <f t="shared" si="22"/>
        <v>19.693785535971529</v>
      </c>
      <c r="W50" s="464"/>
      <c r="X50" s="242">
        <v>142</v>
      </c>
      <c r="Y50" s="18" t="s">
        <v>84</v>
      </c>
      <c r="Z50" s="21">
        <v>6559</v>
      </c>
      <c r="AA50" s="473">
        <f t="shared" si="23"/>
        <v>858391.52239170601</v>
      </c>
      <c r="AB50" s="473">
        <v>69324</v>
      </c>
      <c r="AC50" s="22">
        <v>927715.52239170601</v>
      </c>
      <c r="AD50" s="36">
        <v>2505488</v>
      </c>
      <c r="AE50" s="22">
        <v>3433203</v>
      </c>
      <c r="AF50" s="21">
        <v>1192204.6543184987</v>
      </c>
      <c r="AG50" s="418">
        <f t="shared" si="24"/>
        <v>4625407.6543184984</v>
      </c>
      <c r="AH50" s="447">
        <v>-661359</v>
      </c>
      <c r="AI50" s="442">
        <f t="shared" si="25"/>
        <v>3964048.6543184984</v>
      </c>
      <c r="AJ50" s="419">
        <f t="shared" si="26"/>
        <v>604.36783874348203</v>
      </c>
      <c r="AK50" s="369">
        <v>7</v>
      </c>
    </row>
    <row r="51" spans="1:37">
      <c r="A51" s="242">
        <v>143</v>
      </c>
      <c r="B51" s="18" t="s">
        <v>85</v>
      </c>
      <c r="C51" s="21">
        <v>6804</v>
      </c>
      <c r="D51" s="476">
        <f t="shared" si="13"/>
        <v>635708.83158774127</v>
      </c>
      <c r="E51" s="473">
        <v>-962921.64240327466</v>
      </c>
      <c r="F51" s="22">
        <v>-327212.81081553339</v>
      </c>
      <c r="G51" s="36">
        <v>2830774.1836113222</v>
      </c>
      <c r="H51" s="22">
        <f t="shared" si="14"/>
        <v>2503561.3727957886</v>
      </c>
      <c r="I51" s="425">
        <v>1382736.2454633131</v>
      </c>
      <c r="J51" s="418">
        <f t="shared" si="15"/>
        <v>3886297.6182591016</v>
      </c>
      <c r="K51" s="447">
        <v>-895832</v>
      </c>
      <c r="L51" s="442">
        <f t="shared" si="16"/>
        <v>2990465.6182591016</v>
      </c>
      <c r="M51" s="418">
        <v>198570.13150000002</v>
      </c>
      <c r="N51" s="405">
        <f t="shared" si="17"/>
        <v>3189035.7497591018</v>
      </c>
      <c r="O51" s="405">
        <f t="shared" si="18"/>
        <v>439.51581691050876</v>
      </c>
      <c r="P51" s="405">
        <f t="shared" si="19"/>
        <v>468.70013958834534</v>
      </c>
      <c r="Q51" s="369">
        <v>6</v>
      </c>
      <c r="R51" s="369">
        <v>6</v>
      </c>
      <c r="S51" s="369"/>
      <c r="T51" s="461">
        <f t="shared" si="20"/>
        <v>-801679.22334179236</v>
      </c>
      <c r="U51" s="462">
        <f t="shared" si="28"/>
        <v>-0.21140522232883779</v>
      </c>
      <c r="V51" s="463">
        <f t="shared" si="22"/>
        <v>-111.90847298347035</v>
      </c>
      <c r="W51" s="464"/>
      <c r="X51" s="242">
        <v>143</v>
      </c>
      <c r="Y51" s="18" t="s">
        <v>85</v>
      </c>
      <c r="Z51" s="21">
        <v>6877</v>
      </c>
      <c r="AA51" s="473">
        <f t="shared" si="23"/>
        <v>724834.34227812616</v>
      </c>
      <c r="AB51" s="473">
        <v>75037</v>
      </c>
      <c r="AC51" s="22">
        <v>799871.34227812616</v>
      </c>
      <c r="AD51" s="36">
        <v>2511480</v>
      </c>
      <c r="AE51" s="22">
        <v>3311352</v>
      </c>
      <c r="AF51" s="21">
        <v>1376624.841600894</v>
      </c>
      <c r="AG51" s="418">
        <f t="shared" si="24"/>
        <v>4687976.841600894</v>
      </c>
      <c r="AH51" s="447">
        <v>-895832</v>
      </c>
      <c r="AI51" s="442">
        <f t="shared" si="25"/>
        <v>3792144.841600894</v>
      </c>
      <c r="AJ51" s="419">
        <f t="shared" si="26"/>
        <v>551.42428989397911</v>
      </c>
      <c r="AK51" s="369">
        <v>6</v>
      </c>
    </row>
    <row r="52" spans="1:37">
      <c r="A52" s="242">
        <v>145</v>
      </c>
      <c r="B52" s="18" t="s">
        <v>86</v>
      </c>
      <c r="C52" s="21">
        <v>12369</v>
      </c>
      <c r="D52" s="476">
        <f t="shared" si="13"/>
        <v>6736618.2509214692</v>
      </c>
      <c r="E52" s="473">
        <v>-31286.818774595944</v>
      </c>
      <c r="F52" s="22">
        <v>6705331.4321468733</v>
      </c>
      <c r="G52" s="36">
        <v>5527505.1476992294</v>
      </c>
      <c r="H52" s="22">
        <f t="shared" si="14"/>
        <v>12232836.579846103</v>
      </c>
      <c r="I52" s="425">
        <v>2217942.6232926305</v>
      </c>
      <c r="J52" s="418">
        <f t="shared" si="15"/>
        <v>14450779.203138733</v>
      </c>
      <c r="K52" s="447">
        <v>-426691</v>
      </c>
      <c r="L52" s="442">
        <f t="shared" si="16"/>
        <v>14024088.203138733</v>
      </c>
      <c r="M52" s="418">
        <v>67404.814099999872</v>
      </c>
      <c r="N52" s="405">
        <f t="shared" si="17"/>
        <v>14091493.017238732</v>
      </c>
      <c r="O52" s="405">
        <f t="shared" si="18"/>
        <v>1133.8093785381789</v>
      </c>
      <c r="P52" s="405">
        <f t="shared" si="19"/>
        <v>1139.2588743826286</v>
      </c>
      <c r="Q52" s="369">
        <v>14</v>
      </c>
      <c r="R52" s="369">
        <v>14</v>
      </c>
      <c r="S52" s="369"/>
      <c r="T52" s="461">
        <f t="shared" si="20"/>
        <v>-1810217.6139822323</v>
      </c>
      <c r="U52" s="462">
        <f t="shared" si="28"/>
        <v>-0.11432251182271094</v>
      </c>
      <c r="V52" s="463">
        <f t="shared" si="22"/>
        <v>-146.66173719212725</v>
      </c>
      <c r="W52" s="464"/>
      <c r="X52" s="242">
        <v>145</v>
      </c>
      <c r="Y52" s="18" t="s">
        <v>86</v>
      </c>
      <c r="Z52" s="21">
        <v>12366</v>
      </c>
      <c r="AA52" s="473">
        <f t="shared" si="23"/>
        <v>6610335.1014679186</v>
      </c>
      <c r="AB52" s="473">
        <v>1621397</v>
      </c>
      <c r="AC52" s="22">
        <v>8231732.1014679186</v>
      </c>
      <c r="AD52" s="36">
        <v>5814648</v>
      </c>
      <c r="AE52" s="22">
        <v>14046380</v>
      </c>
      <c r="AF52" s="21">
        <v>2214616.8171209665</v>
      </c>
      <c r="AG52" s="418">
        <f t="shared" si="24"/>
        <v>16260996.817120966</v>
      </c>
      <c r="AH52" s="447">
        <v>-426691</v>
      </c>
      <c r="AI52" s="442">
        <f t="shared" si="25"/>
        <v>15834305.817120966</v>
      </c>
      <c r="AJ52" s="419">
        <f t="shared" si="26"/>
        <v>1280.4711157303061</v>
      </c>
      <c r="AK52" s="369">
        <v>14</v>
      </c>
    </row>
    <row r="53" spans="1:37">
      <c r="A53" s="242">
        <v>146</v>
      </c>
      <c r="B53" s="18" t="s">
        <v>87</v>
      </c>
      <c r="C53" s="21">
        <v>4492</v>
      </c>
      <c r="D53" s="476">
        <f t="shared" si="13"/>
        <v>1876971.0680500553</v>
      </c>
      <c r="E53" s="473">
        <v>262935.887608686</v>
      </c>
      <c r="F53" s="22">
        <v>2139906.9556587413</v>
      </c>
      <c r="G53" s="36">
        <v>1142687.2852231488</v>
      </c>
      <c r="H53" s="22">
        <f t="shared" si="14"/>
        <v>3282594.2408818901</v>
      </c>
      <c r="I53" s="425">
        <v>1039465.8005839585</v>
      </c>
      <c r="J53" s="418">
        <f t="shared" si="15"/>
        <v>4322060.0414658487</v>
      </c>
      <c r="K53" s="447">
        <v>-153267</v>
      </c>
      <c r="L53" s="442">
        <f t="shared" si="16"/>
        <v>4168793.0414658487</v>
      </c>
      <c r="M53" s="418">
        <v>26884.260000000009</v>
      </c>
      <c r="N53" s="405">
        <f t="shared" si="17"/>
        <v>4195677.3014658485</v>
      </c>
      <c r="O53" s="405">
        <f t="shared" si="18"/>
        <v>928.04831733433855</v>
      </c>
      <c r="P53" s="405">
        <f t="shared" si="19"/>
        <v>934.03323719186301</v>
      </c>
      <c r="Q53" s="369">
        <v>12</v>
      </c>
      <c r="R53" s="369">
        <v>12</v>
      </c>
      <c r="S53" s="369"/>
      <c r="T53" s="461">
        <f t="shared" si="20"/>
        <v>-909359.177396724</v>
      </c>
      <c r="U53" s="462">
        <f t="shared" si="28"/>
        <v>-0.17907284740676921</v>
      </c>
      <c r="V53" s="463">
        <f t="shared" si="22"/>
        <v>-165.67389219884524</v>
      </c>
      <c r="W53" s="464"/>
      <c r="X53" s="242">
        <v>146</v>
      </c>
      <c r="Y53" s="18" t="s">
        <v>87</v>
      </c>
      <c r="Z53" s="21">
        <v>4643</v>
      </c>
      <c r="AA53" s="473">
        <f t="shared" si="23"/>
        <v>1839276.1719472995</v>
      </c>
      <c r="AB53" s="473">
        <v>1876944</v>
      </c>
      <c r="AC53" s="22">
        <v>3716220.1719472995</v>
      </c>
      <c r="AD53" s="36">
        <v>487528</v>
      </c>
      <c r="AE53" s="22">
        <v>4203748</v>
      </c>
      <c r="AF53" s="21">
        <v>1027671.2188625729</v>
      </c>
      <c r="AG53" s="418">
        <f t="shared" si="24"/>
        <v>5231419.2188625727</v>
      </c>
      <c r="AH53" s="447">
        <v>-153267</v>
      </c>
      <c r="AI53" s="442">
        <f t="shared" si="25"/>
        <v>5078152.2188625727</v>
      </c>
      <c r="AJ53" s="419">
        <f t="shared" si="26"/>
        <v>1093.7222095331838</v>
      </c>
      <c r="AK53" s="369">
        <v>12</v>
      </c>
    </row>
    <row r="54" spans="1:37">
      <c r="A54" s="242">
        <v>148</v>
      </c>
      <c r="B54" s="18" t="s">
        <v>88</v>
      </c>
      <c r="C54" s="21">
        <v>7047</v>
      </c>
      <c r="D54" s="476">
        <f t="shared" si="13"/>
        <v>8303838.6653480455</v>
      </c>
      <c r="E54" s="473">
        <v>2672575.4288473409</v>
      </c>
      <c r="F54" s="22">
        <v>10976414.094195386</v>
      </c>
      <c r="G54" s="36">
        <v>-17712.331225032682</v>
      </c>
      <c r="H54" s="22">
        <f t="shared" si="14"/>
        <v>10958701.762970354</v>
      </c>
      <c r="I54" s="425">
        <v>1176424.2499754396</v>
      </c>
      <c r="J54" s="418">
        <f t="shared" si="15"/>
        <v>12135126.012945794</v>
      </c>
      <c r="K54" s="447">
        <v>-768089</v>
      </c>
      <c r="L54" s="442">
        <f t="shared" si="16"/>
        <v>11367037.012945794</v>
      </c>
      <c r="M54" s="418">
        <v>-2344.9048999999941</v>
      </c>
      <c r="N54" s="405">
        <f t="shared" si="17"/>
        <v>11364692.108045794</v>
      </c>
      <c r="O54" s="405">
        <f t="shared" si="18"/>
        <v>1613.0320722216254</v>
      </c>
      <c r="P54" s="405">
        <f t="shared" si="19"/>
        <v>1612.6993200008221</v>
      </c>
      <c r="Q54" s="369">
        <v>19</v>
      </c>
      <c r="R54" s="369">
        <v>19</v>
      </c>
      <c r="S54" s="369"/>
      <c r="T54" s="461">
        <f t="shared" si="20"/>
        <v>1258483.012212446</v>
      </c>
      <c r="U54" s="462">
        <f t="shared" si="28"/>
        <v>0.12449683823434554</v>
      </c>
      <c r="V54" s="463">
        <f t="shared" si="22"/>
        <v>170.60142143204962</v>
      </c>
      <c r="W54" s="464"/>
      <c r="X54" s="242">
        <v>148</v>
      </c>
      <c r="Y54" s="18" t="s">
        <v>88</v>
      </c>
      <c r="Z54" s="21">
        <v>7008</v>
      </c>
      <c r="AA54" s="473">
        <f t="shared" si="23"/>
        <v>7846325.1564238481</v>
      </c>
      <c r="AB54" s="473">
        <v>1909427</v>
      </c>
      <c r="AC54" s="22">
        <v>9755752.1564238481</v>
      </c>
      <c r="AD54" s="36">
        <v>-37836</v>
      </c>
      <c r="AE54" s="22">
        <v>9717916</v>
      </c>
      <c r="AF54" s="21">
        <v>1158727.0007333471</v>
      </c>
      <c r="AG54" s="418">
        <f t="shared" si="24"/>
        <v>10876643.000733348</v>
      </c>
      <c r="AH54" s="447">
        <v>-768089</v>
      </c>
      <c r="AI54" s="442">
        <f t="shared" si="25"/>
        <v>10108554.000733348</v>
      </c>
      <c r="AJ54" s="419">
        <f t="shared" si="26"/>
        <v>1442.4306507895758</v>
      </c>
      <c r="AK54" s="369">
        <v>19</v>
      </c>
    </row>
    <row r="55" spans="1:37">
      <c r="A55" s="242">
        <v>149</v>
      </c>
      <c r="B55" s="18" t="s">
        <v>89</v>
      </c>
      <c r="C55" s="21">
        <v>5384</v>
      </c>
      <c r="D55" s="476">
        <f t="shared" si="13"/>
        <v>2215505.0637443517</v>
      </c>
      <c r="E55" s="473">
        <v>816236.61686825554</v>
      </c>
      <c r="F55" s="22">
        <v>3031741.6806126074</v>
      </c>
      <c r="G55" s="36">
        <v>-66875.834537026749</v>
      </c>
      <c r="H55" s="22">
        <f t="shared" si="14"/>
        <v>2964865.8460755805</v>
      </c>
      <c r="I55" s="425">
        <v>883825.19489435479</v>
      </c>
      <c r="J55" s="418">
        <f t="shared" si="15"/>
        <v>3848691.0409699352</v>
      </c>
      <c r="K55" s="447">
        <v>-1284588</v>
      </c>
      <c r="L55" s="442">
        <f t="shared" si="16"/>
        <v>2564103.0409699352</v>
      </c>
      <c r="M55" s="418">
        <v>-2406260.7556000003</v>
      </c>
      <c r="N55" s="405">
        <f t="shared" si="17"/>
        <v>157842.28536993498</v>
      </c>
      <c r="O55" s="405">
        <f t="shared" si="18"/>
        <v>476.24499275073089</v>
      </c>
      <c r="P55" s="405">
        <f t="shared" si="19"/>
        <v>29.316917787877969</v>
      </c>
      <c r="Q55" s="369">
        <v>1</v>
      </c>
      <c r="R55" s="465">
        <v>34</v>
      </c>
      <c r="S55" s="465"/>
      <c r="T55" s="461">
        <f t="shared" si="20"/>
        <v>236966.92493621027</v>
      </c>
      <c r="U55" s="462">
        <f t="shared" si="28"/>
        <v>0.10182770285912066</v>
      </c>
      <c r="V55" s="463">
        <f t="shared" si="22"/>
        <v>41.51005607340511</v>
      </c>
      <c r="W55" s="464"/>
      <c r="X55" s="242">
        <v>149</v>
      </c>
      <c r="Y55" s="18" t="s">
        <v>89</v>
      </c>
      <c r="Z55" s="21">
        <v>5353</v>
      </c>
      <c r="AA55" s="473">
        <f t="shared" si="23"/>
        <v>2237299.9171759891</v>
      </c>
      <c r="AB55" s="473">
        <v>547512</v>
      </c>
      <c r="AC55" s="22">
        <v>2784811.9171759891</v>
      </c>
      <c r="AD55" s="36">
        <v>-67743</v>
      </c>
      <c r="AE55" s="22">
        <v>2717069</v>
      </c>
      <c r="AF55" s="21">
        <v>894655.11603372497</v>
      </c>
      <c r="AG55" s="418">
        <f t="shared" si="24"/>
        <v>3611724.116033725</v>
      </c>
      <c r="AH55" s="447">
        <v>-1284588</v>
      </c>
      <c r="AI55" s="442">
        <f t="shared" si="25"/>
        <v>2327136.116033725</v>
      </c>
      <c r="AJ55" s="419">
        <f t="shared" si="26"/>
        <v>434.73493667732578</v>
      </c>
      <c r="AK55" s="369">
        <v>1</v>
      </c>
    </row>
    <row r="56" spans="1:37">
      <c r="A56" s="242">
        <v>151</v>
      </c>
      <c r="B56" s="18" t="s">
        <v>90</v>
      </c>
      <c r="C56" s="21">
        <v>1852</v>
      </c>
      <c r="D56" s="476">
        <f t="shared" si="13"/>
        <v>297444.38531478343</v>
      </c>
      <c r="E56" s="473">
        <v>-613524.4609050788</v>
      </c>
      <c r="F56" s="22">
        <v>-316080.07559029537</v>
      </c>
      <c r="G56" s="36">
        <v>756271.62578973337</v>
      </c>
      <c r="H56" s="22">
        <f t="shared" si="14"/>
        <v>440191.550199438</v>
      </c>
      <c r="I56" s="425">
        <v>505811.6104439901</v>
      </c>
      <c r="J56" s="418">
        <f t="shared" si="15"/>
        <v>946003.1606434281</v>
      </c>
      <c r="K56" s="447">
        <v>-518933</v>
      </c>
      <c r="L56" s="442">
        <f t="shared" si="16"/>
        <v>427070.1606434281</v>
      </c>
      <c r="M56" s="418">
        <v>0</v>
      </c>
      <c r="N56" s="405">
        <f t="shared" si="17"/>
        <v>427070.1606434281</v>
      </c>
      <c r="O56" s="405">
        <f t="shared" si="18"/>
        <v>230.5994387923478</v>
      </c>
      <c r="P56" s="405">
        <f t="shared" si="19"/>
        <v>230.5994387923478</v>
      </c>
      <c r="Q56" s="369">
        <v>14</v>
      </c>
      <c r="R56" s="369">
        <v>14</v>
      </c>
      <c r="S56" s="369"/>
      <c r="T56" s="461">
        <f t="shared" si="20"/>
        <v>-428908.68630664377</v>
      </c>
      <c r="U56" s="462">
        <f t="shared" si="28"/>
        <v>-0.50107393171558301</v>
      </c>
      <c r="V56" s="463">
        <f t="shared" si="22"/>
        <v>-222.05991972170395</v>
      </c>
      <c r="W56" s="464"/>
      <c r="X56" s="242">
        <v>151</v>
      </c>
      <c r="Y56" s="18" t="s">
        <v>90</v>
      </c>
      <c r="Z56" s="21">
        <v>1891</v>
      </c>
      <c r="AA56" s="473">
        <f t="shared" si="23"/>
        <v>350426.05941196613</v>
      </c>
      <c r="AB56" s="473">
        <v>-88713</v>
      </c>
      <c r="AC56" s="22">
        <v>261713.05941196613</v>
      </c>
      <c r="AD56" s="36">
        <v>611126</v>
      </c>
      <c r="AE56" s="22">
        <v>872839</v>
      </c>
      <c r="AF56" s="21">
        <v>502072.84695007181</v>
      </c>
      <c r="AG56" s="418">
        <f t="shared" si="24"/>
        <v>1374911.8469500719</v>
      </c>
      <c r="AH56" s="447">
        <v>-518933</v>
      </c>
      <c r="AI56" s="442">
        <f t="shared" si="25"/>
        <v>855978.84695007186</v>
      </c>
      <c r="AJ56" s="419">
        <f t="shared" si="26"/>
        <v>452.65935851405175</v>
      </c>
      <c r="AK56" s="369">
        <v>14</v>
      </c>
    </row>
    <row r="57" spans="1:37">
      <c r="A57" s="242">
        <v>152</v>
      </c>
      <c r="B57" s="18" t="s">
        <v>91</v>
      </c>
      <c r="C57" s="21">
        <v>4406</v>
      </c>
      <c r="D57" s="476">
        <f t="shared" si="13"/>
        <v>1139606.0205578441</v>
      </c>
      <c r="E57" s="473">
        <v>-191741.09299318906</v>
      </c>
      <c r="F57" s="22">
        <v>947864.92756465496</v>
      </c>
      <c r="G57" s="36">
        <v>2125817.2112607975</v>
      </c>
      <c r="H57" s="22">
        <f t="shared" si="14"/>
        <v>3073682.1388254524</v>
      </c>
      <c r="I57" s="425">
        <v>940090.765599821</v>
      </c>
      <c r="J57" s="418">
        <f t="shared" si="15"/>
        <v>4013772.9044252736</v>
      </c>
      <c r="K57" s="447">
        <v>-1896</v>
      </c>
      <c r="L57" s="442">
        <f t="shared" si="16"/>
        <v>4011876.9044252736</v>
      </c>
      <c r="M57" s="418">
        <v>266452.88799999998</v>
      </c>
      <c r="N57" s="405">
        <f t="shared" si="17"/>
        <v>4278329.7924252739</v>
      </c>
      <c r="O57" s="405">
        <f t="shared" si="18"/>
        <v>910.54854843968985</v>
      </c>
      <c r="P57" s="405">
        <f t="shared" si="19"/>
        <v>971.02355706429273</v>
      </c>
      <c r="Q57" s="369">
        <v>14</v>
      </c>
      <c r="R57" s="369">
        <v>14</v>
      </c>
      <c r="S57" s="369"/>
      <c r="T57" s="461">
        <f t="shared" si="20"/>
        <v>-688023.51678408589</v>
      </c>
      <c r="U57" s="462">
        <f t="shared" si="28"/>
        <v>-0.14639108387897429</v>
      </c>
      <c r="V57" s="463">
        <f t="shared" si="22"/>
        <v>-138.53636700882782</v>
      </c>
      <c r="W57" s="464"/>
      <c r="X57" s="242">
        <v>152</v>
      </c>
      <c r="Y57" s="18" t="s">
        <v>91</v>
      </c>
      <c r="Z57" s="21">
        <v>4480</v>
      </c>
      <c r="AA57" s="473">
        <f t="shared" si="23"/>
        <v>1365216.1175776715</v>
      </c>
      <c r="AB57" s="473">
        <v>112368</v>
      </c>
      <c r="AC57" s="22">
        <v>1477584.1175776715</v>
      </c>
      <c r="AD57" s="36">
        <v>2284556</v>
      </c>
      <c r="AE57" s="22">
        <v>3762140</v>
      </c>
      <c r="AF57" s="21">
        <v>939656.42120935966</v>
      </c>
      <c r="AG57" s="418">
        <f t="shared" si="24"/>
        <v>4701796.4212093595</v>
      </c>
      <c r="AH57" s="447">
        <v>-1896</v>
      </c>
      <c r="AI57" s="442">
        <f t="shared" si="25"/>
        <v>4699900.4212093595</v>
      </c>
      <c r="AJ57" s="419">
        <f t="shared" si="26"/>
        <v>1049.0849154485177</v>
      </c>
      <c r="AK57" s="369">
        <v>14</v>
      </c>
    </row>
    <row r="58" spans="1:37">
      <c r="A58" s="242">
        <v>153</v>
      </c>
      <c r="B58" s="18" t="s">
        <v>92</v>
      </c>
      <c r="C58" s="21">
        <v>25208</v>
      </c>
      <c r="D58" s="476">
        <f t="shared" si="13"/>
        <v>-1018068.1875536572</v>
      </c>
      <c r="E58" s="473">
        <v>8260062.6937261978</v>
      </c>
      <c r="F58" s="22">
        <v>7241994.5061725406</v>
      </c>
      <c r="G58" s="36">
        <v>7710227.9065998495</v>
      </c>
      <c r="H58" s="22">
        <f t="shared" si="14"/>
        <v>14952222.412772391</v>
      </c>
      <c r="I58" s="425">
        <v>3946502.4966223831</v>
      </c>
      <c r="J58" s="418">
        <f t="shared" si="15"/>
        <v>18898724.909394775</v>
      </c>
      <c r="K58" s="447">
        <v>-1241687</v>
      </c>
      <c r="L58" s="442">
        <f t="shared" si="16"/>
        <v>17657037.909394775</v>
      </c>
      <c r="M58" s="418">
        <v>-969235.82223000005</v>
      </c>
      <c r="N58" s="405">
        <f t="shared" si="17"/>
        <v>16687802.087164775</v>
      </c>
      <c r="O58" s="405">
        <f t="shared" si="18"/>
        <v>700.45374124860257</v>
      </c>
      <c r="P58" s="405">
        <f t="shared" si="19"/>
        <v>662.00420847210307</v>
      </c>
      <c r="Q58" s="369">
        <v>9</v>
      </c>
      <c r="R58" s="369">
        <v>9</v>
      </c>
      <c r="S58" s="369"/>
      <c r="T58" s="461">
        <f t="shared" si="20"/>
        <v>-6121633.420452401</v>
      </c>
      <c r="U58" s="462">
        <f t="shared" si="28"/>
        <v>-0.25744219832705617</v>
      </c>
      <c r="V58" s="463">
        <f t="shared" si="22"/>
        <v>-226.40930025781631</v>
      </c>
      <c r="W58" s="464"/>
      <c r="X58" s="242">
        <v>153</v>
      </c>
      <c r="Y58" s="18" t="s">
        <v>92</v>
      </c>
      <c r="Z58" s="21">
        <v>25655</v>
      </c>
      <c r="AA58" s="473">
        <f t="shared" si="23"/>
        <v>-752168.71725398861</v>
      </c>
      <c r="AB58" s="473">
        <v>13629555</v>
      </c>
      <c r="AC58" s="22">
        <v>12877386.282746011</v>
      </c>
      <c r="AD58" s="36">
        <v>8224747</v>
      </c>
      <c r="AE58" s="22">
        <v>21102133</v>
      </c>
      <c r="AF58" s="21">
        <v>3918225.3298471766</v>
      </c>
      <c r="AG58" s="418">
        <f t="shared" si="24"/>
        <v>25020358.329847176</v>
      </c>
      <c r="AH58" s="447">
        <v>-1241687</v>
      </c>
      <c r="AI58" s="442">
        <f t="shared" si="25"/>
        <v>23778671.329847176</v>
      </c>
      <c r="AJ58" s="419">
        <f t="shared" si="26"/>
        <v>926.86304150641888</v>
      </c>
      <c r="AK58" s="369">
        <v>9</v>
      </c>
    </row>
    <row r="59" spans="1:37">
      <c r="A59" s="242">
        <v>165</v>
      </c>
      <c r="B59" s="18" t="s">
        <v>93</v>
      </c>
      <c r="C59" s="21">
        <v>16280</v>
      </c>
      <c r="D59" s="476">
        <f t="shared" si="13"/>
        <v>4838543.1807972649</v>
      </c>
      <c r="E59" s="473">
        <v>-184908.0646888513</v>
      </c>
      <c r="F59" s="22">
        <v>4653635.1161084138</v>
      </c>
      <c r="G59" s="36">
        <v>4647381.2150121946</v>
      </c>
      <c r="H59" s="22">
        <f t="shared" si="14"/>
        <v>9301016.3311206084</v>
      </c>
      <c r="I59" s="425">
        <v>2566885.940397481</v>
      </c>
      <c r="J59" s="418">
        <f t="shared" si="15"/>
        <v>11867902.271518089</v>
      </c>
      <c r="K59" s="447">
        <v>-2158906</v>
      </c>
      <c r="L59" s="442">
        <f t="shared" si="16"/>
        <v>9708996.2715180889</v>
      </c>
      <c r="M59" s="418">
        <v>287676.51770000008</v>
      </c>
      <c r="N59" s="405">
        <f t="shared" si="17"/>
        <v>9996672.7892180886</v>
      </c>
      <c r="O59" s="405">
        <f t="shared" si="18"/>
        <v>596.37569235369097</v>
      </c>
      <c r="P59" s="405">
        <f t="shared" si="19"/>
        <v>614.04624012396118</v>
      </c>
      <c r="Q59" s="369">
        <v>5</v>
      </c>
      <c r="R59" s="369">
        <v>5</v>
      </c>
      <c r="S59" s="369"/>
      <c r="T59" s="461">
        <f t="shared" si="20"/>
        <v>-2607670.2029711027</v>
      </c>
      <c r="U59" s="462">
        <f t="shared" si="28"/>
        <v>-0.21171882898446762</v>
      </c>
      <c r="V59" s="463">
        <f t="shared" si="22"/>
        <v>-157.39826569338322</v>
      </c>
      <c r="W59" s="464"/>
      <c r="X59" s="242">
        <v>165</v>
      </c>
      <c r="Y59" s="18" t="s">
        <v>93</v>
      </c>
      <c r="Z59" s="21">
        <v>16340</v>
      </c>
      <c r="AA59" s="473">
        <f t="shared" si="23"/>
        <v>4767847.49024898</v>
      </c>
      <c r="AB59" s="473">
        <v>2156743</v>
      </c>
      <c r="AC59" s="22">
        <v>6924590.49024898</v>
      </c>
      <c r="AD59" s="36">
        <v>4972571</v>
      </c>
      <c r="AE59" s="22">
        <v>11897161</v>
      </c>
      <c r="AF59" s="21">
        <v>2578411.4744891911</v>
      </c>
      <c r="AG59" s="418">
        <f t="shared" si="24"/>
        <v>14475572.474489192</v>
      </c>
      <c r="AH59" s="447">
        <v>-2158906</v>
      </c>
      <c r="AI59" s="442">
        <f t="shared" si="25"/>
        <v>12316666.474489192</v>
      </c>
      <c r="AJ59" s="419">
        <f t="shared" si="26"/>
        <v>753.77395804707419</v>
      </c>
      <c r="AK59" s="369">
        <v>5</v>
      </c>
    </row>
    <row r="60" spans="1:37">
      <c r="A60" s="242">
        <v>167</v>
      </c>
      <c r="B60" s="18" t="s">
        <v>94</v>
      </c>
      <c r="C60" s="21">
        <v>77513</v>
      </c>
      <c r="D60" s="476">
        <f t="shared" si="13"/>
        <v>5399363.40988228</v>
      </c>
      <c r="E60" s="473">
        <v>907729.15276126098</v>
      </c>
      <c r="F60" s="22">
        <v>6307092.562643541</v>
      </c>
      <c r="G60" s="36">
        <v>23391322.52600253</v>
      </c>
      <c r="H60" s="22">
        <f t="shared" si="14"/>
        <v>29698415.088646069</v>
      </c>
      <c r="I60" s="425">
        <v>12906157.907828018</v>
      </c>
      <c r="J60" s="418">
        <f t="shared" si="15"/>
        <v>42604572.996474087</v>
      </c>
      <c r="K60" s="447">
        <v>-761621</v>
      </c>
      <c r="L60" s="442">
        <f t="shared" si="16"/>
        <v>41842951.996474087</v>
      </c>
      <c r="M60" s="418">
        <v>-10362732.1811</v>
      </c>
      <c r="N60" s="405">
        <f t="shared" si="17"/>
        <v>31480219.815374088</v>
      </c>
      <c r="O60" s="405">
        <f t="shared" si="18"/>
        <v>539.81850781770913</v>
      </c>
      <c r="P60" s="405">
        <f t="shared" si="19"/>
        <v>406.12825997412159</v>
      </c>
      <c r="Q60" s="369">
        <v>12</v>
      </c>
      <c r="R60" s="369">
        <v>12</v>
      </c>
      <c r="S60" s="369"/>
      <c r="T60" s="461">
        <f t="shared" si="20"/>
        <v>-14131458.031890497</v>
      </c>
      <c r="U60" s="462">
        <f t="shared" si="28"/>
        <v>-0.25246283122465235</v>
      </c>
      <c r="V60" s="463">
        <f t="shared" si="22"/>
        <v>-184.66616139916073</v>
      </c>
      <c r="W60" s="464"/>
      <c r="X60" s="242">
        <v>167</v>
      </c>
      <c r="Y60" s="18" t="s">
        <v>94</v>
      </c>
      <c r="Z60" s="21">
        <v>77261</v>
      </c>
      <c r="AA60" s="473">
        <f t="shared" si="23"/>
        <v>4944676.3848672174</v>
      </c>
      <c r="AB60" s="473">
        <v>14314763</v>
      </c>
      <c r="AC60" s="22">
        <v>19259439.384867217</v>
      </c>
      <c r="AD60" s="36">
        <v>24876906</v>
      </c>
      <c r="AE60" s="22">
        <v>44136345</v>
      </c>
      <c r="AF60" s="21">
        <v>12599686.028364588</v>
      </c>
      <c r="AG60" s="418">
        <f t="shared" si="24"/>
        <v>56736031.028364584</v>
      </c>
      <c r="AH60" s="447">
        <v>-761621</v>
      </c>
      <c r="AI60" s="442">
        <f t="shared" si="25"/>
        <v>55974410.028364584</v>
      </c>
      <c r="AJ60" s="419">
        <f t="shared" si="26"/>
        <v>724.48466921686986</v>
      </c>
      <c r="AK60" s="369">
        <v>12</v>
      </c>
    </row>
    <row r="61" spans="1:37">
      <c r="A61" s="242">
        <v>169</v>
      </c>
      <c r="B61" s="18" t="s">
        <v>95</v>
      </c>
      <c r="C61" s="21">
        <v>4990</v>
      </c>
      <c r="D61" s="476">
        <f t="shared" si="13"/>
        <v>744704.93426497094</v>
      </c>
      <c r="E61" s="473">
        <v>228819.62152362027</v>
      </c>
      <c r="F61" s="22">
        <v>973524.55578859115</v>
      </c>
      <c r="G61" s="36">
        <v>1908770.2432547759</v>
      </c>
      <c r="H61" s="22">
        <f t="shared" si="14"/>
        <v>2882294.7990433672</v>
      </c>
      <c r="I61" s="425">
        <v>913121.10103628726</v>
      </c>
      <c r="J61" s="418">
        <f t="shared" si="15"/>
        <v>3795415.9000796545</v>
      </c>
      <c r="K61" s="447">
        <v>-1197192</v>
      </c>
      <c r="L61" s="442">
        <f t="shared" si="16"/>
        <v>2598223.9000796545</v>
      </c>
      <c r="M61" s="418">
        <v>76172.070000000022</v>
      </c>
      <c r="N61" s="405">
        <f t="shared" si="17"/>
        <v>2674395.9700796544</v>
      </c>
      <c r="O61" s="405">
        <f t="shared" si="18"/>
        <v>520.68615232057209</v>
      </c>
      <c r="P61" s="405">
        <f t="shared" si="19"/>
        <v>535.95109620834762</v>
      </c>
      <c r="Q61" s="369">
        <v>5</v>
      </c>
      <c r="R61" s="369">
        <v>5</v>
      </c>
      <c r="S61" s="369"/>
      <c r="T61" s="461">
        <f t="shared" si="20"/>
        <v>142696.2869847226</v>
      </c>
      <c r="U61" s="462">
        <f t="shared" si="28"/>
        <v>5.8112271360234904E-2</v>
      </c>
      <c r="V61" s="463">
        <f t="shared" si="22"/>
        <v>34.057612270050527</v>
      </c>
      <c r="W61" s="464"/>
      <c r="X61" s="242">
        <v>169</v>
      </c>
      <c r="Y61" s="18" t="s">
        <v>95</v>
      </c>
      <c r="Z61" s="21">
        <v>5046</v>
      </c>
      <c r="AA61" s="473">
        <f t="shared" si="23"/>
        <v>811514.56740976241</v>
      </c>
      <c r="AB61" s="473">
        <v>537757</v>
      </c>
      <c r="AC61" s="22">
        <v>1349271.5674097624</v>
      </c>
      <c r="AD61" s="36">
        <v>1388093</v>
      </c>
      <c r="AE61" s="22">
        <v>2737364</v>
      </c>
      <c r="AF61" s="21">
        <v>915355.61309493182</v>
      </c>
      <c r="AG61" s="418">
        <f t="shared" si="24"/>
        <v>3652719.6130949319</v>
      </c>
      <c r="AH61" s="447">
        <v>-1197192</v>
      </c>
      <c r="AI61" s="442">
        <f t="shared" si="25"/>
        <v>2455527.6130949319</v>
      </c>
      <c r="AJ61" s="419">
        <f t="shared" si="26"/>
        <v>486.62854005052156</v>
      </c>
      <c r="AK61" s="369">
        <v>5</v>
      </c>
    </row>
    <row r="62" spans="1:37">
      <c r="A62" s="242">
        <v>171</v>
      </c>
      <c r="B62" s="18" t="s">
        <v>96</v>
      </c>
      <c r="C62" s="21">
        <v>4540</v>
      </c>
      <c r="D62" s="476">
        <f t="shared" si="13"/>
        <v>526491.50921786996</v>
      </c>
      <c r="E62" s="473">
        <v>-442313.8808307022</v>
      </c>
      <c r="F62" s="22">
        <v>84177.628387167701</v>
      </c>
      <c r="G62" s="36">
        <v>1465615.3939182342</v>
      </c>
      <c r="H62" s="22">
        <f t="shared" si="14"/>
        <v>1549793.022305402</v>
      </c>
      <c r="I62" s="425">
        <v>948509.02848165284</v>
      </c>
      <c r="J62" s="418">
        <f t="shared" si="15"/>
        <v>2498302.0507870549</v>
      </c>
      <c r="K62" s="447">
        <v>-329192</v>
      </c>
      <c r="L62" s="442">
        <f t="shared" si="16"/>
        <v>2169110.0507870549</v>
      </c>
      <c r="M62" s="418">
        <v>7617.2070000000022</v>
      </c>
      <c r="N62" s="405">
        <f t="shared" si="17"/>
        <v>2176727.2577870549</v>
      </c>
      <c r="O62" s="405">
        <f t="shared" si="18"/>
        <v>477.77754422622354</v>
      </c>
      <c r="P62" s="405">
        <f t="shared" si="19"/>
        <v>479.45534312490196</v>
      </c>
      <c r="Q62" s="369">
        <v>11</v>
      </c>
      <c r="R62" s="369">
        <v>11</v>
      </c>
      <c r="S62" s="369"/>
      <c r="T62" s="461">
        <f t="shared" si="20"/>
        <v>-454017.61127855722</v>
      </c>
      <c r="U62" s="462">
        <f t="shared" si="28"/>
        <v>-0.17308254487356356</v>
      </c>
      <c r="V62" s="463">
        <f t="shared" si="22"/>
        <v>-89.507849819107832</v>
      </c>
      <c r="W62" s="464"/>
      <c r="X62" s="242">
        <v>171</v>
      </c>
      <c r="Y62" s="18" t="s">
        <v>96</v>
      </c>
      <c r="Z62" s="21">
        <v>4624</v>
      </c>
      <c r="AA62" s="473">
        <f t="shared" si="23"/>
        <v>532043.325477181</v>
      </c>
      <c r="AB62" s="473">
        <v>215421</v>
      </c>
      <c r="AC62" s="22">
        <v>747464.325477181</v>
      </c>
      <c r="AD62" s="36">
        <v>1258743</v>
      </c>
      <c r="AE62" s="22">
        <v>2006207</v>
      </c>
      <c r="AF62" s="21">
        <v>946112.66206561192</v>
      </c>
      <c r="AG62" s="418">
        <f t="shared" si="24"/>
        <v>2952319.6620656122</v>
      </c>
      <c r="AH62" s="447">
        <v>-329192</v>
      </c>
      <c r="AI62" s="442">
        <f t="shared" si="25"/>
        <v>2623127.6620656122</v>
      </c>
      <c r="AJ62" s="419">
        <f t="shared" si="26"/>
        <v>567.28539404533137</v>
      </c>
      <c r="AK62" s="369">
        <v>11</v>
      </c>
    </row>
    <row r="63" spans="1:37">
      <c r="A63" s="242">
        <v>172</v>
      </c>
      <c r="B63" s="18" t="s">
        <v>97</v>
      </c>
      <c r="C63" s="21">
        <v>4171</v>
      </c>
      <c r="D63" s="476">
        <f t="shared" si="13"/>
        <v>400388.91120651586</v>
      </c>
      <c r="E63" s="473">
        <v>-539800.20348057256</v>
      </c>
      <c r="F63" s="22">
        <v>-139411.2922740567</v>
      </c>
      <c r="G63" s="36">
        <v>1634261.3736566924</v>
      </c>
      <c r="H63" s="22">
        <f t="shared" si="14"/>
        <v>1494850.0813826357</v>
      </c>
      <c r="I63" s="425">
        <v>946558.14877310058</v>
      </c>
      <c r="J63" s="418">
        <f t="shared" si="15"/>
        <v>2441408.2301557362</v>
      </c>
      <c r="K63" s="447">
        <v>92095</v>
      </c>
      <c r="L63" s="442">
        <f t="shared" si="16"/>
        <v>2533503.2301557362</v>
      </c>
      <c r="M63" s="418">
        <v>-55291.961399999971</v>
      </c>
      <c r="N63" s="405">
        <f t="shared" si="17"/>
        <v>2478211.2687557363</v>
      </c>
      <c r="O63" s="405">
        <f t="shared" si="18"/>
        <v>607.40906980477973</v>
      </c>
      <c r="P63" s="405">
        <f t="shared" si="19"/>
        <v>594.1527856043482</v>
      </c>
      <c r="Q63" s="369">
        <v>13</v>
      </c>
      <c r="R63" s="369">
        <v>13</v>
      </c>
      <c r="S63" s="369"/>
      <c r="T63" s="461">
        <f t="shared" si="20"/>
        <v>147347.76109464047</v>
      </c>
      <c r="U63" s="462">
        <f t="shared" si="28"/>
        <v>6.1751115132753213E-2</v>
      </c>
      <c r="V63" s="463">
        <f t="shared" si="22"/>
        <v>47.672858436941169</v>
      </c>
      <c r="W63" s="464"/>
      <c r="X63" s="242">
        <v>172</v>
      </c>
      <c r="Y63" s="18" t="s">
        <v>97</v>
      </c>
      <c r="Z63" s="21">
        <v>4263</v>
      </c>
      <c r="AA63" s="473">
        <f t="shared" si="23"/>
        <v>396919.79805216496</v>
      </c>
      <c r="AB63" s="473">
        <v>-487809</v>
      </c>
      <c r="AC63" s="22">
        <v>-90889.201947835041</v>
      </c>
      <c r="AD63" s="36">
        <v>1441166</v>
      </c>
      <c r="AE63" s="22">
        <v>1350277</v>
      </c>
      <c r="AF63" s="21">
        <v>943783.46906109562</v>
      </c>
      <c r="AG63" s="418">
        <f t="shared" si="24"/>
        <v>2294060.4690610957</v>
      </c>
      <c r="AH63" s="447">
        <v>92095</v>
      </c>
      <c r="AI63" s="442">
        <f t="shared" si="25"/>
        <v>2386155.4690610957</v>
      </c>
      <c r="AJ63" s="419">
        <f t="shared" si="26"/>
        <v>559.73621136783856</v>
      </c>
      <c r="AK63" s="369">
        <v>13</v>
      </c>
    </row>
    <row r="64" spans="1:37">
      <c r="A64" s="242">
        <v>176</v>
      </c>
      <c r="B64" s="18" t="s">
        <v>98</v>
      </c>
      <c r="C64" s="21">
        <v>4352</v>
      </c>
      <c r="D64" s="476">
        <f t="shared" si="13"/>
        <v>1339149.4147520815</v>
      </c>
      <c r="E64" s="473">
        <v>-1924507.6122203032</v>
      </c>
      <c r="F64" s="22">
        <v>-585358.19746822165</v>
      </c>
      <c r="G64" s="36">
        <v>2129416.8949380913</v>
      </c>
      <c r="H64" s="22">
        <f t="shared" si="14"/>
        <v>1544058.6974698696</v>
      </c>
      <c r="I64" s="425">
        <v>1012918.5288285984</v>
      </c>
      <c r="J64" s="418">
        <f t="shared" si="15"/>
        <v>2556977.2262984682</v>
      </c>
      <c r="K64" s="447">
        <v>-88163</v>
      </c>
      <c r="L64" s="442">
        <f t="shared" si="16"/>
        <v>2468814.2262984682</v>
      </c>
      <c r="M64" s="418">
        <v>-261524.10699999999</v>
      </c>
      <c r="N64" s="405">
        <f t="shared" si="17"/>
        <v>2207290.1192984683</v>
      </c>
      <c r="O64" s="405">
        <f t="shared" si="18"/>
        <v>567.28268067519946</v>
      </c>
      <c r="P64" s="405">
        <f t="shared" si="19"/>
        <v>507.18982520644954</v>
      </c>
      <c r="Q64" s="369">
        <v>12</v>
      </c>
      <c r="R64" s="369">
        <v>12</v>
      </c>
      <c r="S64" s="369"/>
      <c r="T64" s="461">
        <f t="shared" si="20"/>
        <v>-790352.12372008478</v>
      </c>
      <c r="U64" s="462">
        <f t="shared" si="28"/>
        <v>-0.24250131439764824</v>
      </c>
      <c r="V64" s="463">
        <f t="shared" si="22"/>
        <v>-166.10308665570801</v>
      </c>
      <c r="W64" s="464"/>
      <c r="X64" s="242">
        <v>176</v>
      </c>
      <c r="Y64" s="18" t="s">
        <v>98</v>
      </c>
      <c r="Z64" s="21">
        <v>4444</v>
      </c>
      <c r="AA64" s="473">
        <f t="shared" si="23"/>
        <v>1267115.6123057664</v>
      </c>
      <c r="AB64" s="473">
        <v>-740826</v>
      </c>
      <c r="AC64" s="22">
        <v>526289.61230576655</v>
      </c>
      <c r="AD64" s="36">
        <v>1823390</v>
      </c>
      <c r="AE64" s="22">
        <v>2349679</v>
      </c>
      <c r="AF64" s="21">
        <v>997650.35001855285</v>
      </c>
      <c r="AG64" s="418">
        <f t="shared" si="24"/>
        <v>3347329.350018553</v>
      </c>
      <c r="AH64" s="447">
        <v>-88163</v>
      </c>
      <c r="AI64" s="442">
        <f t="shared" si="25"/>
        <v>3259166.350018553</v>
      </c>
      <c r="AJ64" s="419">
        <f t="shared" si="26"/>
        <v>733.38576733090747</v>
      </c>
      <c r="AK64" s="369">
        <v>12</v>
      </c>
    </row>
    <row r="65" spans="1:37">
      <c r="A65" s="242">
        <v>177</v>
      </c>
      <c r="B65" s="18" t="s">
        <v>99</v>
      </c>
      <c r="C65" s="21">
        <v>1768</v>
      </c>
      <c r="D65" s="476">
        <f t="shared" si="13"/>
        <v>354126.61025534919</v>
      </c>
      <c r="E65" s="473">
        <v>610023.82798554515</v>
      </c>
      <c r="F65" s="22">
        <v>964150.43824089435</v>
      </c>
      <c r="G65" s="36">
        <v>317946.93284689577</v>
      </c>
      <c r="H65" s="22">
        <f t="shared" si="14"/>
        <v>1282097.37108779</v>
      </c>
      <c r="I65" s="425">
        <v>374748.52968756371</v>
      </c>
      <c r="J65" s="418">
        <f t="shared" si="15"/>
        <v>1656845.9007753537</v>
      </c>
      <c r="K65" s="447">
        <v>-451851</v>
      </c>
      <c r="L65" s="442">
        <f t="shared" si="16"/>
        <v>1204994.9007753537</v>
      </c>
      <c r="M65" s="418">
        <v>96245.650800000003</v>
      </c>
      <c r="N65" s="405">
        <f t="shared" si="17"/>
        <v>1301240.5515753536</v>
      </c>
      <c r="O65" s="405">
        <f t="shared" si="18"/>
        <v>681.55820179601449</v>
      </c>
      <c r="P65" s="405">
        <f t="shared" si="19"/>
        <v>735.99578709013213</v>
      </c>
      <c r="Q65" s="369">
        <v>6</v>
      </c>
      <c r="R65" s="369">
        <v>6</v>
      </c>
      <c r="S65" s="369"/>
      <c r="T65" s="461">
        <f t="shared" si="20"/>
        <v>340424.65717837517</v>
      </c>
      <c r="U65" s="462">
        <f t="shared" ref="U65:U83" si="29">T65/AI65</f>
        <v>0.39375014314865198</v>
      </c>
      <c r="V65" s="463">
        <f t="shared" si="22"/>
        <v>197.47631848303661</v>
      </c>
      <c r="W65" s="464"/>
      <c r="X65" s="242">
        <v>177</v>
      </c>
      <c r="Y65" s="18" t="s">
        <v>99</v>
      </c>
      <c r="Z65" s="21">
        <v>1786</v>
      </c>
      <c r="AA65" s="473">
        <f t="shared" si="23"/>
        <v>222396.15688247001</v>
      </c>
      <c r="AB65" s="473">
        <v>721342</v>
      </c>
      <c r="AC65" s="22">
        <v>943738.15688247001</v>
      </c>
      <c r="AD65" s="36">
        <v>-6155</v>
      </c>
      <c r="AE65" s="22">
        <v>937583</v>
      </c>
      <c r="AF65" s="21">
        <v>378838.24359697854</v>
      </c>
      <c r="AG65" s="418">
        <f t="shared" si="24"/>
        <v>1316421.2435969785</v>
      </c>
      <c r="AH65" s="447">
        <v>-451851</v>
      </c>
      <c r="AI65" s="442">
        <f t="shared" si="25"/>
        <v>864570.24359697849</v>
      </c>
      <c r="AJ65" s="419">
        <f t="shared" si="26"/>
        <v>484.08188331297788</v>
      </c>
      <c r="AK65" s="369">
        <v>6</v>
      </c>
    </row>
    <row r="66" spans="1:37">
      <c r="A66" s="242">
        <v>178</v>
      </c>
      <c r="B66" s="18" t="s">
        <v>100</v>
      </c>
      <c r="C66" s="21">
        <v>5769</v>
      </c>
      <c r="D66" s="476">
        <f t="shared" si="13"/>
        <v>309275.45264025085</v>
      </c>
      <c r="E66" s="473">
        <v>274670.11047225335</v>
      </c>
      <c r="F66" s="22">
        <v>583945.5631125042</v>
      </c>
      <c r="G66" s="36">
        <v>2270357.5519271302</v>
      </c>
      <c r="H66" s="22">
        <f t="shared" si="14"/>
        <v>2854303.1150396345</v>
      </c>
      <c r="I66" s="425">
        <v>1359407.9165615437</v>
      </c>
      <c r="J66" s="418">
        <f t="shared" si="15"/>
        <v>4213711.0316011785</v>
      </c>
      <c r="K66" s="447">
        <v>-712040</v>
      </c>
      <c r="L66" s="442">
        <f t="shared" si="16"/>
        <v>3501671.0316011785</v>
      </c>
      <c r="M66" s="418">
        <v>17370.219100000017</v>
      </c>
      <c r="N66" s="405">
        <f t="shared" si="17"/>
        <v>3519041.2507011783</v>
      </c>
      <c r="O66" s="405">
        <f t="shared" si="18"/>
        <v>606.98059136785901</v>
      </c>
      <c r="P66" s="405">
        <f t="shared" si="19"/>
        <v>609.99154978352897</v>
      </c>
      <c r="Q66" s="369">
        <v>10</v>
      </c>
      <c r="R66" s="369">
        <v>10</v>
      </c>
      <c r="S66" s="369"/>
      <c r="T66" s="461">
        <f t="shared" si="20"/>
        <v>-309045.93197301775</v>
      </c>
      <c r="U66" s="462">
        <f t="shared" si="29"/>
        <v>-8.1099156648767073E-2</v>
      </c>
      <c r="V66" s="463">
        <f t="shared" si="22"/>
        <v>-40.329917138034716</v>
      </c>
      <c r="W66" s="464"/>
      <c r="X66" s="242">
        <v>178</v>
      </c>
      <c r="Y66" s="18" t="s">
        <v>100</v>
      </c>
      <c r="Z66" s="21">
        <v>5887</v>
      </c>
      <c r="AA66" s="473">
        <f t="shared" si="23"/>
        <v>381370.21865040483</v>
      </c>
      <c r="AB66" s="473">
        <v>1196435</v>
      </c>
      <c r="AC66" s="22">
        <v>1577805.2186504048</v>
      </c>
      <c r="AD66" s="36">
        <v>1592729</v>
      </c>
      <c r="AE66" s="22">
        <v>3170534</v>
      </c>
      <c r="AF66" s="21">
        <v>1352222.9635741962</v>
      </c>
      <c r="AG66" s="418">
        <f t="shared" si="24"/>
        <v>4522756.9635741962</v>
      </c>
      <c r="AH66" s="447">
        <v>-712040</v>
      </c>
      <c r="AI66" s="442">
        <f t="shared" si="25"/>
        <v>3810716.9635741962</v>
      </c>
      <c r="AJ66" s="419">
        <f t="shared" si="26"/>
        <v>647.31050850589372</v>
      </c>
      <c r="AK66" s="369">
        <v>10</v>
      </c>
    </row>
    <row r="67" spans="1:37">
      <c r="A67" s="242">
        <v>179</v>
      </c>
      <c r="B67" s="18" t="s">
        <v>101</v>
      </c>
      <c r="C67" s="21">
        <v>145887</v>
      </c>
      <c r="D67" s="476">
        <f t="shared" si="13"/>
        <v>25050767.005368873</v>
      </c>
      <c r="E67" s="473">
        <v>-29177609.932436049</v>
      </c>
      <c r="F67" s="22">
        <v>-4126842.9270671755</v>
      </c>
      <c r="G67" s="36">
        <v>35775171.918616042</v>
      </c>
      <c r="H67" s="22">
        <f t="shared" si="14"/>
        <v>31648328.991548866</v>
      </c>
      <c r="I67" s="425">
        <v>21575065.258018408</v>
      </c>
      <c r="J67" s="418">
        <f t="shared" si="15"/>
        <v>53223394.24956727</v>
      </c>
      <c r="K67" s="447">
        <v>-23112337</v>
      </c>
      <c r="L67" s="442">
        <f t="shared" si="16"/>
        <v>30111057.24956727</v>
      </c>
      <c r="M67" s="418">
        <v>-10787797.722390002</v>
      </c>
      <c r="N67" s="405">
        <f t="shared" si="17"/>
        <v>19323259.527177267</v>
      </c>
      <c r="O67" s="405">
        <f t="shared" si="18"/>
        <v>206.39986598920584</v>
      </c>
      <c r="P67" s="405">
        <f t="shared" si="19"/>
        <v>132.45360811571467</v>
      </c>
      <c r="Q67" s="369">
        <v>13</v>
      </c>
      <c r="R67" s="369">
        <v>13</v>
      </c>
      <c r="S67" s="369"/>
      <c r="T67" s="461">
        <f t="shared" si="20"/>
        <v>-27218576.316010073</v>
      </c>
      <c r="U67" s="462">
        <f t="shared" si="29"/>
        <v>-0.47477324767610285</v>
      </c>
      <c r="V67" s="463">
        <f t="shared" si="22"/>
        <v>-190.41914909027159</v>
      </c>
      <c r="W67" s="464"/>
      <c r="X67" s="242">
        <v>179</v>
      </c>
      <c r="Y67" s="18" t="s">
        <v>101</v>
      </c>
      <c r="Z67" s="21">
        <v>144473</v>
      </c>
      <c r="AA67" s="473">
        <f t="shared" si="23"/>
        <v>25244076.874764357</v>
      </c>
      <c r="AB67" s="473">
        <v>-5961120</v>
      </c>
      <c r="AC67" s="22">
        <v>19282956.874764357</v>
      </c>
      <c r="AD67" s="36">
        <v>40036380</v>
      </c>
      <c r="AE67" s="22">
        <v>59319337</v>
      </c>
      <c r="AF67" s="21">
        <v>21122633.565577343</v>
      </c>
      <c r="AG67" s="418">
        <f t="shared" si="24"/>
        <v>80441970.565577343</v>
      </c>
      <c r="AH67" s="447">
        <v>-23112337</v>
      </c>
      <c r="AI67" s="442">
        <f t="shared" si="25"/>
        <v>57329633.565577343</v>
      </c>
      <c r="AJ67" s="419">
        <f t="shared" si="26"/>
        <v>396.81901507947742</v>
      </c>
      <c r="AK67" s="369">
        <v>13</v>
      </c>
    </row>
    <row r="68" spans="1:37">
      <c r="A68" s="242">
        <v>181</v>
      </c>
      <c r="B68" s="18" t="s">
        <v>102</v>
      </c>
      <c r="C68" s="21">
        <v>1683</v>
      </c>
      <c r="D68" s="476">
        <f t="shared" si="13"/>
        <v>309537.89514940546</v>
      </c>
      <c r="E68" s="473">
        <v>552698.84636575624</v>
      </c>
      <c r="F68" s="22">
        <v>862236.7415151617</v>
      </c>
      <c r="G68" s="36">
        <v>923563.42702251265</v>
      </c>
      <c r="H68" s="22">
        <f t="shared" si="14"/>
        <v>1785800.1685376745</v>
      </c>
      <c r="I68" s="425">
        <v>430981.67008489481</v>
      </c>
      <c r="J68" s="418">
        <f t="shared" si="15"/>
        <v>2216781.8386225691</v>
      </c>
      <c r="K68" s="447">
        <v>-381083</v>
      </c>
      <c r="L68" s="442">
        <f t="shared" si="16"/>
        <v>1835698.8386225691</v>
      </c>
      <c r="M68" s="418">
        <v>65717.080000000016</v>
      </c>
      <c r="N68" s="405">
        <f t="shared" si="17"/>
        <v>1901415.9186225692</v>
      </c>
      <c r="O68" s="405">
        <f t="shared" si="18"/>
        <v>1090.7301477258284</v>
      </c>
      <c r="P68" s="405">
        <f t="shared" si="19"/>
        <v>1129.7777294251748</v>
      </c>
      <c r="Q68" s="369">
        <v>4</v>
      </c>
      <c r="R68" s="369">
        <v>4</v>
      </c>
      <c r="S68" s="369"/>
      <c r="T68" s="461">
        <f t="shared" si="20"/>
        <v>-28114.512662917841</v>
      </c>
      <c r="U68" s="462">
        <f t="shared" si="29"/>
        <v>-1.5084403512576535E-2</v>
      </c>
      <c r="V68" s="463">
        <f t="shared" si="22"/>
        <v>-15.390535529653562</v>
      </c>
      <c r="W68" s="464"/>
      <c r="X68" s="242">
        <v>181</v>
      </c>
      <c r="Y68" s="18" t="s">
        <v>102</v>
      </c>
      <c r="Z68" s="21">
        <v>1685</v>
      </c>
      <c r="AA68" s="473">
        <f t="shared" si="23"/>
        <v>347094.27946854383</v>
      </c>
      <c r="AB68" s="473">
        <v>511629</v>
      </c>
      <c r="AC68" s="22">
        <v>858723.27946854383</v>
      </c>
      <c r="AD68" s="36">
        <v>954376</v>
      </c>
      <c r="AE68" s="22">
        <v>1813099</v>
      </c>
      <c r="AF68" s="21">
        <v>431797.35128548706</v>
      </c>
      <c r="AG68" s="418">
        <f t="shared" si="24"/>
        <v>2244896.3512854869</v>
      </c>
      <c r="AH68" s="447">
        <v>-381083</v>
      </c>
      <c r="AI68" s="442">
        <f t="shared" si="25"/>
        <v>1863813.3512854869</v>
      </c>
      <c r="AJ68" s="419">
        <f t="shared" si="26"/>
        <v>1106.1206832554819</v>
      </c>
      <c r="AK68" s="369">
        <v>4</v>
      </c>
    </row>
    <row r="69" spans="1:37">
      <c r="A69" s="242">
        <v>182</v>
      </c>
      <c r="B69" s="18" t="s">
        <v>103</v>
      </c>
      <c r="C69" s="21">
        <v>19347</v>
      </c>
      <c r="D69" s="476">
        <f t="shared" si="13"/>
        <v>144720.67576366011</v>
      </c>
      <c r="E69" s="473">
        <v>-2815919.7909882613</v>
      </c>
      <c r="F69" s="22">
        <v>-2671199.1152246012</v>
      </c>
      <c r="G69" s="36">
        <v>2539351.1399031901</v>
      </c>
      <c r="H69" s="22">
        <f t="shared" si="14"/>
        <v>-131847.97532141116</v>
      </c>
      <c r="I69" s="425">
        <v>3352343.2180305989</v>
      </c>
      <c r="J69" s="418">
        <f t="shared" si="15"/>
        <v>3220495.2427091878</v>
      </c>
      <c r="K69" s="447">
        <v>-1454619</v>
      </c>
      <c r="L69" s="442">
        <f t="shared" si="16"/>
        <v>1765876.2427091878</v>
      </c>
      <c r="M69" s="418">
        <v>-250143.10359999994</v>
      </c>
      <c r="N69" s="405">
        <f t="shared" si="17"/>
        <v>1515733.1391091878</v>
      </c>
      <c r="O69" s="405">
        <f t="shared" si="18"/>
        <v>91.273905138222347</v>
      </c>
      <c r="P69" s="405">
        <f t="shared" si="19"/>
        <v>78.344608420384958</v>
      </c>
      <c r="Q69" s="369">
        <v>13</v>
      </c>
      <c r="R69" s="369">
        <v>13</v>
      </c>
      <c r="S69" s="369"/>
      <c r="T69" s="461">
        <f t="shared" si="20"/>
        <v>-3976053.3919856017</v>
      </c>
      <c r="U69" s="462">
        <f t="shared" si="29"/>
        <v>-0.69245944219881539</v>
      </c>
      <c r="V69" s="463">
        <f t="shared" si="22"/>
        <v>-199.20667535931341</v>
      </c>
      <c r="W69" s="464"/>
      <c r="X69" s="242">
        <v>182</v>
      </c>
      <c r="Y69" s="18" t="s">
        <v>103</v>
      </c>
      <c r="Z69" s="21">
        <v>19767</v>
      </c>
      <c r="AA69" s="473">
        <f t="shared" si="23"/>
        <v>239271.8527732091</v>
      </c>
      <c r="AB69" s="473">
        <v>3692874</v>
      </c>
      <c r="AC69" s="22">
        <v>3932145.8527732091</v>
      </c>
      <c r="AD69" s="36">
        <v>-69368</v>
      </c>
      <c r="AE69" s="22">
        <v>3862778</v>
      </c>
      <c r="AF69" s="21">
        <v>3333770.6346947895</v>
      </c>
      <c r="AG69" s="418">
        <f t="shared" si="24"/>
        <v>7196548.6346947895</v>
      </c>
      <c r="AH69" s="447">
        <v>-1454619</v>
      </c>
      <c r="AI69" s="442">
        <f t="shared" si="25"/>
        <v>5741929.6346947895</v>
      </c>
      <c r="AJ69" s="419">
        <f t="shared" si="26"/>
        <v>290.48058049753575</v>
      </c>
      <c r="AK69" s="369">
        <v>13</v>
      </c>
    </row>
    <row r="70" spans="1:37">
      <c r="A70" s="242">
        <v>186</v>
      </c>
      <c r="B70" s="18" t="s">
        <v>104</v>
      </c>
      <c r="C70" s="21">
        <v>45630</v>
      </c>
      <c r="D70" s="476">
        <f t="shared" si="13"/>
        <v>15686771.174580259</v>
      </c>
      <c r="E70" s="473">
        <v>-9712613.9943845104</v>
      </c>
      <c r="F70" s="22">
        <v>5974157.1801957488</v>
      </c>
      <c r="G70" s="36">
        <v>1018984.4150808139</v>
      </c>
      <c r="H70" s="22">
        <f t="shared" si="14"/>
        <v>6993141.5952765625</v>
      </c>
      <c r="I70" s="425">
        <v>5530425.0331454678</v>
      </c>
      <c r="J70" s="418">
        <f t="shared" si="15"/>
        <v>12523566.628422029</v>
      </c>
      <c r="K70" s="447">
        <v>-479588</v>
      </c>
      <c r="L70" s="442">
        <f t="shared" si="16"/>
        <v>12043978.628422029</v>
      </c>
      <c r="M70" s="418">
        <v>-2567987.502340002</v>
      </c>
      <c r="N70" s="405">
        <f t="shared" si="17"/>
        <v>9475991.1260820273</v>
      </c>
      <c r="O70" s="405">
        <f t="shared" si="18"/>
        <v>263.94868789002913</v>
      </c>
      <c r="P70" s="405">
        <f t="shared" si="19"/>
        <v>207.67019781025701</v>
      </c>
      <c r="Q70" s="369">
        <v>1</v>
      </c>
      <c r="R70" s="465">
        <v>33</v>
      </c>
      <c r="S70" s="465"/>
      <c r="T70" s="461">
        <f t="shared" si="20"/>
        <v>-6568753.781712085</v>
      </c>
      <c r="U70" s="462">
        <f t="shared" si="29"/>
        <v>-0.35291722015707816</v>
      </c>
      <c r="V70" s="463">
        <f t="shared" si="22"/>
        <v>-147.60069543226587</v>
      </c>
      <c r="W70" s="464"/>
      <c r="X70" s="242">
        <v>186</v>
      </c>
      <c r="Y70" s="18" t="s">
        <v>104</v>
      </c>
      <c r="Z70" s="21">
        <v>45226</v>
      </c>
      <c r="AA70" s="473">
        <f t="shared" si="23"/>
        <v>14512858.767322052</v>
      </c>
      <c r="AB70" s="473">
        <v>-4320041</v>
      </c>
      <c r="AC70" s="22">
        <v>10192817.767322052</v>
      </c>
      <c r="AD70" s="36">
        <v>3422568</v>
      </c>
      <c r="AE70" s="22">
        <v>13615386</v>
      </c>
      <c r="AF70" s="21">
        <v>5476934.4101341153</v>
      </c>
      <c r="AG70" s="418">
        <f t="shared" si="24"/>
        <v>19092320.410134114</v>
      </c>
      <c r="AH70" s="447">
        <v>-479588</v>
      </c>
      <c r="AI70" s="442">
        <f t="shared" si="25"/>
        <v>18612732.410134114</v>
      </c>
      <c r="AJ70" s="419">
        <f t="shared" si="26"/>
        <v>411.549383322295</v>
      </c>
      <c r="AK70" s="369">
        <v>1</v>
      </c>
    </row>
    <row r="71" spans="1:37">
      <c r="A71" s="242">
        <v>202</v>
      </c>
      <c r="B71" s="18" t="s">
        <v>105</v>
      </c>
      <c r="C71" s="21">
        <v>35848</v>
      </c>
      <c r="D71" s="476">
        <f t="shared" si="13"/>
        <v>18678861.642729539</v>
      </c>
      <c r="E71" s="473">
        <v>6253456.5997180743</v>
      </c>
      <c r="F71" s="22">
        <v>24932318.242447615</v>
      </c>
      <c r="G71" s="36">
        <v>655301.69728820329</v>
      </c>
      <c r="H71" s="22">
        <f t="shared" si="14"/>
        <v>25587619.939735819</v>
      </c>
      <c r="I71" s="425">
        <v>3831759.0280166296</v>
      </c>
      <c r="J71" s="418">
        <f t="shared" si="15"/>
        <v>29419378.967752449</v>
      </c>
      <c r="K71" s="447">
        <v>-3931939</v>
      </c>
      <c r="L71" s="442">
        <f t="shared" si="16"/>
        <v>25487439.967752449</v>
      </c>
      <c r="M71" s="418">
        <v>-2396023.8268200001</v>
      </c>
      <c r="N71" s="405">
        <f t="shared" si="17"/>
        <v>23091416.140932448</v>
      </c>
      <c r="O71" s="405">
        <f t="shared" si="18"/>
        <v>710.98638606763132</v>
      </c>
      <c r="P71" s="405">
        <f t="shared" si="19"/>
        <v>644.14796197646865</v>
      </c>
      <c r="Q71" s="369">
        <v>2</v>
      </c>
      <c r="R71" s="369">
        <v>2</v>
      </c>
      <c r="S71" s="369"/>
      <c r="T71" s="461">
        <f t="shared" si="20"/>
        <v>1507734.1420257874</v>
      </c>
      <c r="U71" s="462">
        <f t="shared" si="29"/>
        <v>6.2875422783886387E-2</v>
      </c>
      <c r="V71" s="463">
        <f t="shared" si="22"/>
        <v>35.444626884414106</v>
      </c>
      <c r="W71" s="464"/>
      <c r="X71" s="242">
        <v>202</v>
      </c>
      <c r="Y71" s="18" t="s">
        <v>105</v>
      </c>
      <c r="Z71" s="21">
        <v>35497</v>
      </c>
      <c r="AA71" s="473">
        <f t="shared" si="23"/>
        <v>18096958.817262754</v>
      </c>
      <c r="AB71" s="473">
        <v>4495556</v>
      </c>
      <c r="AC71" s="22">
        <v>22592514.817262754</v>
      </c>
      <c r="AD71" s="36">
        <v>1495516</v>
      </c>
      <c r="AE71" s="22">
        <v>24088031</v>
      </c>
      <c r="AF71" s="21">
        <v>3823613.8257266623</v>
      </c>
      <c r="AG71" s="418">
        <f t="shared" si="24"/>
        <v>27911644.825726662</v>
      </c>
      <c r="AH71" s="447">
        <v>-3931939</v>
      </c>
      <c r="AI71" s="442">
        <f t="shared" si="25"/>
        <v>23979705.825726662</v>
      </c>
      <c r="AJ71" s="419">
        <f t="shared" si="26"/>
        <v>675.54175918321721</v>
      </c>
      <c r="AK71" s="369">
        <v>2</v>
      </c>
    </row>
    <row r="72" spans="1:37">
      <c r="A72" s="242">
        <v>204</v>
      </c>
      <c r="B72" s="18" t="s">
        <v>106</v>
      </c>
      <c r="C72" s="21">
        <v>2689</v>
      </c>
      <c r="D72" s="476">
        <f t="shared" si="13"/>
        <v>146856.74299200694</v>
      </c>
      <c r="E72" s="473">
        <v>-1871427.493909501</v>
      </c>
      <c r="F72" s="22">
        <v>-1724570.7509174941</v>
      </c>
      <c r="G72" s="36">
        <v>1137332.0846248877</v>
      </c>
      <c r="H72" s="22">
        <f t="shared" si="14"/>
        <v>-587238.66629260639</v>
      </c>
      <c r="I72" s="425">
        <v>631712.75791836879</v>
      </c>
      <c r="J72" s="418">
        <f t="shared" si="15"/>
        <v>44474.091625762405</v>
      </c>
      <c r="K72" s="447">
        <v>-603494</v>
      </c>
      <c r="L72" s="442">
        <f t="shared" si="16"/>
        <v>-559019.9083742376</v>
      </c>
      <c r="M72" s="418">
        <v>-831854.26649000018</v>
      </c>
      <c r="N72" s="405">
        <f t="shared" si="17"/>
        <v>-1390874.1748642377</v>
      </c>
      <c r="O72" s="405">
        <f t="shared" si="18"/>
        <v>-207.89137537160192</v>
      </c>
      <c r="P72" s="405">
        <f t="shared" si="19"/>
        <v>-517.24588131805046</v>
      </c>
      <c r="Q72" s="369">
        <v>11</v>
      </c>
      <c r="R72" s="369">
        <v>11</v>
      </c>
      <c r="S72" s="369"/>
      <c r="T72" s="461">
        <f t="shared" si="20"/>
        <v>-604429.28958980751</v>
      </c>
      <c r="U72" s="462">
        <f t="shared" si="29"/>
        <v>-13.310670029182463</v>
      </c>
      <c r="V72" s="463">
        <f t="shared" si="22"/>
        <v>-224.23744492364293</v>
      </c>
      <c r="W72" s="464"/>
      <c r="X72" s="242">
        <v>204</v>
      </c>
      <c r="Y72" s="18" t="s">
        <v>106</v>
      </c>
      <c r="Z72" s="21">
        <v>2778</v>
      </c>
      <c r="AA72" s="473">
        <f t="shared" si="23"/>
        <v>200862.95864277589</v>
      </c>
      <c r="AB72" s="473">
        <v>-1198389</v>
      </c>
      <c r="AC72" s="22">
        <v>-997526.04135722411</v>
      </c>
      <c r="AD72" s="36">
        <v>1020508</v>
      </c>
      <c r="AE72" s="22">
        <v>22982</v>
      </c>
      <c r="AF72" s="21">
        <v>625921.38121556991</v>
      </c>
      <c r="AG72" s="418">
        <f t="shared" si="24"/>
        <v>648903.38121556991</v>
      </c>
      <c r="AH72" s="447">
        <v>-603494</v>
      </c>
      <c r="AI72" s="442">
        <f t="shared" si="25"/>
        <v>45409.381215569912</v>
      </c>
      <c r="AJ72" s="419">
        <f t="shared" si="26"/>
        <v>16.346069552041005</v>
      </c>
      <c r="AK72" s="369">
        <v>11</v>
      </c>
    </row>
    <row r="73" spans="1:37">
      <c r="A73" s="242">
        <v>205</v>
      </c>
      <c r="B73" s="18" t="s">
        <v>107</v>
      </c>
      <c r="C73" s="21">
        <v>36297</v>
      </c>
      <c r="D73" s="476">
        <f t="shared" si="13"/>
        <v>9378393.6552861352</v>
      </c>
      <c r="E73" s="473">
        <v>-10140262.677426074</v>
      </c>
      <c r="F73" s="22">
        <v>-761869.02213993855</v>
      </c>
      <c r="G73" s="36">
        <v>12695503.235269813</v>
      </c>
      <c r="H73" s="22">
        <f t="shared" si="14"/>
        <v>11933634.213129874</v>
      </c>
      <c r="I73" s="425">
        <v>5820736.3360742386</v>
      </c>
      <c r="J73" s="418">
        <f t="shared" si="15"/>
        <v>17754370.549204111</v>
      </c>
      <c r="K73" s="447">
        <v>31139406</v>
      </c>
      <c r="L73" s="442">
        <f t="shared" si="16"/>
        <v>48893776.549204111</v>
      </c>
      <c r="M73" s="418">
        <v>-286451.79030000005</v>
      </c>
      <c r="N73" s="405">
        <f t="shared" si="17"/>
        <v>48607324.758904114</v>
      </c>
      <c r="O73" s="405">
        <f t="shared" si="18"/>
        <v>1347.0473193157593</v>
      </c>
      <c r="P73" s="405">
        <f t="shared" si="19"/>
        <v>1339.1554332012045</v>
      </c>
      <c r="Q73" s="369">
        <v>18</v>
      </c>
      <c r="R73" s="369">
        <v>18</v>
      </c>
      <c r="S73" s="369"/>
      <c r="T73" s="461">
        <f t="shared" si="20"/>
        <v>1987904.7643990517</v>
      </c>
      <c r="U73" s="462">
        <f t="shared" si="29"/>
        <v>4.2380723111152666E-2</v>
      </c>
      <c r="V73" s="463">
        <f t="shared" si="22"/>
        <v>61.708438302823652</v>
      </c>
      <c r="W73" s="464"/>
      <c r="X73" s="242">
        <v>205</v>
      </c>
      <c r="Y73" s="18" t="s">
        <v>107</v>
      </c>
      <c r="Z73" s="21">
        <v>36493</v>
      </c>
      <c r="AA73" s="473">
        <f t="shared" si="23"/>
        <v>9608581.2482196316</v>
      </c>
      <c r="AB73" s="473">
        <v>-12651741</v>
      </c>
      <c r="AC73" s="22">
        <v>-3043159.7517803684</v>
      </c>
      <c r="AD73" s="36">
        <v>13084594</v>
      </c>
      <c r="AE73" s="22">
        <v>10041434</v>
      </c>
      <c r="AF73" s="21">
        <v>5725031.7848050632</v>
      </c>
      <c r="AG73" s="418">
        <f t="shared" si="24"/>
        <v>15766465.784805063</v>
      </c>
      <c r="AH73" s="447">
        <v>31139406</v>
      </c>
      <c r="AI73" s="442">
        <f t="shared" si="25"/>
        <v>46905871.784805059</v>
      </c>
      <c r="AJ73" s="419">
        <f t="shared" si="26"/>
        <v>1285.3388810129356</v>
      </c>
      <c r="AK73" s="369">
        <v>18</v>
      </c>
    </row>
    <row r="74" spans="1:37">
      <c r="A74" s="242">
        <v>208</v>
      </c>
      <c r="B74" s="18" t="s">
        <v>108</v>
      </c>
      <c r="C74" s="21">
        <v>12335</v>
      </c>
      <c r="D74" s="476">
        <f t="shared" si="13"/>
        <v>6628026.2395063769</v>
      </c>
      <c r="E74" s="473">
        <v>343414.14959945879</v>
      </c>
      <c r="F74" s="22">
        <v>6971440.3891058359</v>
      </c>
      <c r="G74" s="36">
        <v>5841370.2077659462</v>
      </c>
      <c r="H74" s="22">
        <f t="shared" si="14"/>
        <v>12812810.596871782</v>
      </c>
      <c r="I74" s="425">
        <v>2453102.5667014555</v>
      </c>
      <c r="J74" s="418">
        <f t="shared" si="15"/>
        <v>15265913.163573237</v>
      </c>
      <c r="K74" s="447">
        <v>-58631</v>
      </c>
      <c r="L74" s="442">
        <f t="shared" si="16"/>
        <v>15207282.163573237</v>
      </c>
      <c r="M74" s="418">
        <v>-20671.008800000011</v>
      </c>
      <c r="N74" s="405">
        <f t="shared" si="17"/>
        <v>15186611.154773237</v>
      </c>
      <c r="O74" s="405">
        <f t="shared" si="18"/>
        <v>1232.8562759281101</v>
      </c>
      <c r="P74" s="405">
        <f t="shared" si="19"/>
        <v>1231.1804746472021</v>
      </c>
      <c r="Q74" s="369">
        <v>17</v>
      </c>
      <c r="R74" s="369">
        <v>17</v>
      </c>
      <c r="S74" s="369"/>
      <c r="T74" s="461">
        <f t="shared" si="20"/>
        <v>-2155845.0339531284</v>
      </c>
      <c r="U74" s="462">
        <f t="shared" si="29"/>
        <v>-0.12416225541792152</v>
      </c>
      <c r="V74" s="463">
        <f t="shared" si="22"/>
        <v>-166.04214475561253</v>
      </c>
      <c r="W74" s="464"/>
      <c r="X74" s="242">
        <v>208</v>
      </c>
      <c r="Y74" s="18" t="s">
        <v>108</v>
      </c>
      <c r="Z74" s="21">
        <v>12412</v>
      </c>
      <c r="AA74" s="473">
        <f t="shared" si="23"/>
        <v>6415961.1711967569</v>
      </c>
      <c r="AB74" s="473">
        <v>2305859</v>
      </c>
      <c r="AC74" s="22">
        <v>8721820.1711967569</v>
      </c>
      <c r="AD74" s="36">
        <v>6269419</v>
      </c>
      <c r="AE74" s="22">
        <v>14991239</v>
      </c>
      <c r="AF74" s="21">
        <v>2430519.1975263674</v>
      </c>
      <c r="AG74" s="418">
        <f t="shared" si="24"/>
        <v>17421758.197526366</v>
      </c>
      <c r="AH74" s="447">
        <v>-58631</v>
      </c>
      <c r="AI74" s="442">
        <f t="shared" si="25"/>
        <v>17363127.197526366</v>
      </c>
      <c r="AJ74" s="419">
        <f t="shared" si="26"/>
        <v>1398.8984206837226</v>
      </c>
      <c r="AK74" s="369">
        <v>17</v>
      </c>
    </row>
    <row r="75" spans="1:37">
      <c r="A75" s="242">
        <v>211</v>
      </c>
      <c r="B75" s="18" t="s">
        <v>109</v>
      </c>
      <c r="C75" s="21">
        <v>32959</v>
      </c>
      <c r="D75" s="476">
        <f t="shared" ref="D75:D138" si="30">F75-E75</f>
        <v>16327145.460948907</v>
      </c>
      <c r="E75" s="473">
        <v>-1337781.4323845024</v>
      </c>
      <c r="F75" s="22">
        <v>14989364.028564405</v>
      </c>
      <c r="G75" s="36">
        <v>5266009.2511681691</v>
      </c>
      <c r="H75" s="22">
        <f t="shared" ref="H75:H138" si="31">SUM(F75:G75)</f>
        <v>20255373.279732574</v>
      </c>
      <c r="I75" s="425">
        <v>4325428.2196743274</v>
      </c>
      <c r="J75" s="418">
        <f t="shared" ref="J75:J138" si="32">H75+I75</f>
        <v>24580801.4994069</v>
      </c>
      <c r="K75" s="447">
        <v>-4305382</v>
      </c>
      <c r="L75" s="442">
        <f t="shared" ref="L75:L138" si="33">J75+K75</f>
        <v>20275419.4994069</v>
      </c>
      <c r="M75" s="418">
        <v>-1153715.6143499997</v>
      </c>
      <c r="N75" s="405">
        <f t="shared" ref="N75:N138" si="34">SUM(L75:M75)</f>
        <v>19121703.885056902</v>
      </c>
      <c r="O75" s="405">
        <f t="shared" ref="O75:O138" si="35">L75/C75</f>
        <v>615.17095480466332</v>
      </c>
      <c r="P75" s="405">
        <f t="shared" ref="P75:P138" si="36">N75/C75</f>
        <v>580.16638505588469</v>
      </c>
      <c r="Q75" s="369">
        <v>6</v>
      </c>
      <c r="R75" s="369">
        <v>6</v>
      </c>
      <c r="S75" s="369"/>
      <c r="T75" s="461">
        <f t="shared" ref="T75:T138" si="37">L75-AI75</f>
        <v>-3096489.9317951612</v>
      </c>
      <c r="U75" s="462">
        <f t="shared" si="29"/>
        <v>-0.13248767461255317</v>
      </c>
      <c r="V75" s="463">
        <f t="shared" ref="V75:V138" si="38">O75-AJ75</f>
        <v>-101.27529101723792</v>
      </c>
      <c r="W75" s="464"/>
      <c r="X75" s="242">
        <v>211</v>
      </c>
      <c r="Y75" s="18" t="s">
        <v>109</v>
      </c>
      <c r="Z75" s="21">
        <v>32622</v>
      </c>
      <c r="AA75" s="473">
        <f t="shared" ref="AA75:AA138" si="39">AC75-AB75</f>
        <v>15992465.80768542</v>
      </c>
      <c r="AB75" s="473">
        <v>965405</v>
      </c>
      <c r="AC75" s="22">
        <v>16957870.80768542</v>
      </c>
      <c r="AD75" s="36">
        <v>6410415</v>
      </c>
      <c r="AE75" s="22">
        <v>23368285</v>
      </c>
      <c r="AF75" s="21">
        <v>4309006.4312020615</v>
      </c>
      <c r="AG75" s="418">
        <f t="shared" ref="AG75:AG138" si="40">SUM(AE75:AF75)</f>
        <v>27677291.431202061</v>
      </c>
      <c r="AH75" s="447">
        <v>-4305382</v>
      </c>
      <c r="AI75" s="442">
        <f t="shared" ref="AI75:AI138" si="41">SUM(AG75:AH75)</f>
        <v>23371909.431202061</v>
      </c>
      <c r="AJ75" s="419">
        <f t="shared" ref="AJ75:AJ138" si="42">AI75/Z75</f>
        <v>716.44624582190124</v>
      </c>
      <c r="AK75" s="369">
        <v>6</v>
      </c>
    </row>
    <row r="76" spans="1:37">
      <c r="A76" s="242">
        <v>213</v>
      </c>
      <c r="B76" s="18" t="s">
        <v>110</v>
      </c>
      <c r="C76" s="21">
        <v>5154</v>
      </c>
      <c r="D76" s="476">
        <f t="shared" si="30"/>
        <v>418767.22036617517</v>
      </c>
      <c r="E76" s="473">
        <v>-865962.74242608645</v>
      </c>
      <c r="F76" s="22">
        <v>-447195.52205991128</v>
      </c>
      <c r="G76" s="36">
        <v>1196035.3321399679</v>
      </c>
      <c r="H76" s="22">
        <f t="shared" si="31"/>
        <v>748839.81008005666</v>
      </c>
      <c r="I76" s="425">
        <v>1128332.7058651163</v>
      </c>
      <c r="J76" s="418">
        <f t="shared" si="32"/>
        <v>1877172.5159451729</v>
      </c>
      <c r="K76" s="447">
        <v>-344908</v>
      </c>
      <c r="L76" s="442">
        <f t="shared" si="33"/>
        <v>1532264.5159451729</v>
      </c>
      <c r="M76" s="418">
        <v>-115034.76139999999</v>
      </c>
      <c r="N76" s="405">
        <f t="shared" si="34"/>
        <v>1417229.7545451729</v>
      </c>
      <c r="O76" s="405">
        <f t="shared" si="35"/>
        <v>297.29618081978521</v>
      </c>
      <c r="P76" s="405">
        <f t="shared" si="36"/>
        <v>274.97666948878015</v>
      </c>
      <c r="Q76" s="369">
        <v>10</v>
      </c>
      <c r="R76" s="369">
        <v>10</v>
      </c>
      <c r="S76" s="369"/>
      <c r="T76" s="461">
        <f t="shared" si="37"/>
        <v>-233534.01285855891</v>
      </c>
      <c r="U76" s="462">
        <f t="shared" si="29"/>
        <v>-0.13225405336404389</v>
      </c>
      <c r="V76" s="463">
        <f t="shared" si="38"/>
        <v>-40.332600978251435</v>
      </c>
      <c r="W76" s="464"/>
      <c r="X76" s="242">
        <v>213</v>
      </c>
      <c r="Y76" s="18" t="s">
        <v>110</v>
      </c>
      <c r="Z76" s="21">
        <v>5230</v>
      </c>
      <c r="AA76" s="473">
        <f t="shared" si="39"/>
        <v>335801.56972412101</v>
      </c>
      <c r="AB76" s="473">
        <v>-68717</v>
      </c>
      <c r="AC76" s="22">
        <v>267084.56972412101</v>
      </c>
      <c r="AD76" s="36">
        <v>716957</v>
      </c>
      <c r="AE76" s="22">
        <v>984042</v>
      </c>
      <c r="AF76" s="21">
        <v>1126664.5288037318</v>
      </c>
      <c r="AG76" s="418">
        <f t="shared" si="40"/>
        <v>2110706.5288037318</v>
      </c>
      <c r="AH76" s="447">
        <v>-344908</v>
      </c>
      <c r="AI76" s="442">
        <f t="shared" si="41"/>
        <v>1765798.5288037318</v>
      </c>
      <c r="AJ76" s="419">
        <f t="shared" si="42"/>
        <v>337.62878179803664</v>
      </c>
      <c r="AK76" s="369">
        <v>10</v>
      </c>
    </row>
    <row r="77" spans="1:37">
      <c r="A77" s="242">
        <v>214</v>
      </c>
      <c r="B77" s="18" t="s">
        <v>111</v>
      </c>
      <c r="C77" s="21">
        <v>12528</v>
      </c>
      <c r="D77" s="476">
        <f t="shared" si="30"/>
        <v>2502568.3601442659</v>
      </c>
      <c r="E77" s="473">
        <v>-878916.79153841734</v>
      </c>
      <c r="F77" s="22">
        <v>1623651.5686058484</v>
      </c>
      <c r="G77" s="36">
        <v>5183271.4636409581</v>
      </c>
      <c r="H77" s="22">
        <f t="shared" si="31"/>
        <v>6806923.0322468067</v>
      </c>
      <c r="I77" s="425">
        <v>2681062.075887952</v>
      </c>
      <c r="J77" s="418">
        <f t="shared" si="32"/>
        <v>9487985.1081347577</v>
      </c>
      <c r="K77" s="447">
        <v>-647756</v>
      </c>
      <c r="L77" s="442">
        <f t="shared" si="33"/>
        <v>8840229.1081347577</v>
      </c>
      <c r="M77" s="418">
        <v>195732.34849999991</v>
      </c>
      <c r="N77" s="405">
        <f t="shared" si="34"/>
        <v>9035961.456634758</v>
      </c>
      <c r="O77" s="405">
        <f t="shared" si="35"/>
        <v>705.63770020232744</v>
      </c>
      <c r="P77" s="405">
        <f t="shared" si="36"/>
        <v>721.26129123840656</v>
      </c>
      <c r="Q77" s="369">
        <v>4</v>
      </c>
      <c r="R77" s="369">
        <v>4</v>
      </c>
      <c r="S77" s="369"/>
      <c r="T77" s="461">
        <f t="shared" si="37"/>
        <v>-1811755.1596872583</v>
      </c>
      <c r="U77" s="462">
        <f t="shared" si="29"/>
        <v>-0.17008616555699282</v>
      </c>
      <c r="V77" s="463">
        <f t="shared" si="38"/>
        <v>-135.61836264888223</v>
      </c>
      <c r="W77" s="464"/>
      <c r="X77" s="242">
        <v>214</v>
      </c>
      <c r="Y77" s="18" t="s">
        <v>111</v>
      </c>
      <c r="Z77" s="21">
        <v>12662</v>
      </c>
      <c r="AA77" s="473">
        <f t="shared" si="39"/>
        <v>2437023.6445529703</v>
      </c>
      <c r="AB77" s="473">
        <v>1041951</v>
      </c>
      <c r="AC77" s="22">
        <v>3478974.6445529703</v>
      </c>
      <c r="AD77" s="36">
        <v>5178434</v>
      </c>
      <c r="AE77" s="22">
        <v>8657408</v>
      </c>
      <c r="AF77" s="21">
        <v>2642332.267822017</v>
      </c>
      <c r="AG77" s="418">
        <f t="shared" si="40"/>
        <v>11299740.267822016</v>
      </c>
      <c r="AH77" s="447">
        <v>-647756</v>
      </c>
      <c r="AI77" s="442">
        <f t="shared" si="41"/>
        <v>10651984.267822016</v>
      </c>
      <c r="AJ77" s="419">
        <f t="shared" si="42"/>
        <v>841.25606285120966</v>
      </c>
      <c r="AK77" s="369">
        <v>4</v>
      </c>
    </row>
    <row r="78" spans="1:37">
      <c r="A78" s="242">
        <v>216</v>
      </c>
      <c r="B78" s="18" t="s">
        <v>112</v>
      </c>
      <c r="C78" s="21">
        <v>1269</v>
      </c>
      <c r="D78" s="476">
        <f t="shared" si="30"/>
        <v>568623.02964138344</v>
      </c>
      <c r="E78" s="473">
        <v>-8729.6852037210338</v>
      </c>
      <c r="F78" s="22">
        <v>559893.3444376624</v>
      </c>
      <c r="G78" s="36">
        <v>507113.0034104847</v>
      </c>
      <c r="H78" s="22">
        <f t="shared" si="31"/>
        <v>1067006.3478481472</v>
      </c>
      <c r="I78" s="425">
        <v>304242.40977088257</v>
      </c>
      <c r="J78" s="418">
        <f t="shared" si="32"/>
        <v>1371248.7576190298</v>
      </c>
      <c r="K78" s="447">
        <v>-254619</v>
      </c>
      <c r="L78" s="442">
        <f t="shared" si="33"/>
        <v>1116629.7576190298</v>
      </c>
      <c r="M78" s="418">
        <v>65717.080000000016</v>
      </c>
      <c r="N78" s="405">
        <f t="shared" si="34"/>
        <v>1182346.8376190299</v>
      </c>
      <c r="O78" s="405">
        <f t="shared" si="35"/>
        <v>879.92888701263189</v>
      </c>
      <c r="P78" s="405">
        <f t="shared" si="36"/>
        <v>931.71539607488569</v>
      </c>
      <c r="Q78" s="369">
        <v>13</v>
      </c>
      <c r="R78" s="369">
        <v>13</v>
      </c>
      <c r="S78" s="369"/>
      <c r="T78" s="461">
        <f t="shared" si="37"/>
        <v>-23475.273716066265</v>
      </c>
      <c r="U78" s="462">
        <f t="shared" si="29"/>
        <v>-2.0590448310342107E-2</v>
      </c>
      <c r="V78" s="463">
        <f t="shared" si="38"/>
        <v>10.283554186471633</v>
      </c>
      <c r="W78" s="464"/>
      <c r="X78" s="242">
        <v>216</v>
      </c>
      <c r="Y78" s="18" t="s">
        <v>112</v>
      </c>
      <c r="Z78" s="21">
        <v>1311</v>
      </c>
      <c r="AA78" s="473">
        <f t="shared" si="39"/>
        <v>611244.00204791606</v>
      </c>
      <c r="AB78" s="473">
        <v>109833</v>
      </c>
      <c r="AC78" s="22">
        <v>721077.00204791606</v>
      </c>
      <c r="AD78" s="36">
        <v>372168</v>
      </c>
      <c r="AE78" s="22">
        <v>1093245</v>
      </c>
      <c r="AF78" s="21">
        <v>301479.03133509605</v>
      </c>
      <c r="AG78" s="418">
        <f t="shared" si="40"/>
        <v>1394724.0313350961</v>
      </c>
      <c r="AH78" s="447">
        <v>-254619</v>
      </c>
      <c r="AI78" s="442">
        <f t="shared" si="41"/>
        <v>1140105.0313350961</v>
      </c>
      <c r="AJ78" s="419">
        <f t="shared" si="42"/>
        <v>869.64533282616026</v>
      </c>
      <c r="AK78" s="369">
        <v>13</v>
      </c>
    </row>
    <row r="79" spans="1:37">
      <c r="A79" s="242">
        <v>217</v>
      </c>
      <c r="B79" s="18" t="s">
        <v>113</v>
      </c>
      <c r="C79" s="21">
        <v>5352</v>
      </c>
      <c r="D79" s="476">
        <f t="shared" si="30"/>
        <v>2560514.1963665541</v>
      </c>
      <c r="E79" s="473">
        <v>-1879690.0653543526</v>
      </c>
      <c r="F79" s="22">
        <v>680824.13101220177</v>
      </c>
      <c r="G79" s="36">
        <v>2723436.6528655123</v>
      </c>
      <c r="H79" s="22">
        <f t="shared" si="31"/>
        <v>3404260.7838777141</v>
      </c>
      <c r="I79" s="425">
        <v>1068896.8647066934</v>
      </c>
      <c r="J79" s="418">
        <f t="shared" si="32"/>
        <v>4473157.6485844078</v>
      </c>
      <c r="K79" s="447">
        <v>95280</v>
      </c>
      <c r="L79" s="442">
        <f t="shared" si="33"/>
        <v>4568437.6485844078</v>
      </c>
      <c r="M79" s="418">
        <v>-20984.658499999998</v>
      </c>
      <c r="N79" s="405">
        <f t="shared" si="34"/>
        <v>4547452.9900844079</v>
      </c>
      <c r="O79" s="405">
        <f t="shared" si="35"/>
        <v>853.59447843505382</v>
      </c>
      <c r="P79" s="405">
        <f t="shared" si="36"/>
        <v>849.67357811741556</v>
      </c>
      <c r="Q79" s="369">
        <v>16</v>
      </c>
      <c r="R79" s="369">
        <v>16</v>
      </c>
      <c r="S79" s="369"/>
      <c r="T79" s="461">
        <f t="shared" si="37"/>
        <v>-452067.55257269647</v>
      </c>
      <c r="U79" s="462">
        <f t="shared" si="29"/>
        <v>-9.0044235482219181E-2</v>
      </c>
      <c r="V79" s="463">
        <f t="shared" si="38"/>
        <v>-77.853610833425591</v>
      </c>
      <c r="W79" s="464"/>
      <c r="X79" s="242">
        <v>217</v>
      </c>
      <c r="Y79" s="18" t="s">
        <v>113</v>
      </c>
      <c r="Z79" s="21">
        <v>5390</v>
      </c>
      <c r="AA79" s="473">
        <f t="shared" si="39"/>
        <v>2468348.7711236691</v>
      </c>
      <c r="AB79" s="473">
        <v>-1333588</v>
      </c>
      <c r="AC79" s="22">
        <v>1134760.7711236689</v>
      </c>
      <c r="AD79" s="36">
        <v>2726306</v>
      </c>
      <c r="AE79" s="22">
        <v>3861067</v>
      </c>
      <c r="AF79" s="21">
        <v>1064158.201157104</v>
      </c>
      <c r="AG79" s="418">
        <f t="shared" si="40"/>
        <v>4925225.2011571042</v>
      </c>
      <c r="AH79" s="447">
        <v>95280</v>
      </c>
      <c r="AI79" s="442">
        <f t="shared" si="41"/>
        <v>5020505.2011571042</v>
      </c>
      <c r="AJ79" s="419">
        <f t="shared" si="42"/>
        <v>931.44808926847941</v>
      </c>
      <c r="AK79" s="369">
        <v>16</v>
      </c>
    </row>
    <row r="80" spans="1:37">
      <c r="A80" s="242">
        <v>218</v>
      </c>
      <c r="B80" s="18" t="s">
        <v>114</v>
      </c>
      <c r="C80" s="21">
        <v>1200</v>
      </c>
      <c r="D80" s="476">
        <f t="shared" si="30"/>
        <v>-132193.97991830518</v>
      </c>
      <c r="E80" s="473">
        <v>419003.23172083579</v>
      </c>
      <c r="F80" s="22">
        <v>286809.25180253061</v>
      </c>
      <c r="G80" s="36">
        <v>626273.49510720302</v>
      </c>
      <c r="H80" s="22">
        <f t="shared" si="31"/>
        <v>913082.74690973363</v>
      </c>
      <c r="I80" s="425">
        <v>341186.01977284736</v>
      </c>
      <c r="J80" s="418">
        <f t="shared" si="32"/>
        <v>1254268.766682581</v>
      </c>
      <c r="K80" s="447">
        <v>-305598</v>
      </c>
      <c r="L80" s="442">
        <f t="shared" si="33"/>
        <v>948670.76668258104</v>
      </c>
      <c r="M80" s="418">
        <v>-325523.58150000003</v>
      </c>
      <c r="N80" s="405">
        <f t="shared" si="34"/>
        <v>623147.18518258096</v>
      </c>
      <c r="O80" s="405">
        <f t="shared" si="35"/>
        <v>790.55897223548425</v>
      </c>
      <c r="P80" s="405">
        <f t="shared" si="36"/>
        <v>519.2893209854841</v>
      </c>
      <c r="Q80" s="369">
        <v>14</v>
      </c>
      <c r="R80" s="369">
        <v>14</v>
      </c>
      <c r="S80" s="369"/>
      <c r="T80" s="461">
        <f t="shared" si="37"/>
        <v>-232189.16402906808</v>
      </c>
      <c r="U80" s="462">
        <f t="shared" si="29"/>
        <v>-0.19662718497793258</v>
      </c>
      <c r="V80" s="463">
        <f t="shared" si="38"/>
        <v>-200.09533205281195</v>
      </c>
      <c r="W80" s="464"/>
      <c r="X80" s="242">
        <v>218</v>
      </c>
      <c r="Y80" s="18" t="s">
        <v>114</v>
      </c>
      <c r="Z80" s="21">
        <v>1192</v>
      </c>
      <c r="AA80" s="473">
        <f t="shared" si="39"/>
        <v>-139616.78754874354</v>
      </c>
      <c r="AB80" s="473">
        <v>664412</v>
      </c>
      <c r="AC80" s="22">
        <v>524795.21245125646</v>
      </c>
      <c r="AD80" s="36">
        <v>620734</v>
      </c>
      <c r="AE80" s="22">
        <v>1145530</v>
      </c>
      <c r="AF80" s="21">
        <v>340927.93071164907</v>
      </c>
      <c r="AG80" s="418">
        <f t="shared" si="40"/>
        <v>1486457.9307116491</v>
      </c>
      <c r="AH80" s="447">
        <v>-305598</v>
      </c>
      <c r="AI80" s="442">
        <f t="shared" si="41"/>
        <v>1180859.9307116491</v>
      </c>
      <c r="AJ80" s="419">
        <f t="shared" si="42"/>
        <v>990.6543042882962</v>
      </c>
      <c r="AK80" s="369">
        <v>14</v>
      </c>
    </row>
    <row r="81" spans="1:37">
      <c r="A81" s="242">
        <v>224</v>
      </c>
      <c r="B81" s="18" t="s">
        <v>115</v>
      </c>
      <c r="C81" s="21">
        <v>8603</v>
      </c>
      <c r="D81" s="476">
        <f t="shared" si="30"/>
        <v>2182197.5702739614</v>
      </c>
      <c r="E81" s="473">
        <v>-827846.7803098833</v>
      </c>
      <c r="F81" s="22">
        <v>1354350.7899640782</v>
      </c>
      <c r="G81" s="36">
        <v>3723440.8514583702</v>
      </c>
      <c r="H81" s="22">
        <f t="shared" si="31"/>
        <v>5077791.6414224487</v>
      </c>
      <c r="I81" s="425">
        <v>1487617.2505418572</v>
      </c>
      <c r="J81" s="418">
        <f t="shared" si="32"/>
        <v>6565408.8919643061</v>
      </c>
      <c r="K81" s="447">
        <v>424407</v>
      </c>
      <c r="L81" s="442">
        <f t="shared" si="33"/>
        <v>6989815.8919643061</v>
      </c>
      <c r="M81" s="418">
        <v>321998.75630000007</v>
      </c>
      <c r="N81" s="405">
        <f t="shared" si="34"/>
        <v>7311814.6482643066</v>
      </c>
      <c r="O81" s="405">
        <f t="shared" si="35"/>
        <v>812.48586446173499</v>
      </c>
      <c r="P81" s="405">
        <f t="shared" si="36"/>
        <v>849.9145238015002</v>
      </c>
      <c r="Q81" s="369">
        <v>1</v>
      </c>
      <c r="R81" s="465">
        <v>34</v>
      </c>
      <c r="S81" s="465"/>
      <c r="T81" s="461">
        <f t="shared" si="37"/>
        <v>652382.01739441324</v>
      </c>
      <c r="U81" s="462">
        <f t="shared" si="29"/>
        <v>0.10294103738300368</v>
      </c>
      <c r="V81" s="463">
        <f t="shared" si="38"/>
        <v>85.465803136750196</v>
      </c>
      <c r="W81" s="464"/>
      <c r="X81" s="242">
        <v>224</v>
      </c>
      <c r="Y81" s="18" t="s">
        <v>115</v>
      </c>
      <c r="Z81" s="21">
        <v>8717</v>
      </c>
      <c r="AA81" s="473">
        <f t="shared" si="39"/>
        <v>2089347.375833211</v>
      </c>
      <c r="AB81" s="473">
        <v>-1366723</v>
      </c>
      <c r="AC81" s="22">
        <v>722624.375833211</v>
      </c>
      <c r="AD81" s="36">
        <v>3706311</v>
      </c>
      <c r="AE81" s="22">
        <v>4428936</v>
      </c>
      <c r="AF81" s="21">
        <v>1484090.8745698929</v>
      </c>
      <c r="AG81" s="418">
        <f t="shared" si="40"/>
        <v>5913026.8745698929</v>
      </c>
      <c r="AH81" s="447">
        <v>424407</v>
      </c>
      <c r="AI81" s="442">
        <f t="shared" si="41"/>
        <v>6337433.8745698929</v>
      </c>
      <c r="AJ81" s="419">
        <f t="shared" si="42"/>
        <v>727.02006132498479</v>
      </c>
      <c r="AK81" s="369">
        <v>1</v>
      </c>
    </row>
    <row r="82" spans="1:37">
      <c r="A82" s="242">
        <v>226</v>
      </c>
      <c r="B82" s="18" t="s">
        <v>116</v>
      </c>
      <c r="C82" s="21">
        <v>3665</v>
      </c>
      <c r="D82" s="476">
        <f t="shared" si="30"/>
        <v>838233.86037212168</v>
      </c>
      <c r="E82" s="473">
        <v>336122.79068299854</v>
      </c>
      <c r="F82" s="22">
        <v>1174356.6510551202</v>
      </c>
      <c r="G82" s="36">
        <v>1652124.1610433909</v>
      </c>
      <c r="H82" s="22">
        <f t="shared" si="31"/>
        <v>2826480.812098511</v>
      </c>
      <c r="I82" s="425">
        <v>813577.26642637921</v>
      </c>
      <c r="J82" s="418">
        <f t="shared" si="32"/>
        <v>3640058.0785248904</v>
      </c>
      <c r="K82" s="447">
        <v>84792</v>
      </c>
      <c r="L82" s="442">
        <f t="shared" si="33"/>
        <v>3724850.0785248904</v>
      </c>
      <c r="M82" s="418">
        <v>31364.970000000016</v>
      </c>
      <c r="N82" s="405">
        <f t="shared" si="34"/>
        <v>3756215.0485248906</v>
      </c>
      <c r="O82" s="405">
        <f t="shared" si="35"/>
        <v>1016.3301714938309</v>
      </c>
      <c r="P82" s="405">
        <f t="shared" si="36"/>
        <v>1024.8881442087013</v>
      </c>
      <c r="Q82" s="369">
        <v>13</v>
      </c>
      <c r="R82" s="369">
        <v>13</v>
      </c>
      <c r="S82" s="369"/>
      <c r="T82" s="461">
        <f t="shared" si="37"/>
        <v>-828176.10969661176</v>
      </c>
      <c r="U82" s="462">
        <f t="shared" si="29"/>
        <v>-0.18189574921380211</v>
      </c>
      <c r="V82" s="463">
        <f t="shared" si="38"/>
        <v>-190.08906226915315</v>
      </c>
      <c r="W82" s="464"/>
      <c r="X82" s="242">
        <v>226</v>
      </c>
      <c r="Y82" s="18" t="s">
        <v>116</v>
      </c>
      <c r="Z82" s="21">
        <v>3774</v>
      </c>
      <c r="AA82" s="473">
        <f t="shared" si="39"/>
        <v>859584.55130442791</v>
      </c>
      <c r="AB82" s="473">
        <v>1319991</v>
      </c>
      <c r="AC82" s="22">
        <v>2179575.5513044279</v>
      </c>
      <c r="AD82" s="36">
        <v>1482299</v>
      </c>
      <c r="AE82" s="22">
        <v>3661874</v>
      </c>
      <c r="AF82" s="21">
        <v>806360.188221502</v>
      </c>
      <c r="AG82" s="418">
        <f t="shared" si="40"/>
        <v>4468234.1882215021</v>
      </c>
      <c r="AH82" s="447">
        <v>84792</v>
      </c>
      <c r="AI82" s="442">
        <f t="shared" si="41"/>
        <v>4553026.1882215021</v>
      </c>
      <c r="AJ82" s="419">
        <f t="shared" si="42"/>
        <v>1206.419233762984</v>
      </c>
      <c r="AK82" s="369">
        <v>13</v>
      </c>
    </row>
    <row r="83" spans="1:37">
      <c r="A83" s="242">
        <v>230</v>
      </c>
      <c r="B83" s="18" t="s">
        <v>117</v>
      </c>
      <c r="C83" s="21">
        <v>2240</v>
      </c>
      <c r="D83" s="476">
        <f t="shared" si="30"/>
        <v>586052.15059556277</v>
      </c>
      <c r="E83" s="473">
        <v>-116985.97700459525</v>
      </c>
      <c r="F83" s="22">
        <v>469066.17359096755</v>
      </c>
      <c r="G83" s="36">
        <v>1327327.0461433216</v>
      </c>
      <c r="H83" s="22">
        <f t="shared" si="31"/>
        <v>1796393.2197342892</v>
      </c>
      <c r="I83" s="425">
        <v>598339.47998435691</v>
      </c>
      <c r="J83" s="418">
        <f t="shared" si="32"/>
        <v>2394732.6997186462</v>
      </c>
      <c r="K83" s="447">
        <v>-478171</v>
      </c>
      <c r="L83" s="442">
        <f t="shared" si="33"/>
        <v>1916561.6997186462</v>
      </c>
      <c r="M83" s="418">
        <v>71093.93200000003</v>
      </c>
      <c r="N83" s="405">
        <f t="shared" si="34"/>
        <v>1987655.6317186463</v>
      </c>
      <c r="O83" s="405">
        <f t="shared" si="35"/>
        <v>855.60790166010997</v>
      </c>
      <c r="P83" s="405">
        <f t="shared" si="36"/>
        <v>887.34626416010997</v>
      </c>
      <c r="Q83" s="369">
        <v>4</v>
      </c>
      <c r="R83" s="369">
        <v>4</v>
      </c>
      <c r="S83" s="369"/>
      <c r="T83" s="461">
        <f t="shared" si="37"/>
        <v>216710.15252860636</v>
      </c>
      <c r="U83" s="462">
        <f t="shared" si="29"/>
        <v>0.1274876931969981</v>
      </c>
      <c r="V83" s="463">
        <f t="shared" si="38"/>
        <v>113.31464961205768</v>
      </c>
      <c r="W83" s="464"/>
      <c r="X83" s="242">
        <v>230</v>
      </c>
      <c r="Y83" s="18" t="s">
        <v>117</v>
      </c>
      <c r="Z83" s="21">
        <v>2290</v>
      </c>
      <c r="AA83" s="473">
        <f t="shared" si="39"/>
        <v>516213.13824418344</v>
      </c>
      <c r="AB83" s="473">
        <v>-225128</v>
      </c>
      <c r="AC83" s="22">
        <v>291085.13824418344</v>
      </c>
      <c r="AD83" s="36">
        <v>1295259</v>
      </c>
      <c r="AE83" s="22">
        <v>1586344</v>
      </c>
      <c r="AF83" s="21">
        <v>591678.54719004</v>
      </c>
      <c r="AG83" s="418">
        <f t="shared" si="40"/>
        <v>2178022.5471900399</v>
      </c>
      <c r="AH83" s="447">
        <v>-478171</v>
      </c>
      <c r="AI83" s="442">
        <f t="shared" si="41"/>
        <v>1699851.5471900399</v>
      </c>
      <c r="AJ83" s="419">
        <f t="shared" si="42"/>
        <v>742.2932520480523</v>
      </c>
      <c r="AK83" s="369">
        <v>4</v>
      </c>
    </row>
    <row r="84" spans="1:37">
      <c r="A84" s="242">
        <v>231</v>
      </c>
      <c r="B84" s="18" t="s">
        <v>118</v>
      </c>
      <c r="C84" s="21">
        <v>1256</v>
      </c>
      <c r="D84" s="476">
        <f t="shared" si="30"/>
        <v>322705.80903704697</v>
      </c>
      <c r="E84" s="473">
        <v>-1434592.1772646261</v>
      </c>
      <c r="F84" s="22">
        <v>-1111886.3682275792</v>
      </c>
      <c r="G84" s="36">
        <v>-15670.067629393097</v>
      </c>
      <c r="H84" s="22">
        <f t="shared" si="31"/>
        <v>-1127556.4358569724</v>
      </c>
      <c r="I84" s="425">
        <v>228616.61948559573</v>
      </c>
      <c r="J84" s="418">
        <f t="shared" si="32"/>
        <v>-898939.81637137663</v>
      </c>
      <c r="K84" s="447">
        <v>-121915</v>
      </c>
      <c r="L84" s="442">
        <f t="shared" si="33"/>
        <v>-1020854.8163713766</v>
      </c>
      <c r="M84" s="418">
        <v>-200063.70150000002</v>
      </c>
      <c r="N84" s="405">
        <f t="shared" si="34"/>
        <v>-1220918.5178713766</v>
      </c>
      <c r="O84" s="405">
        <f t="shared" si="35"/>
        <v>-812.78249711096862</v>
      </c>
      <c r="P84" s="405">
        <f t="shared" si="36"/>
        <v>-972.0688836555546</v>
      </c>
      <c r="Q84" s="369">
        <v>15</v>
      </c>
      <c r="R84" s="369">
        <v>15</v>
      </c>
      <c r="S84" s="369"/>
      <c r="T84" s="461">
        <f t="shared" si="37"/>
        <v>30188.187963210745</v>
      </c>
      <c r="U84" s="462">
        <f>-T84/AI84</f>
        <v>2.8722124440876528E-2</v>
      </c>
      <c r="V84" s="463">
        <f t="shared" si="38"/>
        <v>2.6116102083389023</v>
      </c>
      <c r="W84" s="464"/>
      <c r="X84" s="242">
        <v>231</v>
      </c>
      <c r="Y84" s="18" t="s">
        <v>118</v>
      </c>
      <c r="Z84" s="21">
        <v>1289</v>
      </c>
      <c r="AA84" s="473">
        <f t="shared" si="39"/>
        <v>283039.85409347527</v>
      </c>
      <c r="AB84" s="473">
        <v>-1398356</v>
      </c>
      <c r="AC84" s="22">
        <v>-1115316.1459065247</v>
      </c>
      <c r="AD84" s="36">
        <v>-38082</v>
      </c>
      <c r="AE84" s="22">
        <v>-1153399</v>
      </c>
      <c r="AF84" s="21">
        <v>224270.99566541263</v>
      </c>
      <c r="AG84" s="418">
        <f t="shared" si="40"/>
        <v>-929128.00433458737</v>
      </c>
      <c r="AH84" s="447">
        <v>-121915</v>
      </c>
      <c r="AI84" s="442">
        <f t="shared" si="41"/>
        <v>-1051043.0043345874</v>
      </c>
      <c r="AJ84" s="419">
        <f t="shared" si="42"/>
        <v>-815.39410731930752</v>
      </c>
      <c r="AK84" s="369">
        <v>15</v>
      </c>
    </row>
    <row r="85" spans="1:37">
      <c r="A85" s="242">
        <v>232</v>
      </c>
      <c r="B85" s="18" t="s">
        <v>119</v>
      </c>
      <c r="C85" s="21">
        <v>12750</v>
      </c>
      <c r="D85" s="476">
        <f t="shared" si="30"/>
        <v>3092967.9669615193</v>
      </c>
      <c r="E85" s="473">
        <v>-938379.42434425594</v>
      </c>
      <c r="F85" s="22">
        <v>2154588.5426172633</v>
      </c>
      <c r="G85" s="36">
        <v>5322725.1973170275</v>
      </c>
      <c r="H85" s="22">
        <f t="shared" si="31"/>
        <v>7477313.7399342908</v>
      </c>
      <c r="I85" s="425">
        <v>2855547.0934484471</v>
      </c>
      <c r="J85" s="418">
        <f t="shared" si="32"/>
        <v>10332860.833382737</v>
      </c>
      <c r="K85" s="447">
        <v>-555482</v>
      </c>
      <c r="L85" s="442">
        <f t="shared" si="33"/>
        <v>9777378.8333827369</v>
      </c>
      <c r="M85" s="418">
        <v>-56905.016999999993</v>
      </c>
      <c r="N85" s="405">
        <f t="shared" si="34"/>
        <v>9720473.816382736</v>
      </c>
      <c r="O85" s="405">
        <f t="shared" si="35"/>
        <v>766.85324183394016</v>
      </c>
      <c r="P85" s="405">
        <f t="shared" si="36"/>
        <v>762.39010324570484</v>
      </c>
      <c r="Q85" s="369">
        <v>14</v>
      </c>
      <c r="R85" s="369">
        <v>14</v>
      </c>
      <c r="S85" s="369"/>
      <c r="T85" s="461">
        <f t="shared" si="37"/>
        <v>-213866.60856482387</v>
      </c>
      <c r="U85" s="462">
        <f t="shared" ref="U85:U117" si="43">T85/AI85</f>
        <v>-2.1405400338472273E-2</v>
      </c>
      <c r="V85" s="463">
        <f t="shared" si="38"/>
        <v>-8.2627738330544389</v>
      </c>
      <c r="W85" s="464"/>
      <c r="X85" s="242">
        <v>232</v>
      </c>
      <c r="Y85" s="18" t="s">
        <v>119</v>
      </c>
      <c r="Z85" s="21">
        <v>12890</v>
      </c>
      <c r="AA85" s="473">
        <f t="shared" si="39"/>
        <v>2787884.2532890025</v>
      </c>
      <c r="AB85" s="473">
        <v>-262347</v>
      </c>
      <c r="AC85" s="22">
        <v>2525537.2532890025</v>
      </c>
      <c r="AD85" s="36">
        <v>5189312</v>
      </c>
      <c r="AE85" s="22">
        <v>7714850</v>
      </c>
      <c r="AF85" s="21">
        <v>2831877.4419475598</v>
      </c>
      <c r="AG85" s="418">
        <f t="shared" si="40"/>
        <v>10546727.441947561</v>
      </c>
      <c r="AH85" s="447">
        <v>-555482</v>
      </c>
      <c r="AI85" s="442">
        <f t="shared" si="41"/>
        <v>9991245.4419475608</v>
      </c>
      <c r="AJ85" s="419">
        <f t="shared" si="42"/>
        <v>775.1160156669946</v>
      </c>
      <c r="AK85" s="369">
        <v>14</v>
      </c>
    </row>
    <row r="86" spans="1:37">
      <c r="A86" s="242">
        <v>233</v>
      </c>
      <c r="B86" s="18" t="s">
        <v>120</v>
      </c>
      <c r="C86" s="21">
        <v>15116</v>
      </c>
      <c r="D86" s="476">
        <f t="shared" si="30"/>
        <v>3257244.7481629727</v>
      </c>
      <c r="E86" s="473">
        <v>1534239.2421902979</v>
      </c>
      <c r="F86" s="22">
        <v>4791483.9903532704</v>
      </c>
      <c r="G86" s="36">
        <v>6962257.2068303842</v>
      </c>
      <c r="H86" s="22">
        <f t="shared" si="31"/>
        <v>11753741.197183654</v>
      </c>
      <c r="I86" s="425">
        <v>3432835.3590019909</v>
      </c>
      <c r="J86" s="418">
        <f t="shared" si="32"/>
        <v>15186576.556185644</v>
      </c>
      <c r="K86" s="447">
        <v>-348823</v>
      </c>
      <c r="L86" s="442">
        <f t="shared" si="33"/>
        <v>14837753.556185644</v>
      </c>
      <c r="M86" s="418">
        <v>-67733.3995</v>
      </c>
      <c r="N86" s="405">
        <f t="shared" si="34"/>
        <v>14770020.156685645</v>
      </c>
      <c r="O86" s="405">
        <f t="shared" si="35"/>
        <v>981.59258773390081</v>
      </c>
      <c r="P86" s="405">
        <f t="shared" si="36"/>
        <v>977.11168011945256</v>
      </c>
      <c r="Q86" s="369">
        <v>14</v>
      </c>
      <c r="R86" s="369">
        <v>14</v>
      </c>
      <c r="S86" s="369"/>
      <c r="T86" s="461">
        <f t="shared" si="37"/>
        <v>-2393945.2552521974</v>
      </c>
      <c r="U86" s="462">
        <f t="shared" si="43"/>
        <v>-0.13892682790295605</v>
      </c>
      <c r="V86" s="463">
        <f t="shared" si="38"/>
        <v>-143.77959169647022</v>
      </c>
      <c r="W86" s="464"/>
      <c r="X86" s="242">
        <v>233</v>
      </c>
      <c r="Y86" s="18" t="s">
        <v>120</v>
      </c>
      <c r="Z86" s="21">
        <v>15312</v>
      </c>
      <c r="AA86" s="473">
        <f t="shared" si="39"/>
        <v>3605656.0355948387</v>
      </c>
      <c r="AB86" s="473">
        <v>3280299</v>
      </c>
      <c r="AC86" s="22">
        <v>6885955.0355948387</v>
      </c>
      <c r="AD86" s="36">
        <v>7291491</v>
      </c>
      <c r="AE86" s="22">
        <v>14177446</v>
      </c>
      <c r="AF86" s="21">
        <v>3403075.8114378415</v>
      </c>
      <c r="AG86" s="418">
        <f t="shared" si="40"/>
        <v>17580521.811437842</v>
      </c>
      <c r="AH86" s="447">
        <v>-348823</v>
      </c>
      <c r="AI86" s="442">
        <f t="shared" si="41"/>
        <v>17231698.811437842</v>
      </c>
      <c r="AJ86" s="419">
        <f t="shared" si="42"/>
        <v>1125.372179430371</v>
      </c>
      <c r="AK86" s="369">
        <v>14</v>
      </c>
    </row>
    <row r="87" spans="1:37">
      <c r="A87" s="242">
        <v>235</v>
      </c>
      <c r="B87" s="18" t="s">
        <v>121</v>
      </c>
      <c r="C87" s="21">
        <v>10284</v>
      </c>
      <c r="D87" s="476">
        <f t="shared" si="30"/>
        <v>7230712.3535424862</v>
      </c>
      <c r="E87" s="473">
        <v>12515835.430924429</v>
      </c>
      <c r="F87" s="22">
        <v>19746547.784466915</v>
      </c>
      <c r="G87" s="36">
        <v>-1674900.6702756276</v>
      </c>
      <c r="H87" s="22">
        <f t="shared" si="31"/>
        <v>18071647.114191286</v>
      </c>
      <c r="I87" s="425">
        <v>654885.46864723973</v>
      </c>
      <c r="J87" s="418">
        <f t="shared" si="32"/>
        <v>18726532.582838528</v>
      </c>
      <c r="K87" s="447">
        <v>2986561</v>
      </c>
      <c r="L87" s="442">
        <f t="shared" si="33"/>
        <v>21713093.582838528</v>
      </c>
      <c r="M87" s="418">
        <v>2269428.8336200011</v>
      </c>
      <c r="N87" s="405">
        <f t="shared" si="34"/>
        <v>23982522.416458528</v>
      </c>
      <c r="O87" s="405">
        <f t="shared" si="35"/>
        <v>2111.3471006260725</v>
      </c>
      <c r="P87" s="405">
        <f t="shared" si="36"/>
        <v>2332.0227942880715</v>
      </c>
      <c r="Q87" s="369">
        <v>1</v>
      </c>
      <c r="R87" s="465">
        <v>34</v>
      </c>
      <c r="S87" s="465"/>
      <c r="T87" s="461">
        <f t="shared" si="37"/>
        <v>3657346.741889663</v>
      </c>
      <c r="U87" s="462">
        <f t="shared" si="43"/>
        <v>0.20255859666768911</v>
      </c>
      <c r="V87" s="463">
        <f t="shared" si="38"/>
        <v>374.54959764907517</v>
      </c>
      <c r="W87" s="464"/>
      <c r="X87" s="242">
        <v>235</v>
      </c>
      <c r="Y87" s="18" t="s">
        <v>121</v>
      </c>
      <c r="Z87" s="21">
        <v>10396</v>
      </c>
      <c r="AA87" s="473">
        <f t="shared" si="39"/>
        <v>7168972.7037976123</v>
      </c>
      <c r="AB87" s="473">
        <v>8851264</v>
      </c>
      <c r="AC87" s="22">
        <v>16020236.703797612</v>
      </c>
      <c r="AD87" s="36">
        <v>-1613257</v>
      </c>
      <c r="AE87" s="22">
        <v>14406980</v>
      </c>
      <c r="AF87" s="21">
        <v>662205.84094886237</v>
      </c>
      <c r="AG87" s="418">
        <f t="shared" si="40"/>
        <v>15069185.840948863</v>
      </c>
      <c r="AH87" s="447">
        <v>2986561</v>
      </c>
      <c r="AI87" s="442">
        <f t="shared" si="41"/>
        <v>18055746.840948865</v>
      </c>
      <c r="AJ87" s="419">
        <f t="shared" si="42"/>
        <v>1736.7975029769973</v>
      </c>
      <c r="AK87" s="369">
        <v>1</v>
      </c>
    </row>
    <row r="88" spans="1:37">
      <c r="A88" s="242">
        <v>236</v>
      </c>
      <c r="B88" s="18" t="s">
        <v>122</v>
      </c>
      <c r="C88" s="21">
        <v>4198</v>
      </c>
      <c r="D88" s="476">
        <f t="shared" si="30"/>
        <v>2078652.6015746216</v>
      </c>
      <c r="E88" s="473">
        <v>-406865.48366856744</v>
      </c>
      <c r="F88" s="22">
        <v>1671787.1179060542</v>
      </c>
      <c r="G88" s="36">
        <v>2256432.1736401082</v>
      </c>
      <c r="H88" s="22">
        <f t="shared" si="31"/>
        <v>3928219.2915461622</v>
      </c>
      <c r="I88" s="425">
        <v>899195.01070310862</v>
      </c>
      <c r="J88" s="418">
        <f t="shared" si="32"/>
        <v>4827414.3022492705</v>
      </c>
      <c r="K88" s="447">
        <v>763780</v>
      </c>
      <c r="L88" s="442">
        <f t="shared" si="33"/>
        <v>5591194.3022492705</v>
      </c>
      <c r="M88" s="418">
        <v>301148.51910000003</v>
      </c>
      <c r="N88" s="405">
        <f t="shared" si="34"/>
        <v>5892342.8213492706</v>
      </c>
      <c r="O88" s="405">
        <f t="shared" si="35"/>
        <v>1331.8709628988258</v>
      </c>
      <c r="P88" s="405">
        <f t="shared" si="36"/>
        <v>1403.6071513457052</v>
      </c>
      <c r="Q88" s="369">
        <v>16</v>
      </c>
      <c r="R88" s="369">
        <v>16</v>
      </c>
      <c r="S88" s="369"/>
      <c r="T88" s="461">
        <f t="shared" si="37"/>
        <v>107344.62146652304</v>
      </c>
      <c r="U88" s="462">
        <f t="shared" si="43"/>
        <v>1.9574683427719522E-2</v>
      </c>
      <c r="V88" s="463">
        <f t="shared" si="38"/>
        <v>24.947778727532295</v>
      </c>
      <c r="W88" s="464"/>
      <c r="X88" s="242">
        <v>236</v>
      </c>
      <c r="Y88" s="18" t="s">
        <v>122</v>
      </c>
      <c r="Z88" s="21">
        <v>4196</v>
      </c>
      <c r="AA88" s="473">
        <f t="shared" si="39"/>
        <v>2069050.6582587203</v>
      </c>
      <c r="AB88" s="473">
        <v>-528791</v>
      </c>
      <c r="AC88" s="22">
        <v>1540259.6582587203</v>
      </c>
      <c r="AD88" s="36">
        <v>2283320</v>
      </c>
      <c r="AE88" s="22">
        <v>3823580</v>
      </c>
      <c r="AF88" s="21">
        <v>896489.68078274722</v>
      </c>
      <c r="AG88" s="418">
        <f t="shared" si="40"/>
        <v>4720069.6807827475</v>
      </c>
      <c r="AH88" s="447">
        <v>763780</v>
      </c>
      <c r="AI88" s="442">
        <f t="shared" si="41"/>
        <v>5483849.6807827475</v>
      </c>
      <c r="AJ88" s="419">
        <f t="shared" si="42"/>
        <v>1306.9231841712935</v>
      </c>
      <c r="AK88" s="369">
        <v>16</v>
      </c>
    </row>
    <row r="89" spans="1:37">
      <c r="A89" s="242">
        <v>239</v>
      </c>
      <c r="B89" s="18" t="s">
        <v>123</v>
      </c>
      <c r="C89" s="21">
        <v>2029</v>
      </c>
      <c r="D89" s="476">
        <f t="shared" si="30"/>
        <v>470930.99703685468</v>
      </c>
      <c r="E89" s="473">
        <v>-69287.297899010824</v>
      </c>
      <c r="F89" s="22">
        <v>401643.69913784385</v>
      </c>
      <c r="G89" s="36">
        <v>787907.9181683861</v>
      </c>
      <c r="H89" s="22">
        <f t="shared" si="31"/>
        <v>1189551.6173062299</v>
      </c>
      <c r="I89" s="425">
        <v>467494.15866010904</v>
      </c>
      <c r="J89" s="418">
        <f t="shared" si="32"/>
        <v>1657045.7759663388</v>
      </c>
      <c r="K89" s="447">
        <v>-529943</v>
      </c>
      <c r="L89" s="442">
        <f t="shared" si="33"/>
        <v>1127102.7759663388</v>
      </c>
      <c r="M89" s="418">
        <v>3704.0535999999993</v>
      </c>
      <c r="N89" s="405">
        <f t="shared" si="34"/>
        <v>1130806.8295663388</v>
      </c>
      <c r="O89" s="405">
        <f t="shared" si="35"/>
        <v>555.49668603565249</v>
      </c>
      <c r="P89" s="405">
        <f t="shared" si="36"/>
        <v>557.32224227025074</v>
      </c>
      <c r="Q89" s="369">
        <v>11</v>
      </c>
      <c r="R89" s="369">
        <v>11</v>
      </c>
      <c r="S89" s="369"/>
      <c r="T89" s="461">
        <f t="shared" si="37"/>
        <v>506692.1034975443</v>
      </c>
      <c r="U89" s="462">
        <f t="shared" si="43"/>
        <v>0.81670436371003907</v>
      </c>
      <c r="V89" s="463">
        <f t="shared" si="38"/>
        <v>259.35794022715868</v>
      </c>
      <c r="W89" s="464"/>
      <c r="X89" s="242">
        <v>239</v>
      </c>
      <c r="Y89" s="18" t="s">
        <v>123</v>
      </c>
      <c r="Z89" s="21">
        <v>2095</v>
      </c>
      <c r="AA89" s="473">
        <f t="shared" si="39"/>
        <v>380145.30530327815</v>
      </c>
      <c r="AB89" s="473">
        <v>-91989</v>
      </c>
      <c r="AC89" s="22">
        <v>288156.30530327815</v>
      </c>
      <c r="AD89" s="36">
        <v>397653</v>
      </c>
      <c r="AE89" s="22">
        <v>685810</v>
      </c>
      <c r="AF89" s="21">
        <v>464543.67246879439</v>
      </c>
      <c r="AG89" s="418">
        <f t="shared" si="40"/>
        <v>1150353.6724687945</v>
      </c>
      <c r="AH89" s="447">
        <v>-529943</v>
      </c>
      <c r="AI89" s="442">
        <f t="shared" si="41"/>
        <v>620410.67246879451</v>
      </c>
      <c r="AJ89" s="419">
        <f t="shared" si="42"/>
        <v>296.13874580849381</v>
      </c>
      <c r="AK89" s="369">
        <v>11</v>
      </c>
    </row>
    <row r="90" spans="1:37">
      <c r="A90" s="242">
        <v>240</v>
      </c>
      <c r="B90" s="18" t="s">
        <v>124</v>
      </c>
      <c r="C90" s="21">
        <v>19499</v>
      </c>
      <c r="D90" s="476">
        <f t="shared" si="30"/>
        <v>2545726.7481394671</v>
      </c>
      <c r="E90" s="473">
        <v>-13560927.328409109</v>
      </c>
      <c r="F90" s="22">
        <v>-11015200.580269642</v>
      </c>
      <c r="G90" s="36">
        <v>5493540.8309436813</v>
      </c>
      <c r="H90" s="22">
        <f t="shared" si="31"/>
        <v>-5521659.7493259609</v>
      </c>
      <c r="I90" s="425">
        <v>3273210.4884122438</v>
      </c>
      <c r="J90" s="418">
        <f t="shared" si="32"/>
        <v>-2248449.2609137171</v>
      </c>
      <c r="K90" s="447">
        <v>574490</v>
      </c>
      <c r="L90" s="442">
        <f t="shared" si="33"/>
        <v>-1673959.2609137171</v>
      </c>
      <c r="M90" s="418">
        <v>-189414.54739999998</v>
      </c>
      <c r="N90" s="405">
        <f t="shared" si="34"/>
        <v>-1863373.8083137171</v>
      </c>
      <c r="O90" s="405">
        <f t="shared" si="35"/>
        <v>-85.848467147736656</v>
      </c>
      <c r="P90" s="405">
        <f t="shared" si="36"/>
        <v>-95.56253183823361</v>
      </c>
      <c r="Q90" s="369">
        <v>19</v>
      </c>
      <c r="R90" s="369">
        <v>19</v>
      </c>
      <c r="S90" s="369"/>
      <c r="T90" s="461">
        <f t="shared" si="37"/>
        <v>-2139182.9741051681</v>
      </c>
      <c r="U90" s="462">
        <f t="shared" si="43"/>
        <v>-4.5981812909541899</v>
      </c>
      <c r="V90" s="463">
        <f t="shared" si="38"/>
        <v>-109.13060673293589</v>
      </c>
      <c r="W90" s="464"/>
      <c r="X90" s="242">
        <v>240</v>
      </c>
      <c r="Y90" s="18" t="s">
        <v>124</v>
      </c>
      <c r="Z90" s="21">
        <v>19982</v>
      </c>
      <c r="AA90" s="473">
        <f t="shared" si="39"/>
        <v>2360374.0126371738</v>
      </c>
      <c r="AB90" s="473">
        <v>-9844743</v>
      </c>
      <c r="AC90" s="22">
        <v>-7484368.9873628262</v>
      </c>
      <c r="AD90" s="36">
        <v>4179917</v>
      </c>
      <c r="AE90" s="22">
        <v>-3304452</v>
      </c>
      <c r="AF90" s="21">
        <v>3195185.713191451</v>
      </c>
      <c r="AG90" s="418">
        <f t="shared" si="40"/>
        <v>-109266.28680854896</v>
      </c>
      <c r="AH90" s="447">
        <v>574490</v>
      </c>
      <c r="AI90" s="442">
        <f t="shared" si="41"/>
        <v>465223.71319145104</v>
      </c>
      <c r="AJ90" s="419">
        <f t="shared" si="42"/>
        <v>23.282139585199232</v>
      </c>
      <c r="AK90" s="369">
        <v>19</v>
      </c>
    </row>
    <row r="91" spans="1:37">
      <c r="A91" s="242">
        <v>241</v>
      </c>
      <c r="B91" s="18" t="s">
        <v>125</v>
      </c>
      <c r="C91" s="21">
        <v>7771</v>
      </c>
      <c r="D91" s="476">
        <f t="shared" si="30"/>
        <v>2749162.8510020212</v>
      </c>
      <c r="E91" s="473">
        <v>-3298830.6149604577</v>
      </c>
      <c r="F91" s="22">
        <v>-549667.76395843644</v>
      </c>
      <c r="G91" s="36">
        <v>1647267.5637608755</v>
      </c>
      <c r="H91" s="22">
        <f t="shared" si="31"/>
        <v>1097599.7998024391</v>
      </c>
      <c r="I91" s="425">
        <v>1162193.9186751309</v>
      </c>
      <c r="J91" s="418">
        <f t="shared" si="32"/>
        <v>2259793.71847757</v>
      </c>
      <c r="K91" s="447">
        <v>-401529</v>
      </c>
      <c r="L91" s="442">
        <f t="shared" si="33"/>
        <v>1858264.71847757</v>
      </c>
      <c r="M91" s="418">
        <v>173552.83399999997</v>
      </c>
      <c r="N91" s="405">
        <f t="shared" si="34"/>
        <v>2031817.55247757</v>
      </c>
      <c r="O91" s="405">
        <f t="shared" si="35"/>
        <v>239.12813260552954</v>
      </c>
      <c r="P91" s="405">
        <f t="shared" si="36"/>
        <v>261.46153036643545</v>
      </c>
      <c r="Q91" s="369">
        <v>19</v>
      </c>
      <c r="R91" s="369">
        <v>19</v>
      </c>
      <c r="S91" s="369"/>
      <c r="T91" s="461">
        <f t="shared" si="37"/>
        <v>-1160787.5507356138</v>
      </c>
      <c r="U91" s="462">
        <f t="shared" si="43"/>
        <v>-0.38448739777471119</v>
      </c>
      <c r="V91" s="463">
        <f t="shared" si="38"/>
        <v>-142.83698242650283</v>
      </c>
      <c r="W91" s="464"/>
      <c r="X91" s="242">
        <v>241</v>
      </c>
      <c r="Y91" s="18" t="s">
        <v>125</v>
      </c>
      <c r="Z91" s="21">
        <v>7904</v>
      </c>
      <c r="AA91" s="473">
        <f t="shared" si="39"/>
        <v>2640084.2987152529</v>
      </c>
      <c r="AB91" s="473">
        <v>-2046786</v>
      </c>
      <c r="AC91" s="22">
        <v>593298.29871525289</v>
      </c>
      <c r="AD91" s="36">
        <v>1677615</v>
      </c>
      <c r="AE91" s="22">
        <v>2270913</v>
      </c>
      <c r="AF91" s="21">
        <v>1149668.269213184</v>
      </c>
      <c r="AG91" s="418">
        <f t="shared" si="40"/>
        <v>3420581.2692131838</v>
      </c>
      <c r="AH91" s="447">
        <v>-401529</v>
      </c>
      <c r="AI91" s="442">
        <f t="shared" si="41"/>
        <v>3019052.2692131838</v>
      </c>
      <c r="AJ91" s="419">
        <f t="shared" si="42"/>
        <v>381.96511503203237</v>
      </c>
      <c r="AK91" s="369">
        <v>19</v>
      </c>
    </row>
    <row r="92" spans="1:37">
      <c r="A92" s="242">
        <v>244</v>
      </c>
      <c r="B92" s="18" t="s">
        <v>126</v>
      </c>
      <c r="C92" s="21">
        <v>19300</v>
      </c>
      <c r="D92" s="476">
        <f t="shared" si="30"/>
        <v>17554102.081915356</v>
      </c>
      <c r="E92" s="473">
        <v>-763319.72460098413</v>
      </c>
      <c r="F92" s="22">
        <v>16790782.357314371</v>
      </c>
      <c r="G92" s="36">
        <v>3648764.5069138221</v>
      </c>
      <c r="H92" s="22">
        <f t="shared" si="31"/>
        <v>20439546.864228193</v>
      </c>
      <c r="I92" s="425">
        <v>2133772.7112558484</v>
      </c>
      <c r="J92" s="418">
        <f t="shared" si="32"/>
        <v>22573319.575484041</v>
      </c>
      <c r="K92" s="447">
        <v>151947</v>
      </c>
      <c r="L92" s="442">
        <f t="shared" si="33"/>
        <v>22725266.575484041</v>
      </c>
      <c r="M92" s="418">
        <v>109363.67611000006</v>
      </c>
      <c r="N92" s="405">
        <f t="shared" si="34"/>
        <v>22834630.251594041</v>
      </c>
      <c r="O92" s="405">
        <f t="shared" si="35"/>
        <v>1177.4749520976186</v>
      </c>
      <c r="P92" s="405">
        <f t="shared" si="36"/>
        <v>1183.1414638131628</v>
      </c>
      <c r="Q92" s="369">
        <v>17</v>
      </c>
      <c r="R92" s="369">
        <v>17</v>
      </c>
      <c r="S92" s="369"/>
      <c r="T92" s="461">
        <f t="shared" si="37"/>
        <v>1317392.9140951522</v>
      </c>
      <c r="U92" s="462">
        <f t="shared" si="43"/>
        <v>6.1537775069702233E-2</v>
      </c>
      <c r="V92" s="463">
        <f t="shared" si="38"/>
        <v>57.582000570683704</v>
      </c>
      <c r="W92" s="464"/>
      <c r="X92" s="242">
        <v>244</v>
      </c>
      <c r="Y92" s="18" t="s">
        <v>126</v>
      </c>
      <c r="Z92" s="21">
        <v>19116</v>
      </c>
      <c r="AA92" s="473">
        <f t="shared" si="39"/>
        <v>17329772.896117702</v>
      </c>
      <c r="AB92" s="473">
        <v>-2416939</v>
      </c>
      <c r="AC92" s="22">
        <v>14912833.8961177</v>
      </c>
      <c r="AD92" s="36">
        <v>4245107</v>
      </c>
      <c r="AE92" s="22">
        <v>19157941</v>
      </c>
      <c r="AF92" s="21">
        <v>2097985.6613888899</v>
      </c>
      <c r="AG92" s="418">
        <f t="shared" si="40"/>
        <v>21255926.661388889</v>
      </c>
      <c r="AH92" s="447">
        <v>151947</v>
      </c>
      <c r="AI92" s="442">
        <f t="shared" si="41"/>
        <v>21407873.661388889</v>
      </c>
      <c r="AJ92" s="419">
        <f t="shared" si="42"/>
        <v>1119.8929515269349</v>
      </c>
      <c r="AK92" s="369">
        <v>17</v>
      </c>
    </row>
    <row r="93" spans="1:37">
      <c r="A93" s="242">
        <v>245</v>
      </c>
      <c r="B93" s="18" t="s">
        <v>127</v>
      </c>
      <c r="C93" s="21">
        <v>37676</v>
      </c>
      <c r="D93" s="476">
        <f t="shared" si="30"/>
        <v>16231196.747751299</v>
      </c>
      <c r="E93" s="473">
        <v>-4409826.0707498873</v>
      </c>
      <c r="F93" s="22">
        <v>11821370.677001411</v>
      </c>
      <c r="G93" s="36">
        <v>449906.16819152434</v>
      </c>
      <c r="H93" s="22">
        <f t="shared" si="31"/>
        <v>12271276.845192935</v>
      </c>
      <c r="I93" s="425">
        <v>4916867.2328738431</v>
      </c>
      <c r="J93" s="418">
        <f t="shared" si="32"/>
        <v>17188144.078066777</v>
      </c>
      <c r="K93" s="447">
        <v>-3778141</v>
      </c>
      <c r="L93" s="442">
        <f t="shared" si="33"/>
        <v>13410003.078066777</v>
      </c>
      <c r="M93" s="418">
        <v>-1208483.3326800005</v>
      </c>
      <c r="N93" s="405">
        <f t="shared" si="34"/>
        <v>12201519.745386777</v>
      </c>
      <c r="O93" s="405">
        <f t="shared" si="35"/>
        <v>355.92958589199429</v>
      </c>
      <c r="P93" s="405">
        <f t="shared" si="36"/>
        <v>323.85390554694703</v>
      </c>
      <c r="Q93" s="369">
        <v>1</v>
      </c>
      <c r="R93" s="465">
        <v>35</v>
      </c>
      <c r="S93" s="465"/>
      <c r="T93" s="461">
        <f t="shared" si="37"/>
        <v>-4431630.4405065663</v>
      </c>
      <c r="U93" s="462">
        <f t="shared" si="43"/>
        <v>-0.24838703451078001</v>
      </c>
      <c r="V93" s="463">
        <f t="shared" si="38"/>
        <v>-123.27200195108003</v>
      </c>
      <c r="W93" s="464"/>
      <c r="X93" s="242">
        <v>245</v>
      </c>
      <c r="Y93" s="18" t="s">
        <v>127</v>
      </c>
      <c r="Z93" s="21">
        <v>37232</v>
      </c>
      <c r="AA93" s="473">
        <f t="shared" si="39"/>
        <v>15636421.305947486</v>
      </c>
      <c r="AB93" s="473">
        <v>-701955</v>
      </c>
      <c r="AC93" s="22">
        <v>14934466.305947486</v>
      </c>
      <c r="AD93" s="36">
        <v>1850402</v>
      </c>
      <c r="AE93" s="22">
        <v>16784869</v>
      </c>
      <c r="AF93" s="21">
        <v>4834905.5185733447</v>
      </c>
      <c r="AG93" s="418">
        <f t="shared" si="40"/>
        <v>21619774.518573344</v>
      </c>
      <c r="AH93" s="447">
        <v>-3778141</v>
      </c>
      <c r="AI93" s="442">
        <f t="shared" si="41"/>
        <v>17841633.518573344</v>
      </c>
      <c r="AJ93" s="419">
        <f t="shared" si="42"/>
        <v>479.20158784307432</v>
      </c>
      <c r="AK93" s="369">
        <v>1</v>
      </c>
    </row>
    <row r="94" spans="1:37">
      <c r="A94" s="242">
        <v>249</v>
      </c>
      <c r="B94" s="18" t="s">
        <v>128</v>
      </c>
      <c r="C94" s="21">
        <v>9250</v>
      </c>
      <c r="D94" s="476">
        <f t="shared" si="30"/>
        <v>1099540.1543762996</v>
      </c>
      <c r="E94" s="473">
        <v>133856.86784603589</v>
      </c>
      <c r="F94" s="22">
        <v>1233397.0222223355</v>
      </c>
      <c r="G94" s="36">
        <v>3370164.2183825606</v>
      </c>
      <c r="H94" s="22">
        <f t="shared" si="31"/>
        <v>4603561.2406048961</v>
      </c>
      <c r="I94" s="425">
        <v>1698375.0727807274</v>
      </c>
      <c r="J94" s="418">
        <f t="shared" si="32"/>
        <v>6301936.3133856235</v>
      </c>
      <c r="K94" s="447">
        <v>-36911</v>
      </c>
      <c r="L94" s="442">
        <f t="shared" si="33"/>
        <v>6265025.3133856235</v>
      </c>
      <c r="M94" s="418">
        <v>-37398.992800000007</v>
      </c>
      <c r="N94" s="405">
        <f t="shared" si="34"/>
        <v>6227626.3205856234</v>
      </c>
      <c r="O94" s="405">
        <f t="shared" si="35"/>
        <v>677.30003387952684</v>
      </c>
      <c r="P94" s="405">
        <f t="shared" si="36"/>
        <v>673.25689952277014</v>
      </c>
      <c r="Q94" s="369">
        <v>13</v>
      </c>
      <c r="R94" s="369">
        <v>13</v>
      </c>
      <c r="S94" s="369"/>
      <c r="T94" s="461">
        <f t="shared" si="37"/>
        <v>-471313.20207571238</v>
      </c>
      <c r="U94" s="462">
        <f t="shared" si="43"/>
        <v>-6.9965783488158725E-2</v>
      </c>
      <c r="V94" s="463">
        <f t="shared" si="38"/>
        <v>-36.068441759712414</v>
      </c>
      <c r="W94" s="464"/>
      <c r="X94" s="242">
        <v>249</v>
      </c>
      <c r="Y94" s="18" t="s">
        <v>128</v>
      </c>
      <c r="Z94" s="21">
        <v>9443</v>
      </c>
      <c r="AA94" s="473">
        <f t="shared" si="39"/>
        <v>981022.66047252296</v>
      </c>
      <c r="AB94" s="473">
        <v>1231278</v>
      </c>
      <c r="AC94" s="22">
        <v>2212300.660472523</v>
      </c>
      <c r="AD94" s="36">
        <v>2871144</v>
      </c>
      <c r="AE94" s="22">
        <v>5083444</v>
      </c>
      <c r="AF94" s="21">
        <v>1689805.5154613357</v>
      </c>
      <c r="AG94" s="418">
        <f t="shared" si="40"/>
        <v>6773249.5154613359</v>
      </c>
      <c r="AH94" s="447">
        <v>-36911</v>
      </c>
      <c r="AI94" s="442">
        <f t="shared" si="41"/>
        <v>6736338.5154613359</v>
      </c>
      <c r="AJ94" s="419">
        <f t="shared" si="42"/>
        <v>713.36847563923925</v>
      </c>
      <c r="AK94" s="369">
        <v>13</v>
      </c>
    </row>
    <row r="95" spans="1:37">
      <c r="A95" s="242">
        <v>250</v>
      </c>
      <c r="B95" s="18" t="s">
        <v>129</v>
      </c>
      <c r="C95" s="21">
        <v>1771</v>
      </c>
      <c r="D95" s="476">
        <f t="shared" si="30"/>
        <v>248508.71122095262</v>
      </c>
      <c r="E95" s="473">
        <v>-32285.295610567089</v>
      </c>
      <c r="F95" s="22">
        <v>216223.41561038553</v>
      </c>
      <c r="G95" s="36">
        <v>800588.4142392145</v>
      </c>
      <c r="H95" s="22">
        <f t="shared" si="31"/>
        <v>1016811.8298496001</v>
      </c>
      <c r="I95" s="425">
        <v>449946.54419765261</v>
      </c>
      <c r="J95" s="418">
        <f t="shared" si="32"/>
        <v>1466758.3740472528</v>
      </c>
      <c r="K95" s="447">
        <v>-371323</v>
      </c>
      <c r="L95" s="442">
        <f t="shared" si="33"/>
        <v>1095435.3740472528</v>
      </c>
      <c r="M95" s="418">
        <v>43462.887000000002</v>
      </c>
      <c r="N95" s="405">
        <f t="shared" si="34"/>
        <v>1138898.2610472529</v>
      </c>
      <c r="O95" s="405">
        <f t="shared" si="35"/>
        <v>618.54058387761313</v>
      </c>
      <c r="P95" s="405">
        <f t="shared" si="36"/>
        <v>643.08202204813824</v>
      </c>
      <c r="Q95" s="369">
        <v>6</v>
      </c>
      <c r="R95" s="369">
        <v>6</v>
      </c>
      <c r="S95" s="369"/>
      <c r="T95" s="461">
        <f t="shared" si="37"/>
        <v>-148347.41212364333</v>
      </c>
      <c r="U95" s="462">
        <f t="shared" si="43"/>
        <v>-0.1192711571289268</v>
      </c>
      <c r="V95" s="463">
        <f t="shared" si="38"/>
        <v>-69.392373075316186</v>
      </c>
      <c r="W95" s="464"/>
      <c r="X95" s="242">
        <v>250</v>
      </c>
      <c r="Y95" s="18" t="s">
        <v>129</v>
      </c>
      <c r="Z95" s="21">
        <v>1808</v>
      </c>
      <c r="AA95" s="473">
        <f t="shared" si="39"/>
        <v>206068.59150761587</v>
      </c>
      <c r="AB95" s="473">
        <v>269902</v>
      </c>
      <c r="AC95" s="22">
        <v>475970.59150761587</v>
      </c>
      <c r="AD95" s="36">
        <v>695579</v>
      </c>
      <c r="AE95" s="22">
        <v>1171550</v>
      </c>
      <c r="AF95" s="21">
        <v>443555.78617089614</v>
      </c>
      <c r="AG95" s="418">
        <f t="shared" si="40"/>
        <v>1615105.7861708961</v>
      </c>
      <c r="AH95" s="447">
        <v>-371323</v>
      </c>
      <c r="AI95" s="442">
        <f t="shared" si="41"/>
        <v>1243782.7861708961</v>
      </c>
      <c r="AJ95" s="419">
        <f t="shared" si="42"/>
        <v>687.93295695292932</v>
      </c>
      <c r="AK95" s="369">
        <v>6</v>
      </c>
    </row>
    <row r="96" spans="1:37">
      <c r="A96" s="242">
        <v>256</v>
      </c>
      <c r="B96" s="18" t="s">
        <v>130</v>
      </c>
      <c r="C96" s="21">
        <v>1554</v>
      </c>
      <c r="D96" s="476">
        <f t="shared" si="30"/>
        <v>1466731.7269635205</v>
      </c>
      <c r="E96" s="473">
        <v>-930676.88500099117</v>
      </c>
      <c r="F96" s="22">
        <v>536054.84196252946</v>
      </c>
      <c r="G96" s="36">
        <v>863708.86085774784</v>
      </c>
      <c r="H96" s="22">
        <f t="shared" si="31"/>
        <v>1399763.7028202773</v>
      </c>
      <c r="I96" s="425">
        <v>346411.0872266661</v>
      </c>
      <c r="J96" s="418">
        <f t="shared" si="32"/>
        <v>1746174.7900469434</v>
      </c>
      <c r="K96" s="447">
        <v>226746</v>
      </c>
      <c r="L96" s="442">
        <f t="shared" si="33"/>
        <v>1972920.7900469434</v>
      </c>
      <c r="M96" s="418">
        <v>118141.38700000002</v>
      </c>
      <c r="N96" s="405">
        <f t="shared" si="34"/>
        <v>2091062.1770469435</v>
      </c>
      <c r="O96" s="405">
        <f t="shared" si="35"/>
        <v>1269.5757979710061</v>
      </c>
      <c r="P96" s="405">
        <f t="shared" si="36"/>
        <v>1345.5998565295647</v>
      </c>
      <c r="Q96" s="369">
        <v>13</v>
      </c>
      <c r="R96" s="369">
        <v>13</v>
      </c>
      <c r="S96" s="369"/>
      <c r="T96" s="461">
        <f t="shared" si="37"/>
        <v>-93113.12528740312</v>
      </c>
      <c r="U96" s="462">
        <f t="shared" si="43"/>
        <v>-4.5068536676143876E-2</v>
      </c>
      <c r="V96" s="463">
        <f t="shared" si="38"/>
        <v>-37.21352229107265</v>
      </c>
      <c r="W96" s="464"/>
      <c r="X96" s="242">
        <v>256</v>
      </c>
      <c r="Y96" s="18" t="s">
        <v>130</v>
      </c>
      <c r="Z96" s="21">
        <v>1581</v>
      </c>
      <c r="AA96" s="473">
        <f t="shared" si="39"/>
        <v>1446262.9436660935</v>
      </c>
      <c r="AB96" s="473">
        <v>-656061</v>
      </c>
      <c r="AC96" s="22">
        <v>790201.94366609352</v>
      </c>
      <c r="AD96" s="36">
        <v>707007</v>
      </c>
      <c r="AE96" s="22">
        <v>1497209</v>
      </c>
      <c r="AF96" s="21">
        <v>342078.91533434653</v>
      </c>
      <c r="AG96" s="418">
        <f t="shared" si="40"/>
        <v>1839287.9153343465</v>
      </c>
      <c r="AH96" s="447">
        <v>226746</v>
      </c>
      <c r="AI96" s="442">
        <f t="shared" si="41"/>
        <v>2066033.9153343465</v>
      </c>
      <c r="AJ96" s="419">
        <f t="shared" si="42"/>
        <v>1306.7893202620787</v>
      </c>
      <c r="AK96" s="369">
        <v>13</v>
      </c>
    </row>
    <row r="97" spans="1:37">
      <c r="A97" s="242">
        <v>257</v>
      </c>
      <c r="B97" s="18" t="s">
        <v>131</v>
      </c>
      <c r="C97" s="21">
        <v>40722</v>
      </c>
      <c r="D97" s="476">
        <f t="shared" si="30"/>
        <v>27040326.161945492</v>
      </c>
      <c r="E97" s="473">
        <v>8726310.6340783332</v>
      </c>
      <c r="F97" s="22">
        <v>35766636.796023823</v>
      </c>
      <c r="G97" s="36">
        <v>-948314.03661113151</v>
      </c>
      <c r="H97" s="22">
        <f t="shared" si="31"/>
        <v>34818322.759412691</v>
      </c>
      <c r="I97" s="425">
        <v>4588898.5485189194</v>
      </c>
      <c r="J97" s="418">
        <f t="shared" si="32"/>
        <v>39407221.307931609</v>
      </c>
      <c r="K97" s="447">
        <v>-1716330</v>
      </c>
      <c r="L97" s="442">
        <f t="shared" si="33"/>
        <v>37690891.307931609</v>
      </c>
      <c r="M97" s="418">
        <v>-551103.43288000044</v>
      </c>
      <c r="N97" s="405">
        <f t="shared" si="34"/>
        <v>37139787.87505161</v>
      </c>
      <c r="O97" s="405">
        <f t="shared" si="35"/>
        <v>925.56581965354383</v>
      </c>
      <c r="P97" s="405">
        <f t="shared" si="36"/>
        <v>912.03251006953519</v>
      </c>
      <c r="Q97" s="369">
        <v>1</v>
      </c>
      <c r="R97" s="465">
        <v>34</v>
      </c>
      <c r="S97" s="465"/>
      <c r="T97" s="461">
        <f t="shared" si="37"/>
        <v>154124.59770841151</v>
      </c>
      <c r="U97" s="462">
        <f t="shared" si="43"/>
        <v>4.1059635982561979E-3</v>
      </c>
      <c r="V97" s="463">
        <f t="shared" si="38"/>
        <v>-2.8037475371963865</v>
      </c>
      <c r="W97" s="464"/>
      <c r="X97" s="242">
        <v>257</v>
      </c>
      <c r="Y97" s="18" t="s">
        <v>131</v>
      </c>
      <c r="Z97" s="21">
        <v>40433</v>
      </c>
      <c r="AA97" s="473">
        <f t="shared" si="39"/>
        <v>27154277.418257564</v>
      </c>
      <c r="AB97" s="473">
        <v>8204620</v>
      </c>
      <c r="AC97" s="22">
        <v>35358897.418257564</v>
      </c>
      <c r="AD97" s="36">
        <v>-661596</v>
      </c>
      <c r="AE97" s="22">
        <v>34697301</v>
      </c>
      <c r="AF97" s="21">
        <v>4555795.7102232007</v>
      </c>
      <c r="AG97" s="418">
        <f t="shared" si="40"/>
        <v>39253096.710223198</v>
      </c>
      <c r="AH97" s="447">
        <v>-1716330</v>
      </c>
      <c r="AI97" s="442">
        <f t="shared" si="41"/>
        <v>37536766.710223198</v>
      </c>
      <c r="AJ97" s="419">
        <f t="shared" si="42"/>
        <v>928.36956719074021</v>
      </c>
      <c r="AK97" s="369">
        <v>1</v>
      </c>
    </row>
    <row r="98" spans="1:37">
      <c r="A98" s="242">
        <v>260</v>
      </c>
      <c r="B98" s="18" t="s">
        <v>132</v>
      </c>
      <c r="C98" s="21">
        <v>9727</v>
      </c>
      <c r="D98" s="476">
        <f t="shared" si="30"/>
        <v>1300672.6384009877</v>
      </c>
      <c r="E98" s="473">
        <v>4284228.2113955179</v>
      </c>
      <c r="F98" s="22">
        <v>5584900.8497965056</v>
      </c>
      <c r="G98" s="36">
        <v>5274438.7130311942</v>
      </c>
      <c r="H98" s="22">
        <f t="shared" si="31"/>
        <v>10859339.562827699</v>
      </c>
      <c r="I98" s="425">
        <v>2136981.0484412489</v>
      </c>
      <c r="J98" s="418">
        <f t="shared" si="32"/>
        <v>12996320.611268949</v>
      </c>
      <c r="K98" s="447">
        <v>-924227</v>
      </c>
      <c r="L98" s="442">
        <f t="shared" si="33"/>
        <v>12072093.611268949</v>
      </c>
      <c r="M98" s="418">
        <v>-41595.924500000008</v>
      </c>
      <c r="N98" s="405">
        <f t="shared" si="34"/>
        <v>12030497.686768949</v>
      </c>
      <c r="O98" s="405">
        <f t="shared" si="35"/>
        <v>1241.0911495084763</v>
      </c>
      <c r="P98" s="405">
        <f t="shared" si="36"/>
        <v>1236.81481307381</v>
      </c>
      <c r="Q98" s="369">
        <v>12</v>
      </c>
      <c r="R98" s="369">
        <v>12</v>
      </c>
      <c r="S98" s="369"/>
      <c r="T98" s="461">
        <f t="shared" si="37"/>
        <v>-2605346.6419604458</v>
      </c>
      <c r="U98" s="462">
        <f t="shared" si="43"/>
        <v>-0.1775068811053212</v>
      </c>
      <c r="V98" s="463">
        <f t="shared" si="38"/>
        <v>-244.93094760900817</v>
      </c>
      <c r="W98" s="464"/>
      <c r="X98" s="242">
        <v>260</v>
      </c>
      <c r="Y98" s="18" t="s">
        <v>132</v>
      </c>
      <c r="Z98" s="21">
        <v>9877</v>
      </c>
      <c r="AA98" s="473">
        <f t="shared" si="39"/>
        <v>1304646.5264782812</v>
      </c>
      <c r="AB98" s="473">
        <v>7140616</v>
      </c>
      <c r="AC98" s="22">
        <v>8445262.5264782812</v>
      </c>
      <c r="AD98" s="36">
        <v>5042144</v>
      </c>
      <c r="AE98" s="22">
        <v>13487406</v>
      </c>
      <c r="AF98" s="21">
        <v>2114261.2532293941</v>
      </c>
      <c r="AG98" s="418">
        <f t="shared" si="40"/>
        <v>15601667.253229395</v>
      </c>
      <c r="AH98" s="447">
        <v>-924227</v>
      </c>
      <c r="AI98" s="442">
        <f t="shared" si="41"/>
        <v>14677440.253229395</v>
      </c>
      <c r="AJ98" s="419">
        <f t="shared" si="42"/>
        <v>1486.0220971174845</v>
      </c>
      <c r="AK98" s="369">
        <v>12</v>
      </c>
    </row>
    <row r="99" spans="1:37">
      <c r="A99" s="242">
        <v>261</v>
      </c>
      <c r="B99" s="18" t="s">
        <v>133</v>
      </c>
      <c r="C99" s="21">
        <v>6637</v>
      </c>
      <c r="D99" s="476">
        <f t="shared" si="30"/>
        <v>8834529.4878397342</v>
      </c>
      <c r="E99" s="473">
        <v>1996072.3367443911</v>
      </c>
      <c r="F99" s="22">
        <v>10830601.824584125</v>
      </c>
      <c r="G99" s="36">
        <v>-325792.58674560982</v>
      </c>
      <c r="H99" s="22">
        <f t="shared" si="31"/>
        <v>10504809.237838514</v>
      </c>
      <c r="I99" s="425">
        <v>1242738.1191856442</v>
      </c>
      <c r="J99" s="418">
        <f t="shared" si="32"/>
        <v>11747547.357024159</v>
      </c>
      <c r="K99" s="447">
        <v>299533</v>
      </c>
      <c r="L99" s="442">
        <f t="shared" si="33"/>
        <v>12047080.357024159</v>
      </c>
      <c r="M99" s="418">
        <v>-29348.650500000018</v>
      </c>
      <c r="N99" s="405">
        <f t="shared" si="34"/>
        <v>12017731.70652416</v>
      </c>
      <c r="O99" s="405">
        <f t="shared" si="35"/>
        <v>1815.1394239903811</v>
      </c>
      <c r="P99" s="405">
        <f t="shared" si="36"/>
        <v>1810.7174486250053</v>
      </c>
      <c r="Q99" s="369">
        <v>19</v>
      </c>
      <c r="R99" s="369">
        <v>19</v>
      </c>
      <c r="S99" s="369"/>
      <c r="T99" s="461">
        <f t="shared" si="37"/>
        <v>1388519.7271925379</v>
      </c>
      <c r="U99" s="462">
        <f t="shared" si="43"/>
        <v>0.13027272400236589</v>
      </c>
      <c r="V99" s="463">
        <f t="shared" si="38"/>
        <v>181.14270011614826</v>
      </c>
      <c r="W99" s="464"/>
      <c r="X99" s="242">
        <v>261</v>
      </c>
      <c r="Y99" s="18" t="s">
        <v>133</v>
      </c>
      <c r="Z99" s="21">
        <v>6523</v>
      </c>
      <c r="AA99" s="473">
        <f t="shared" si="39"/>
        <v>8501020.8943385258</v>
      </c>
      <c r="AB99" s="473">
        <v>769519</v>
      </c>
      <c r="AC99" s="22">
        <v>9270539.8943385258</v>
      </c>
      <c r="AD99" s="36">
        <v>-138958</v>
      </c>
      <c r="AE99" s="22">
        <v>9131582</v>
      </c>
      <c r="AF99" s="21">
        <v>1227445.6298316219</v>
      </c>
      <c r="AG99" s="418">
        <f t="shared" si="40"/>
        <v>10359027.629831621</v>
      </c>
      <c r="AH99" s="447">
        <v>299533</v>
      </c>
      <c r="AI99" s="442">
        <f t="shared" si="41"/>
        <v>10658560.629831621</v>
      </c>
      <c r="AJ99" s="419">
        <f t="shared" si="42"/>
        <v>1633.9967238742329</v>
      </c>
      <c r="AK99" s="369">
        <v>19</v>
      </c>
    </row>
    <row r="100" spans="1:37">
      <c r="A100" s="242">
        <v>263</v>
      </c>
      <c r="B100" s="18" t="s">
        <v>134</v>
      </c>
      <c r="C100" s="21">
        <v>7597</v>
      </c>
      <c r="D100" s="476">
        <f t="shared" si="30"/>
        <v>2145511.9587151268</v>
      </c>
      <c r="E100" s="473">
        <v>1055110.1269797375</v>
      </c>
      <c r="F100" s="22">
        <v>3200622.0856948644</v>
      </c>
      <c r="G100" s="36">
        <v>4525674.4074406447</v>
      </c>
      <c r="H100" s="22">
        <f t="shared" si="31"/>
        <v>7726296.4931355091</v>
      </c>
      <c r="I100" s="425">
        <v>1823478.112734033</v>
      </c>
      <c r="J100" s="418">
        <f t="shared" si="32"/>
        <v>9549774.6058695428</v>
      </c>
      <c r="K100" s="447">
        <v>-383492</v>
      </c>
      <c r="L100" s="442">
        <f t="shared" si="33"/>
        <v>9166282.6058695428</v>
      </c>
      <c r="M100" s="418">
        <v>170416.337</v>
      </c>
      <c r="N100" s="405">
        <f t="shared" si="34"/>
        <v>9336698.9428695422</v>
      </c>
      <c r="O100" s="405">
        <f t="shared" si="35"/>
        <v>1206.5660926509863</v>
      </c>
      <c r="P100" s="405">
        <f t="shared" si="36"/>
        <v>1228.9981496471689</v>
      </c>
      <c r="Q100" s="369">
        <v>11</v>
      </c>
      <c r="R100" s="369">
        <v>11</v>
      </c>
      <c r="S100" s="369"/>
      <c r="T100" s="461">
        <f t="shared" si="37"/>
        <v>-585235.27569289133</v>
      </c>
      <c r="U100" s="462">
        <f t="shared" si="43"/>
        <v>-6.0014787728525622E-2</v>
      </c>
      <c r="V100" s="463">
        <f t="shared" si="38"/>
        <v>-50.234768486071744</v>
      </c>
      <c r="W100" s="464"/>
      <c r="X100" s="242">
        <v>263</v>
      </c>
      <c r="Y100" s="18" t="s">
        <v>134</v>
      </c>
      <c r="Z100" s="21">
        <v>7759</v>
      </c>
      <c r="AA100" s="473">
        <f t="shared" si="39"/>
        <v>2104350.3073208886</v>
      </c>
      <c r="AB100" s="473">
        <v>1941828</v>
      </c>
      <c r="AC100" s="22">
        <v>4046178.3073208886</v>
      </c>
      <c r="AD100" s="36">
        <v>4276004</v>
      </c>
      <c r="AE100" s="22">
        <v>8322183</v>
      </c>
      <c r="AF100" s="21">
        <v>1812826.8815624351</v>
      </c>
      <c r="AG100" s="418">
        <f t="shared" si="40"/>
        <v>10135009.881562434</v>
      </c>
      <c r="AH100" s="447">
        <v>-383492</v>
      </c>
      <c r="AI100" s="442">
        <f t="shared" si="41"/>
        <v>9751517.8815624341</v>
      </c>
      <c r="AJ100" s="419">
        <f t="shared" si="42"/>
        <v>1256.8008611370581</v>
      </c>
      <c r="AK100" s="369">
        <v>11</v>
      </c>
    </row>
    <row r="101" spans="1:37">
      <c r="A101" s="242">
        <v>265</v>
      </c>
      <c r="B101" s="18" t="s">
        <v>135</v>
      </c>
      <c r="C101" s="21">
        <v>1064</v>
      </c>
      <c r="D101" s="476">
        <f t="shared" si="30"/>
        <v>839000.35782323638</v>
      </c>
      <c r="E101" s="473">
        <v>538707.85530077759</v>
      </c>
      <c r="F101" s="22">
        <v>1377708.213124014</v>
      </c>
      <c r="G101" s="36">
        <v>351891.74439606641</v>
      </c>
      <c r="H101" s="22">
        <f t="shared" si="31"/>
        <v>1729599.9575200803</v>
      </c>
      <c r="I101" s="425">
        <v>247517.98999192088</v>
      </c>
      <c r="J101" s="418">
        <f t="shared" si="32"/>
        <v>1977117.9475120013</v>
      </c>
      <c r="K101" s="447">
        <v>-296645</v>
      </c>
      <c r="L101" s="442">
        <f t="shared" si="33"/>
        <v>1680472.9475120013</v>
      </c>
      <c r="M101" s="418">
        <v>-77665.640000000014</v>
      </c>
      <c r="N101" s="405">
        <f t="shared" si="34"/>
        <v>1602807.3075120011</v>
      </c>
      <c r="O101" s="405">
        <f t="shared" si="35"/>
        <v>1579.3918679624071</v>
      </c>
      <c r="P101" s="405">
        <f t="shared" si="36"/>
        <v>1506.3978454060161</v>
      </c>
      <c r="Q101" s="369">
        <v>13</v>
      </c>
      <c r="R101" s="369">
        <v>13</v>
      </c>
      <c r="S101" s="369"/>
      <c r="T101" s="461">
        <f t="shared" si="37"/>
        <v>123973.32424198859</v>
      </c>
      <c r="U101" s="462">
        <f t="shared" si="43"/>
        <v>7.9648798103488141E-2</v>
      </c>
      <c r="V101" s="463">
        <f t="shared" si="38"/>
        <v>148.78559657452774</v>
      </c>
      <c r="W101" s="464"/>
      <c r="X101" s="242">
        <v>265</v>
      </c>
      <c r="Y101" s="18" t="s">
        <v>135</v>
      </c>
      <c r="Z101" s="21">
        <v>1088</v>
      </c>
      <c r="AA101" s="473">
        <f t="shared" si="39"/>
        <v>833943.80233896617</v>
      </c>
      <c r="AB101" s="473">
        <v>625026</v>
      </c>
      <c r="AC101" s="22">
        <v>1458969.8023389662</v>
      </c>
      <c r="AD101" s="36">
        <v>147742</v>
      </c>
      <c r="AE101" s="22">
        <v>1606712</v>
      </c>
      <c r="AF101" s="21">
        <v>246432.62327001276</v>
      </c>
      <c r="AG101" s="418">
        <f t="shared" si="40"/>
        <v>1853144.6232700127</v>
      </c>
      <c r="AH101" s="447">
        <v>-296645</v>
      </c>
      <c r="AI101" s="442">
        <f t="shared" si="41"/>
        <v>1556499.6232700127</v>
      </c>
      <c r="AJ101" s="419">
        <f t="shared" si="42"/>
        <v>1430.6062713878794</v>
      </c>
      <c r="AK101" s="369">
        <v>13</v>
      </c>
    </row>
    <row r="102" spans="1:37">
      <c r="A102" s="242">
        <v>271</v>
      </c>
      <c r="B102" s="18" t="s">
        <v>136</v>
      </c>
      <c r="C102" s="21">
        <v>6903</v>
      </c>
      <c r="D102" s="476">
        <f t="shared" si="30"/>
        <v>255625.74267281289</v>
      </c>
      <c r="E102" s="473">
        <v>-1432898.279501874</v>
      </c>
      <c r="F102" s="22">
        <v>-1177272.5368290611</v>
      </c>
      <c r="G102" s="36">
        <v>2969794.9676897782</v>
      </c>
      <c r="H102" s="22">
        <f t="shared" si="31"/>
        <v>1792522.4308607171</v>
      </c>
      <c r="I102" s="425">
        <v>1436809.5722230955</v>
      </c>
      <c r="J102" s="418">
        <f t="shared" si="32"/>
        <v>3229332.0030838125</v>
      </c>
      <c r="K102" s="447">
        <v>-287900</v>
      </c>
      <c r="L102" s="442">
        <f t="shared" si="33"/>
        <v>2941432.0030838125</v>
      </c>
      <c r="M102" s="418">
        <v>19540.37631000008</v>
      </c>
      <c r="N102" s="405">
        <f t="shared" si="34"/>
        <v>2960972.3793938127</v>
      </c>
      <c r="O102" s="405">
        <f t="shared" si="35"/>
        <v>426.10922831867487</v>
      </c>
      <c r="P102" s="405">
        <f t="shared" si="36"/>
        <v>428.93993617178222</v>
      </c>
      <c r="Q102" s="369">
        <v>4</v>
      </c>
      <c r="R102" s="369">
        <v>4</v>
      </c>
      <c r="S102" s="369"/>
      <c r="T102" s="461">
        <f t="shared" si="37"/>
        <v>-1172218.0939432611</v>
      </c>
      <c r="U102" s="462">
        <f t="shared" si="43"/>
        <v>-0.28495814332639052</v>
      </c>
      <c r="V102" s="463">
        <f t="shared" si="38"/>
        <v>-165.69771989411089</v>
      </c>
      <c r="W102" s="464"/>
      <c r="X102" s="242">
        <v>271</v>
      </c>
      <c r="Y102" s="18" t="s">
        <v>136</v>
      </c>
      <c r="Z102" s="21">
        <v>6951</v>
      </c>
      <c r="AA102" s="473">
        <f t="shared" si="39"/>
        <v>316054.48529738444</v>
      </c>
      <c r="AB102" s="473">
        <v>-515379</v>
      </c>
      <c r="AC102" s="22">
        <v>-199324.51470261556</v>
      </c>
      <c r="AD102" s="36">
        <v>3172285</v>
      </c>
      <c r="AE102" s="22">
        <v>2972961</v>
      </c>
      <c r="AF102" s="21">
        <v>1428589.0970270738</v>
      </c>
      <c r="AG102" s="418">
        <f t="shared" si="40"/>
        <v>4401550.0970270736</v>
      </c>
      <c r="AH102" s="447">
        <v>-287900</v>
      </c>
      <c r="AI102" s="442">
        <f t="shared" si="41"/>
        <v>4113650.0970270736</v>
      </c>
      <c r="AJ102" s="419">
        <f t="shared" si="42"/>
        <v>591.80694821278576</v>
      </c>
      <c r="AK102" s="369">
        <v>4</v>
      </c>
    </row>
    <row r="103" spans="1:37">
      <c r="A103" s="242">
        <v>272</v>
      </c>
      <c r="B103" s="18" t="s">
        <v>137</v>
      </c>
      <c r="C103" s="21">
        <v>48006</v>
      </c>
      <c r="D103" s="476">
        <f t="shared" si="30"/>
        <v>27211379.106165297</v>
      </c>
      <c r="E103" s="473">
        <v>-16573783.614642607</v>
      </c>
      <c r="F103" s="22">
        <v>10637595.491522692</v>
      </c>
      <c r="G103" s="36">
        <v>9084866.4605598319</v>
      </c>
      <c r="H103" s="22">
        <f t="shared" si="31"/>
        <v>19722461.952082522</v>
      </c>
      <c r="I103" s="425">
        <v>7691558.0895481976</v>
      </c>
      <c r="J103" s="418">
        <f t="shared" si="32"/>
        <v>27414020.041630719</v>
      </c>
      <c r="K103" s="447">
        <v>-966109</v>
      </c>
      <c r="L103" s="442">
        <f t="shared" si="33"/>
        <v>26447911.041630719</v>
      </c>
      <c r="M103" s="418">
        <v>15906.520499999984</v>
      </c>
      <c r="N103" s="405">
        <f t="shared" si="34"/>
        <v>26463817.562130719</v>
      </c>
      <c r="O103" s="405">
        <f t="shared" si="35"/>
        <v>550.92928054057245</v>
      </c>
      <c r="P103" s="405">
        <f t="shared" si="36"/>
        <v>551.26062496626923</v>
      </c>
      <c r="Q103" s="369">
        <v>16</v>
      </c>
      <c r="R103" s="369">
        <v>16</v>
      </c>
      <c r="S103" s="369"/>
      <c r="T103" s="461">
        <f t="shared" si="37"/>
        <v>-6312301.8067684658</v>
      </c>
      <c r="U103" s="462">
        <f t="shared" si="43"/>
        <v>-0.1926819534408768</v>
      </c>
      <c r="V103" s="463">
        <f t="shared" si="38"/>
        <v>-132.87152616378762</v>
      </c>
      <c r="W103" s="464"/>
      <c r="X103" s="242">
        <v>272</v>
      </c>
      <c r="Y103" s="18" t="s">
        <v>137</v>
      </c>
      <c r="Z103" s="21">
        <v>47909</v>
      </c>
      <c r="AA103" s="473">
        <f t="shared" si="39"/>
        <v>26107056.931182861</v>
      </c>
      <c r="AB103" s="473">
        <v>-8595848</v>
      </c>
      <c r="AC103" s="22">
        <v>17511208.931182861</v>
      </c>
      <c r="AD103" s="36">
        <v>8660489</v>
      </c>
      <c r="AE103" s="22">
        <v>26171698</v>
      </c>
      <c r="AF103" s="21">
        <v>7554623.8483991865</v>
      </c>
      <c r="AG103" s="418">
        <f t="shared" si="40"/>
        <v>33726321.848399185</v>
      </c>
      <c r="AH103" s="447">
        <v>-966109</v>
      </c>
      <c r="AI103" s="442">
        <f t="shared" si="41"/>
        <v>32760212.848399185</v>
      </c>
      <c r="AJ103" s="419">
        <f t="shared" si="42"/>
        <v>683.80080670436007</v>
      </c>
      <c r="AK103" s="369">
        <v>16</v>
      </c>
    </row>
    <row r="104" spans="1:37">
      <c r="A104" s="242">
        <v>273</v>
      </c>
      <c r="B104" s="18" t="s">
        <v>138</v>
      </c>
      <c r="C104" s="21">
        <v>3999</v>
      </c>
      <c r="D104" s="476">
        <f t="shared" si="30"/>
        <v>4402989.4318049205</v>
      </c>
      <c r="E104" s="473">
        <v>-47100.015034238619</v>
      </c>
      <c r="F104" s="22">
        <v>4355889.4167706817</v>
      </c>
      <c r="G104" s="36">
        <v>272030.97208499414</v>
      </c>
      <c r="H104" s="22">
        <f t="shared" si="31"/>
        <v>4627920.3888556762</v>
      </c>
      <c r="I104" s="425">
        <v>761653.1575547558</v>
      </c>
      <c r="J104" s="418">
        <f t="shared" si="32"/>
        <v>5389573.5464104321</v>
      </c>
      <c r="K104" s="447">
        <v>-273756</v>
      </c>
      <c r="L104" s="442">
        <f t="shared" si="33"/>
        <v>5115817.5464104321</v>
      </c>
      <c r="M104" s="418">
        <v>171357.28610000003</v>
      </c>
      <c r="N104" s="405">
        <f t="shared" si="34"/>
        <v>5287174.8325104322</v>
      </c>
      <c r="O104" s="405">
        <f t="shared" si="35"/>
        <v>1279.2742051538964</v>
      </c>
      <c r="P104" s="405">
        <f t="shared" si="36"/>
        <v>1322.124239187405</v>
      </c>
      <c r="Q104" s="369">
        <v>19</v>
      </c>
      <c r="R104" s="369">
        <v>19</v>
      </c>
      <c r="S104" s="369"/>
      <c r="T104" s="461">
        <f t="shared" si="37"/>
        <v>-64970.493785558268</v>
      </c>
      <c r="U104" s="462">
        <f t="shared" si="43"/>
        <v>-1.2540658541031612E-2</v>
      </c>
      <c r="V104" s="463">
        <f t="shared" si="38"/>
        <v>-19.494418610453067</v>
      </c>
      <c r="W104" s="464"/>
      <c r="X104" s="242">
        <v>273</v>
      </c>
      <c r="Y104" s="18" t="s">
        <v>138</v>
      </c>
      <c r="Z104" s="21">
        <v>3989</v>
      </c>
      <c r="AA104" s="473">
        <f t="shared" si="39"/>
        <v>4220435.2675860887</v>
      </c>
      <c r="AB104" s="473">
        <v>145626</v>
      </c>
      <c r="AC104" s="22">
        <v>4366061.2675860887</v>
      </c>
      <c r="AD104" s="36">
        <v>332890</v>
      </c>
      <c r="AE104" s="22">
        <v>4698951</v>
      </c>
      <c r="AF104" s="21">
        <v>755593.04019599035</v>
      </c>
      <c r="AG104" s="418">
        <f t="shared" si="40"/>
        <v>5454544.0401959904</v>
      </c>
      <c r="AH104" s="447">
        <v>-273756</v>
      </c>
      <c r="AI104" s="442">
        <f t="shared" si="41"/>
        <v>5180788.0401959904</v>
      </c>
      <c r="AJ104" s="419">
        <f t="shared" si="42"/>
        <v>1298.7686237643495</v>
      </c>
      <c r="AK104" s="369">
        <v>19</v>
      </c>
    </row>
    <row r="105" spans="1:37">
      <c r="A105" s="242">
        <v>275</v>
      </c>
      <c r="B105" s="18" t="s">
        <v>139</v>
      </c>
      <c r="C105" s="21">
        <v>2521</v>
      </c>
      <c r="D105" s="476">
        <f t="shared" si="30"/>
        <v>506139.69466060342</v>
      </c>
      <c r="E105" s="473">
        <v>257385.30459522898</v>
      </c>
      <c r="F105" s="22">
        <v>763524.9992558324</v>
      </c>
      <c r="G105" s="36">
        <v>1247529.3459490661</v>
      </c>
      <c r="H105" s="22">
        <f t="shared" si="31"/>
        <v>2011054.3452048986</v>
      </c>
      <c r="I105" s="425">
        <v>531069.2706854851</v>
      </c>
      <c r="J105" s="418">
        <f t="shared" si="32"/>
        <v>2542123.6158903837</v>
      </c>
      <c r="K105" s="447">
        <v>-99691</v>
      </c>
      <c r="L105" s="442">
        <f t="shared" si="33"/>
        <v>2442432.6158903837</v>
      </c>
      <c r="M105" s="418">
        <v>-701.97790000000532</v>
      </c>
      <c r="N105" s="405">
        <f t="shared" si="34"/>
        <v>2441730.6379903839</v>
      </c>
      <c r="O105" s="405">
        <f t="shared" si="35"/>
        <v>968.83483375263143</v>
      </c>
      <c r="P105" s="405">
        <f t="shared" si="36"/>
        <v>968.55638159079092</v>
      </c>
      <c r="Q105" s="369">
        <v>13</v>
      </c>
      <c r="R105" s="369">
        <v>13</v>
      </c>
      <c r="S105" s="369"/>
      <c r="T105" s="461">
        <f t="shared" si="37"/>
        <v>-395266.78659410169</v>
      </c>
      <c r="U105" s="462">
        <f t="shared" si="43"/>
        <v>-0.13929128160933274</v>
      </c>
      <c r="V105" s="463">
        <f t="shared" si="38"/>
        <v>-128.49672173247507</v>
      </c>
      <c r="W105" s="464"/>
      <c r="X105" s="242">
        <v>275</v>
      </c>
      <c r="Y105" s="18" t="s">
        <v>139</v>
      </c>
      <c r="Z105" s="21">
        <v>2586</v>
      </c>
      <c r="AA105" s="473">
        <f t="shared" si="39"/>
        <v>426325.7563573597</v>
      </c>
      <c r="AB105" s="473">
        <v>909073</v>
      </c>
      <c r="AC105" s="22">
        <v>1335398.7563573597</v>
      </c>
      <c r="AD105" s="36">
        <v>1068413</v>
      </c>
      <c r="AE105" s="22">
        <v>2403812</v>
      </c>
      <c r="AF105" s="21">
        <v>533578.4024844853</v>
      </c>
      <c r="AG105" s="418">
        <f t="shared" si="40"/>
        <v>2937390.4024844854</v>
      </c>
      <c r="AH105" s="447">
        <v>-99691</v>
      </c>
      <c r="AI105" s="442">
        <f t="shared" si="41"/>
        <v>2837699.4024844854</v>
      </c>
      <c r="AJ105" s="419">
        <f t="shared" si="42"/>
        <v>1097.3315554851065</v>
      </c>
      <c r="AK105" s="369">
        <v>13</v>
      </c>
    </row>
    <row r="106" spans="1:37">
      <c r="A106" s="242">
        <v>276</v>
      </c>
      <c r="B106" s="18" t="s">
        <v>140</v>
      </c>
      <c r="C106" s="21">
        <v>15157</v>
      </c>
      <c r="D106" s="476">
        <f t="shared" si="30"/>
        <v>10939701.702374883</v>
      </c>
      <c r="E106" s="473">
        <v>596651.83247349877</v>
      </c>
      <c r="F106" s="22">
        <v>11536353.534848383</v>
      </c>
      <c r="G106" s="36">
        <v>5396707.9231978413</v>
      </c>
      <c r="H106" s="22">
        <f t="shared" si="31"/>
        <v>16933061.458046224</v>
      </c>
      <c r="I106" s="425">
        <v>2038884.3391907949</v>
      </c>
      <c r="J106" s="418">
        <f t="shared" si="32"/>
        <v>18971945.79723702</v>
      </c>
      <c r="K106" s="447">
        <v>-1648224</v>
      </c>
      <c r="L106" s="442">
        <f t="shared" si="33"/>
        <v>17323721.79723702</v>
      </c>
      <c r="M106" s="418">
        <v>-238160.19149000011</v>
      </c>
      <c r="N106" s="405">
        <f t="shared" si="34"/>
        <v>17085561.605747022</v>
      </c>
      <c r="O106" s="405">
        <f t="shared" si="35"/>
        <v>1142.9518900334513</v>
      </c>
      <c r="P106" s="405">
        <f t="shared" si="36"/>
        <v>1127.2390054593272</v>
      </c>
      <c r="Q106" s="369">
        <v>12</v>
      </c>
      <c r="R106" s="369">
        <v>12</v>
      </c>
      <c r="S106" s="369"/>
      <c r="T106" s="461">
        <f t="shared" si="37"/>
        <v>-1716308.1148266532</v>
      </c>
      <c r="U106" s="462">
        <f t="shared" si="43"/>
        <v>-9.0142091307283526E-2</v>
      </c>
      <c r="V106" s="463">
        <f t="shared" si="38"/>
        <v>-123.42854974464467</v>
      </c>
      <c r="W106" s="464"/>
      <c r="X106" s="242">
        <v>276</v>
      </c>
      <c r="Y106" s="18" t="s">
        <v>140</v>
      </c>
      <c r="Z106" s="21">
        <v>15035</v>
      </c>
      <c r="AA106" s="473">
        <f t="shared" si="39"/>
        <v>10437616.222768214</v>
      </c>
      <c r="AB106" s="473">
        <v>2293710</v>
      </c>
      <c r="AC106" s="22">
        <v>12731326.222768214</v>
      </c>
      <c r="AD106" s="36">
        <v>5929127</v>
      </c>
      <c r="AE106" s="22">
        <v>18660453</v>
      </c>
      <c r="AF106" s="21">
        <v>2027800.9120636734</v>
      </c>
      <c r="AG106" s="418">
        <f t="shared" si="40"/>
        <v>20688253.912063673</v>
      </c>
      <c r="AH106" s="447">
        <v>-1648224</v>
      </c>
      <c r="AI106" s="442">
        <f t="shared" si="41"/>
        <v>19040029.912063673</v>
      </c>
      <c r="AJ106" s="419">
        <f t="shared" si="42"/>
        <v>1266.3804397780959</v>
      </c>
      <c r="AK106" s="369">
        <v>12</v>
      </c>
    </row>
    <row r="107" spans="1:37">
      <c r="A107" s="242">
        <v>280</v>
      </c>
      <c r="B107" s="18" t="s">
        <v>141</v>
      </c>
      <c r="C107" s="21">
        <v>2024</v>
      </c>
      <c r="D107" s="476">
        <f t="shared" si="30"/>
        <v>1430115.1720018624</v>
      </c>
      <c r="E107" s="473">
        <v>265961.16018369864</v>
      </c>
      <c r="F107" s="22">
        <v>1696076.3321855611</v>
      </c>
      <c r="G107" s="36">
        <v>927766.12772691273</v>
      </c>
      <c r="H107" s="22">
        <f t="shared" si="31"/>
        <v>2623842.4599124738</v>
      </c>
      <c r="I107" s="425">
        <v>511274.51194832003</v>
      </c>
      <c r="J107" s="418">
        <f t="shared" si="32"/>
        <v>3135116.9718607939</v>
      </c>
      <c r="K107" s="447">
        <v>-273637</v>
      </c>
      <c r="L107" s="442">
        <f t="shared" si="33"/>
        <v>2861479.9718607939</v>
      </c>
      <c r="M107" s="418">
        <v>-819969.93</v>
      </c>
      <c r="N107" s="405">
        <f t="shared" si="34"/>
        <v>2041510.0418607937</v>
      </c>
      <c r="O107" s="405">
        <f t="shared" si="35"/>
        <v>1413.7746896545425</v>
      </c>
      <c r="P107" s="405">
        <f t="shared" si="36"/>
        <v>1008.6512064529613</v>
      </c>
      <c r="Q107" s="369">
        <v>15</v>
      </c>
      <c r="R107" s="369">
        <v>15</v>
      </c>
      <c r="S107" s="369"/>
      <c r="T107" s="461">
        <f t="shared" si="37"/>
        <v>94174.945249713492</v>
      </c>
      <c r="U107" s="462">
        <f t="shared" si="43"/>
        <v>3.4031284713504382E-2</v>
      </c>
      <c r="V107" s="463">
        <f t="shared" si="38"/>
        <v>63.869798624747091</v>
      </c>
      <c r="W107" s="464"/>
      <c r="X107" s="242">
        <v>280</v>
      </c>
      <c r="Y107" s="18" t="s">
        <v>141</v>
      </c>
      <c r="Z107" s="21">
        <v>2050</v>
      </c>
      <c r="AA107" s="473">
        <f t="shared" si="39"/>
        <v>1400012.8850631097</v>
      </c>
      <c r="AB107" s="473">
        <v>249185</v>
      </c>
      <c r="AC107" s="22">
        <v>1649197.8850631097</v>
      </c>
      <c r="AD107" s="36">
        <v>886577</v>
      </c>
      <c r="AE107" s="22">
        <v>2535774</v>
      </c>
      <c r="AF107" s="21">
        <v>505168.02661108016</v>
      </c>
      <c r="AG107" s="418">
        <f t="shared" si="40"/>
        <v>3040942.0266110804</v>
      </c>
      <c r="AH107" s="447">
        <v>-273637</v>
      </c>
      <c r="AI107" s="442">
        <f t="shared" si="41"/>
        <v>2767305.0266110804</v>
      </c>
      <c r="AJ107" s="419">
        <f t="shared" si="42"/>
        <v>1349.9048910297954</v>
      </c>
      <c r="AK107" s="369">
        <v>15</v>
      </c>
    </row>
    <row r="108" spans="1:37">
      <c r="A108" s="242">
        <v>284</v>
      </c>
      <c r="B108" s="18" t="s">
        <v>142</v>
      </c>
      <c r="C108" s="21">
        <v>2227</v>
      </c>
      <c r="D108" s="476">
        <f t="shared" si="30"/>
        <v>294798.54138127563</v>
      </c>
      <c r="E108" s="473">
        <v>804246.82215978939</v>
      </c>
      <c r="F108" s="22">
        <v>1099045.363541065</v>
      </c>
      <c r="G108" s="36">
        <v>1102990.9013314601</v>
      </c>
      <c r="H108" s="22">
        <f t="shared" si="31"/>
        <v>2202036.2648725249</v>
      </c>
      <c r="I108" s="425">
        <v>508416.6904200404</v>
      </c>
      <c r="J108" s="418">
        <f t="shared" si="32"/>
        <v>2710452.9552925653</v>
      </c>
      <c r="K108" s="447">
        <v>648350</v>
      </c>
      <c r="L108" s="442">
        <f t="shared" si="33"/>
        <v>3358802.9552925653</v>
      </c>
      <c r="M108" s="418">
        <v>1151542.4700000002</v>
      </c>
      <c r="N108" s="405">
        <f t="shared" si="34"/>
        <v>4510345.4252925655</v>
      </c>
      <c r="O108" s="405">
        <f t="shared" si="35"/>
        <v>1508.2186597631635</v>
      </c>
      <c r="P108" s="405">
        <f t="shared" si="36"/>
        <v>2025.3010441367605</v>
      </c>
      <c r="Q108" s="369">
        <v>2</v>
      </c>
      <c r="R108" s="369">
        <v>2</v>
      </c>
      <c r="S108" s="369"/>
      <c r="T108" s="461">
        <f t="shared" si="37"/>
        <v>-947686.14321366092</v>
      </c>
      <c r="U108" s="462">
        <f t="shared" si="43"/>
        <v>-0.22006003534117405</v>
      </c>
      <c r="V108" s="463">
        <f t="shared" si="38"/>
        <v>-388.07772883491066</v>
      </c>
      <c r="W108" s="464"/>
      <c r="X108" s="242">
        <v>284</v>
      </c>
      <c r="Y108" s="18" t="s">
        <v>142</v>
      </c>
      <c r="Z108" s="21">
        <v>2271</v>
      </c>
      <c r="AA108" s="473">
        <f t="shared" si="39"/>
        <v>317371.28503832826</v>
      </c>
      <c r="AB108" s="473">
        <v>1864020</v>
      </c>
      <c r="AC108" s="22">
        <v>2181391.2850383283</v>
      </c>
      <c r="AD108" s="36">
        <v>965830</v>
      </c>
      <c r="AE108" s="22">
        <v>3147222</v>
      </c>
      <c r="AF108" s="21">
        <v>510917.09850622597</v>
      </c>
      <c r="AG108" s="418">
        <f t="shared" si="40"/>
        <v>3658139.0985062262</v>
      </c>
      <c r="AH108" s="447">
        <v>648350</v>
      </c>
      <c r="AI108" s="442">
        <f t="shared" si="41"/>
        <v>4306489.0985062262</v>
      </c>
      <c r="AJ108" s="419">
        <f t="shared" si="42"/>
        <v>1896.2963885980741</v>
      </c>
      <c r="AK108" s="369">
        <v>2</v>
      </c>
    </row>
    <row r="109" spans="1:37">
      <c r="A109" s="242">
        <v>285</v>
      </c>
      <c r="B109" s="18" t="s">
        <v>143</v>
      </c>
      <c r="C109" s="21">
        <v>50617</v>
      </c>
      <c r="D109" s="476">
        <f t="shared" si="30"/>
        <v>3991928.0908209458</v>
      </c>
      <c r="E109" s="473">
        <v>-14116135.872469231</v>
      </c>
      <c r="F109" s="22">
        <v>-10124207.781648286</v>
      </c>
      <c r="G109" s="36">
        <v>8933546.8524823692</v>
      </c>
      <c r="H109" s="22">
        <f t="shared" si="31"/>
        <v>-1190660.9291659165</v>
      </c>
      <c r="I109" s="425">
        <v>7949575.4258162091</v>
      </c>
      <c r="J109" s="418">
        <f t="shared" si="32"/>
        <v>6758914.4966502925</v>
      </c>
      <c r="K109" s="447">
        <v>-1899221</v>
      </c>
      <c r="L109" s="442">
        <f t="shared" si="33"/>
        <v>4859693.4966502925</v>
      </c>
      <c r="M109" s="418">
        <v>-743992.02410000004</v>
      </c>
      <c r="N109" s="405">
        <f t="shared" si="34"/>
        <v>4115701.4725502925</v>
      </c>
      <c r="O109" s="405">
        <f t="shared" si="35"/>
        <v>96.009117423993771</v>
      </c>
      <c r="P109" s="405">
        <f t="shared" si="36"/>
        <v>81.310655956502615</v>
      </c>
      <c r="Q109" s="369">
        <v>8</v>
      </c>
      <c r="R109" s="369">
        <v>8</v>
      </c>
      <c r="S109" s="369"/>
      <c r="T109" s="461">
        <f t="shared" si="37"/>
        <v>-17751014.421356227</v>
      </c>
      <c r="U109" s="462">
        <f t="shared" si="43"/>
        <v>-0.78507114795905297</v>
      </c>
      <c r="V109" s="463">
        <f t="shared" si="38"/>
        <v>-345.25291723587861</v>
      </c>
      <c r="W109" s="464"/>
      <c r="X109" s="242">
        <v>285</v>
      </c>
      <c r="Y109" s="18" t="s">
        <v>143</v>
      </c>
      <c r="Z109" s="21">
        <v>51241</v>
      </c>
      <c r="AA109" s="473">
        <f t="shared" si="39"/>
        <v>3728548.6633794773</v>
      </c>
      <c r="AB109" s="473">
        <v>1970741</v>
      </c>
      <c r="AC109" s="22">
        <v>5699289.6633794773</v>
      </c>
      <c r="AD109" s="36">
        <v>11015505</v>
      </c>
      <c r="AE109" s="22">
        <v>16714794</v>
      </c>
      <c r="AF109" s="21">
        <v>7795134.9180065216</v>
      </c>
      <c r="AG109" s="418">
        <f t="shared" si="40"/>
        <v>24509928.918006521</v>
      </c>
      <c r="AH109" s="447">
        <v>-1899221</v>
      </c>
      <c r="AI109" s="442">
        <f t="shared" si="41"/>
        <v>22610707.918006521</v>
      </c>
      <c r="AJ109" s="419">
        <f t="shared" si="42"/>
        <v>441.26203465987237</v>
      </c>
      <c r="AK109" s="369">
        <v>8</v>
      </c>
    </row>
    <row r="110" spans="1:37">
      <c r="A110" s="242">
        <v>286</v>
      </c>
      <c r="B110" s="18" t="s">
        <v>144</v>
      </c>
      <c r="C110" s="21">
        <v>79429</v>
      </c>
      <c r="D110" s="476">
        <f t="shared" si="30"/>
        <v>1685942.9173913635</v>
      </c>
      <c r="E110" s="473">
        <v>-26409547.934287209</v>
      </c>
      <c r="F110" s="22">
        <v>-24723605.016895846</v>
      </c>
      <c r="G110" s="36">
        <v>14067046.414358117</v>
      </c>
      <c r="H110" s="22">
        <f t="shared" si="31"/>
        <v>-10656558.602537729</v>
      </c>
      <c r="I110" s="425">
        <v>13201840.324970668</v>
      </c>
      <c r="J110" s="418">
        <f t="shared" si="32"/>
        <v>2545281.7224329393</v>
      </c>
      <c r="K110" s="447">
        <v>-7434334</v>
      </c>
      <c r="L110" s="442">
        <f t="shared" si="33"/>
        <v>-4889052.2775670607</v>
      </c>
      <c r="M110" s="418">
        <v>-143576.88410000014</v>
      </c>
      <c r="N110" s="405">
        <f t="shared" si="34"/>
        <v>-5032629.161667061</v>
      </c>
      <c r="O110" s="405">
        <f t="shared" si="35"/>
        <v>-61.552484326468424</v>
      </c>
      <c r="P110" s="405">
        <f t="shared" si="36"/>
        <v>-63.36009721470824</v>
      </c>
      <c r="Q110" s="369">
        <v>8</v>
      </c>
      <c r="R110" s="369">
        <v>8</v>
      </c>
      <c r="S110" s="369"/>
      <c r="T110" s="461">
        <f t="shared" si="37"/>
        <v>-21710945.070928819</v>
      </c>
      <c r="U110" s="462">
        <f t="shared" si="43"/>
        <v>-1.2906362760495282</v>
      </c>
      <c r="V110" s="463">
        <f t="shared" si="38"/>
        <v>-270.63957500389603</v>
      </c>
      <c r="W110" s="464"/>
      <c r="X110" s="242">
        <v>286</v>
      </c>
      <c r="Y110" s="18" t="s">
        <v>144</v>
      </c>
      <c r="Z110" s="21">
        <v>80454</v>
      </c>
      <c r="AA110" s="473">
        <f t="shared" si="39"/>
        <v>2493829.2483633235</v>
      </c>
      <c r="AB110" s="473">
        <v>-4708009</v>
      </c>
      <c r="AC110" s="22">
        <v>-2214179.7516366765</v>
      </c>
      <c r="AD110" s="36">
        <v>13395157</v>
      </c>
      <c r="AE110" s="22">
        <v>11180977</v>
      </c>
      <c r="AF110" s="21">
        <v>13075249.793361763</v>
      </c>
      <c r="AG110" s="418">
        <f t="shared" si="40"/>
        <v>24256226.793361761</v>
      </c>
      <c r="AH110" s="447">
        <v>-7434334</v>
      </c>
      <c r="AI110" s="442">
        <f t="shared" si="41"/>
        <v>16821892.793361761</v>
      </c>
      <c r="AJ110" s="419">
        <f t="shared" si="42"/>
        <v>209.0870906774276</v>
      </c>
      <c r="AK110" s="369">
        <v>8</v>
      </c>
    </row>
    <row r="111" spans="1:37">
      <c r="A111" s="242">
        <v>287</v>
      </c>
      <c r="B111" s="18" t="s">
        <v>145</v>
      </c>
      <c r="C111" s="21">
        <v>6242</v>
      </c>
      <c r="D111" s="476">
        <f t="shared" si="30"/>
        <v>1561740.3358091272</v>
      </c>
      <c r="E111" s="473">
        <v>1817231.2822181073</v>
      </c>
      <c r="F111" s="22">
        <v>3378971.6180272344</v>
      </c>
      <c r="G111" s="36">
        <v>2248018.5583832925</v>
      </c>
      <c r="H111" s="22">
        <f t="shared" si="31"/>
        <v>5626990.176410527</v>
      </c>
      <c r="I111" s="425">
        <v>1451290.9496526823</v>
      </c>
      <c r="J111" s="418">
        <f t="shared" si="32"/>
        <v>7078281.126063209</v>
      </c>
      <c r="K111" s="447">
        <v>1152004</v>
      </c>
      <c r="L111" s="442">
        <f t="shared" si="33"/>
        <v>8230285.126063209</v>
      </c>
      <c r="M111" s="418">
        <v>614081.30550000013</v>
      </c>
      <c r="N111" s="405">
        <f t="shared" si="34"/>
        <v>8844366.4315632097</v>
      </c>
      <c r="O111" s="405">
        <f t="shared" si="35"/>
        <v>1318.53334284896</v>
      </c>
      <c r="P111" s="405">
        <f t="shared" si="36"/>
        <v>1416.9122767643719</v>
      </c>
      <c r="Q111" s="369">
        <v>15</v>
      </c>
      <c r="R111" s="369">
        <v>15</v>
      </c>
      <c r="S111" s="369"/>
      <c r="T111" s="461">
        <f t="shared" si="37"/>
        <v>-584484.50192670152</v>
      </c>
      <c r="U111" s="462">
        <f t="shared" si="43"/>
        <v>-6.6307405252062759E-2</v>
      </c>
      <c r="V111" s="463">
        <f t="shared" si="38"/>
        <v>-63.091990691778392</v>
      </c>
      <c r="W111" s="464"/>
      <c r="X111" s="242">
        <v>287</v>
      </c>
      <c r="Y111" s="18" t="s">
        <v>145</v>
      </c>
      <c r="Z111" s="21">
        <v>6380</v>
      </c>
      <c r="AA111" s="473">
        <f t="shared" si="39"/>
        <v>1348255.86930998</v>
      </c>
      <c r="AB111" s="473">
        <v>2679525</v>
      </c>
      <c r="AC111" s="22">
        <v>4027780.86930998</v>
      </c>
      <c r="AD111" s="36">
        <v>2192390</v>
      </c>
      <c r="AE111" s="22">
        <v>6220171</v>
      </c>
      <c r="AF111" s="21">
        <v>1442594.6279899105</v>
      </c>
      <c r="AG111" s="418">
        <f t="shared" si="40"/>
        <v>7662765.6279899105</v>
      </c>
      <c r="AH111" s="447">
        <v>1152004</v>
      </c>
      <c r="AI111" s="442">
        <f t="shared" si="41"/>
        <v>8814769.6279899105</v>
      </c>
      <c r="AJ111" s="419">
        <f t="shared" si="42"/>
        <v>1381.6253335407384</v>
      </c>
      <c r="AK111" s="369">
        <v>15</v>
      </c>
    </row>
    <row r="112" spans="1:37">
      <c r="A112" s="242">
        <v>288</v>
      </c>
      <c r="B112" s="18" t="s">
        <v>146</v>
      </c>
      <c r="C112" s="21">
        <v>6405</v>
      </c>
      <c r="D112" s="476">
        <f t="shared" si="30"/>
        <v>4599588.5339732133</v>
      </c>
      <c r="E112" s="473">
        <v>-531584.45664667292</v>
      </c>
      <c r="F112" s="22">
        <v>4068004.0773265404</v>
      </c>
      <c r="G112" s="36">
        <v>2064673.4692684582</v>
      </c>
      <c r="H112" s="22">
        <f t="shared" si="31"/>
        <v>6132677.5465949988</v>
      </c>
      <c r="I112" s="425">
        <v>1347041.961166126</v>
      </c>
      <c r="J112" s="418">
        <f t="shared" si="32"/>
        <v>7479719.5077611245</v>
      </c>
      <c r="K112" s="447">
        <v>374921</v>
      </c>
      <c r="L112" s="442">
        <f t="shared" si="33"/>
        <v>7854640.5077611245</v>
      </c>
      <c r="M112" s="418">
        <v>-588347.09440000006</v>
      </c>
      <c r="N112" s="405">
        <f t="shared" si="34"/>
        <v>7266293.4133611247</v>
      </c>
      <c r="O112" s="405">
        <f t="shared" si="35"/>
        <v>1226.3295094084503</v>
      </c>
      <c r="P112" s="405">
        <f t="shared" si="36"/>
        <v>1134.472039556772</v>
      </c>
      <c r="Q112" s="369">
        <v>15</v>
      </c>
      <c r="R112" s="369">
        <v>15</v>
      </c>
      <c r="S112" s="369"/>
      <c r="T112" s="461">
        <f t="shared" si="37"/>
        <v>1107607.6626453251</v>
      </c>
      <c r="U112" s="462">
        <f t="shared" si="43"/>
        <v>0.16416218626342186</v>
      </c>
      <c r="V112" s="463">
        <f t="shared" si="38"/>
        <v>178.97886595675845</v>
      </c>
      <c r="W112" s="464"/>
      <c r="X112" s="242">
        <v>288</v>
      </c>
      <c r="Y112" s="18" t="s">
        <v>146</v>
      </c>
      <c r="Z112" s="21">
        <v>6442</v>
      </c>
      <c r="AA112" s="473">
        <f t="shared" si="39"/>
        <v>4235419.9917869084</v>
      </c>
      <c r="AB112" s="473">
        <v>-1105168</v>
      </c>
      <c r="AC112" s="22">
        <v>3130251.9917869088</v>
      </c>
      <c r="AD112" s="36">
        <v>1905996</v>
      </c>
      <c r="AE112" s="22">
        <v>5036248</v>
      </c>
      <c r="AF112" s="21">
        <v>1335863.8451157999</v>
      </c>
      <c r="AG112" s="418">
        <f t="shared" si="40"/>
        <v>6372111.8451157995</v>
      </c>
      <c r="AH112" s="447">
        <v>374921</v>
      </c>
      <c r="AI112" s="442">
        <f t="shared" si="41"/>
        <v>6747032.8451157995</v>
      </c>
      <c r="AJ112" s="419">
        <f t="shared" si="42"/>
        <v>1047.3506434516919</v>
      </c>
      <c r="AK112" s="369">
        <v>15</v>
      </c>
    </row>
    <row r="113" spans="1:37">
      <c r="A113" s="242">
        <v>290</v>
      </c>
      <c r="B113" s="18" t="s">
        <v>147</v>
      </c>
      <c r="C113" s="21">
        <v>7755</v>
      </c>
      <c r="D113" s="476">
        <f t="shared" si="30"/>
        <v>3480148.3003246291</v>
      </c>
      <c r="E113" s="473">
        <v>731319.32677615609</v>
      </c>
      <c r="F113" s="22">
        <v>4211467.6271007853</v>
      </c>
      <c r="G113" s="36">
        <v>2864039.7753865798</v>
      </c>
      <c r="H113" s="22">
        <f t="shared" si="31"/>
        <v>7075507.4024873655</v>
      </c>
      <c r="I113" s="425">
        <v>1723087.9481387725</v>
      </c>
      <c r="J113" s="418">
        <f t="shared" si="32"/>
        <v>8798595.3506261371</v>
      </c>
      <c r="K113" s="447">
        <v>-548572</v>
      </c>
      <c r="L113" s="442">
        <f t="shared" si="33"/>
        <v>8250023.3506261371</v>
      </c>
      <c r="M113" s="418">
        <v>-70123.111500000014</v>
      </c>
      <c r="N113" s="405">
        <f t="shared" si="34"/>
        <v>8179900.2391261375</v>
      </c>
      <c r="O113" s="405">
        <f t="shared" si="35"/>
        <v>1063.8327982754529</v>
      </c>
      <c r="P113" s="405">
        <f t="shared" si="36"/>
        <v>1054.7904886042732</v>
      </c>
      <c r="Q113" s="369">
        <v>18</v>
      </c>
      <c r="R113" s="369">
        <v>18</v>
      </c>
      <c r="S113" s="369"/>
      <c r="T113" s="461">
        <f t="shared" si="37"/>
        <v>1050492.3426654059</v>
      </c>
      <c r="U113" s="462">
        <f t="shared" si="43"/>
        <v>0.14591121859241191</v>
      </c>
      <c r="V113" s="463">
        <f t="shared" si="38"/>
        <v>155.71839262954836</v>
      </c>
      <c r="W113" s="464"/>
      <c r="X113" s="242">
        <v>290</v>
      </c>
      <c r="Y113" s="18" t="s">
        <v>147</v>
      </c>
      <c r="Z113" s="21">
        <v>7928</v>
      </c>
      <c r="AA113" s="473">
        <f t="shared" si="39"/>
        <v>3168194.1412996612</v>
      </c>
      <c r="AB113" s="473">
        <v>487770</v>
      </c>
      <c r="AC113" s="22">
        <v>3655964.1412996612</v>
      </c>
      <c r="AD113" s="36">
        <v>2395833</v>
      </c>
      <c r="AE113" s="22">
        <v>6051797</v>
      </c>
      <c r="AF113" s="21">
        <v>1696306.0079607312</v>
      </c>
      <c r="AG113" s="418">
        <f t="shared" si="40"/>
        <v>7748103.0079607312</v>
      </c>
      <c r="AH113" s="447">
        <v>-548572</v>
      </c>
      <c r="AI113" s="442">
        <f t="shared" si="41"/>
        <v>7199531.0079607312</v>
      </c>
      <c r="AJ113" s="419">
        <f t="shared" si="42"/>
        <v>908.11440564590453</v>
      </c>
      <c r="AK113" s="369">
        <v>18</v>
      </c>
    </row>
    <row r="114" spans="1:37">
      <c r="A114" s="242">
        <v>291</v>
      </c>
      <c r="B114" s="18" t="s">
        <v>148</v>
      </c>
      <c r="C114" s="21">
        <v>2119</v>
      </c>
      <c r="D114" s="476">
        <f t="shared" si="30"/>
        <v>-133212.18495926145</v>
      </c>
      <c r="E114" s="473">
        <v>1612927.5703176367</v>
      </c>
      <c r="F114" s="22">
        <v>1479715.3853583753</v>
      </c>
      <c r="G114" s="36">
        <v>249774.86738526946</v>
      </c>
      <c r="H114" s="22">
        <f t="shared" si="31"/>
        <v>1729490.2527436446</v>
      </c>
      <c r="I114" s="425">
        <v>443223.76391286188</v>
      </c>
      <c r="J114" s="418">
        <f t="shared" si="32"/>
        <v>2172714.0166565063</v>
      </c>
      <c r="K114" s="447">
        <v>-92124</v>
      </c>
      <c r="L114" s="442">
        <f t="shared" si="33"/>
        <v>2080590.0166565063</v>
      </c>
      <c r="M114" s="418">
        <v>-7467.8500000000022</v>
      </c>
      <c r="N114" s="405">
        <f t="shared" si="34"/>
        <v>2073122.1666565062</v>
      </c>
      <c r="O114" s="405">
        <f t="shared" si="35"/>
        <v>981.87353310830883</v>
      </c>
      <c r="P114" s="405">
        <f t="shared" si="36"/>
        <v>978.34929997947438</v>
      </c>
      <c r="Q114" s="369">
        <v>6</v>
      </c>
      <c r="R114" s="369">
        <v>6</v>
      </c>
      <c r="S114" s="369"/>
      <c r="T114" s="461">
        <f t="shared" si="37"/>
        <v>-73515.993182512</v>
      </c>
      <c r="U114" s="462">
        <f t="shared" si="43"/>
        <v>-3.4128307913688066E-2</v>
      </c>
      <c r="V114" s="463">
        <f t="shared" si="38"/>
        <v>-16.322022887529101</v>
      </c>
      <c r="W114" s="464"/>
      <c r="X114" s="242">
        <v>291</v>
      </c>
      <c r="Y114" s="18" t="s">
        <v>148</v>
      </c>
      <c r="Z114" s="21">
        <v>2158</v>
      </c>
      <c r="AA114" s="473">
        <f t="shared" si="39"/>
        <v>-87940.944445276633</v>
      </c>
      <c r="AB114" s="473">
        <v>1865961</v>
      </c>
      <c r="AC114" s="22">
        <v>1778020.0555547234</v>
      </c>
      <c r="AD114" s="36">
        <v>19146</v>
      </c>
      <c r="AE114" s="22">
        <v>1797166</v>
      </c>
      <c r="AF114" s="21">
        <v>449064.00983901828</v>
      </c>
      <c r="AG114" s="418">
        <f t="shared" si="40"/>
        <v>2246230.0098390183</v>
      </c>
      <c r="AH114" s="447">
        <v>-92124</v>
      </c>
      <c r="AI114" s="442">
        <f t="shared" si="41"/>
        <v>2154106.0098390183</v>
      </c>
      <c r="AJ114" s="419">
        <f t="shared" si="42"/>
        <v>998.19555599583794</v>
      </c>
      <c r="AK114" s="369">
        <v>6</v>
      </c>
    </row>
    <row r="115" spans="1:37">
      <c r="A115" s="242">
        <v>297</v>
      </c>
      <c r="B115" s="18" t="s">
        <v>149</v>
      </c>
      <c r="C115" s="21">
        <v>122594</v>
      </c>
      <c r="D115" s="476">
        <f t="shared" si="30"/>
        <v>13122259.032296259</v>
      </c>
      <c r="E115" s="473">
        <v>-24032345.537582532</v>
      </c>
      <c r="F115" s="22">
        <v>-10910086.505286273</v>
      </c>
      <c r="G115" s="36">
        <v>25265003.648157641</v>
      </c>
      <c r="H115" s="22">
        <f t="shared" si="31"/>
        <v>14354917.142871369</v>
      </c>
      <c r="I115" s="425">
        <v>19551753.792895928</v>
      </c>
      <c r="J115" s="418">
        <f t="shared" si="32"/>
        <v>33906670.935767293</v>
      </c>
      <c r="K115" s="447">
        <v>-1768839</v>
      </c>
      <c r="L115" s="442">
        <f t="shared" si="33"/>
        <v>32137831.935767293</v>
      </c>
      <c r="M115" s="418">
        <v>-3014708.315059999</v>
      </c>
      <c r="N115" s="405">
        <f t="shared" si="34"/>
        <v>29123123.620707296</v>
      </c>
      <c r="O115" s="405">
        <f t="shared" si="35"/>
        <v>262.14848961423309</v>
      </c>
      <c r="P115" s="405">
        <f t="shared" si="36"/>
        <v>237.55749564177117</v>
      </c>
      <c r="Q115" s="369">
        <v>11</v>
      </c>
      <c r="R115" s="369">
        <v>11</v>
      </c>
      <c r="S115" s="369"/>
      <c r="T115" s="461">
        <f t="shared" si="37"/>
        <v>-6993407.423922129</v>
      </c>
      <c r="U115" s="462">
        <f t="shared" si="43"/>
        <v>-0.17871673727580178</v>
      </c>
      <c r="V115" s="463">
        <f t="shared" si="38"/>
        <v>-59.805381523466508</v>
      </c>
      <c r="W115" s="464"/>
      <c r="X115" s="242">
        <v>297</v>
      </c>
      <c r="Y115" s="18" t="s">
        <v>149</v>
      </c>
      <c r="Z115" s="21">
        <v>121543</v>
      </c>
      <c r="AA115" s="473">
        <f t="shared" si="39"/>
        <v>12689856.246314503</v>
      </c>
      <c r="AB115" s="473">
        <v>-16740636</v>
      </c>
      <c r="AC115" s="22">
        <v>-4050779.7536854967</v>
      </c>
      <c r="AD115" s="36">
        <v>25752761</v>
      </c>
      <c r="AE115" s="22">
        <v>21701981</v>
      </c>
      <c r="AF115" s="21">
        <v>19198097.359689422</v>
      </c>
      <c r="AG115" s="418">
        <f t="shared" si="40"/>
        <v>40900078.359689422</v>
      </c>
      <c r="AH115" s="447">
        <v>-1768839</v>
      </c>
      <c r="AI115" s="442">
        <f t="shared" si="41"/>
        <v>39131239.359689422</v>
      </c>
      <c r="AJ115" s="419">
        <f t="shared" si="42"/>
        <v>321.95387113769959</v>
      </c>
      <c r="AK115" s="369">
        <v>11</v>
      </c>
    </row>
    <row r="116" spans="1:37">
      <c r="A116" s="242">
        <v>300</v>
      </c>
      <c r="B116" s="18" t="s">
        <v>150</v>
      </c>
      <c r="C116" s="21">
        <v>3437</v>
      </c>
      <c r="D116" s="476">
        <f t="shared" si="30"/>
        <v>552959.40671326104</v>
      </c>
      <c r="E116" s="473">
        <v>1919657.9611434157</v>
      </c>
      <c r="F116" s="22">
        <v>2472617.3678566767</v>
      </c>
      <c r="G116" s="36">
        <v>1849358.0034874233</v>
      </c>
      <c r="H116" s="22">
        <f t="shared" si="31"/>
        <v>4321975.3713440998</v>
      </c>
      <c r="I116" s="425">
        <v>782086.83108137059</v>
      </c>
      <c r="J116" s="418">
        <f t="shared" si="32"/>
        <v>5104062.2024254706</v>
      </c>
      <c r="K116" s="447">
        <v>1179102</v>
      </c>
      <c r="L116" s="442">
        <f t="shared" si="33"/>
        <v>6283164.2024254706</v>
      </c>
      <c r="M116" s="418">
        <v>389821.76999999996</v>
      </c>
      <c r="N116" s="405">
        <f t="shared" si="34"/>
        <v>6672985.9724254701</v>
      </c>
      <c r="O116" s="405">
        <f t="shared" si="35"/>
        <v>1828.0954909588218</v>
      </c>
      <c r="P116" s="405">
        <f t="shared" si="36"/>
        <v>1941.514685023413</v>
      </c>
      <c r="Q116" s="369">
        <v>14</v>
      </c>
      <c r="R116" s="369">
        <v>14</v>
      </c>
      <c r="S116" s="369"/>
      <c r="T116" s="461">
        <f t="shared" si="37"/>
        <v>-232149.53808249906</v>
      </c>
      <c r="U116" s="462">
        <f t="shared" si="43"/>
        <v>-3.5631367471860138E-2</v>
      </c>
      <c r="V116" s="463">
        <f t="shared" si="38"/>
        <v>-18.648766554774966</v>
      </c>
      <c r="W116" s="464"/>
      <c r="X116" s="242">
        <v>300</v>
      </c>
      <c r="Y116" s="18" t="s">
        <v>150</v>
      </c>
      <c r="Z116" s="21">
        <v>3528</v>
      </c>
      <c r="AA116" s="473">
        <f t="shared" si="39"/>
        <v>684429.37434099568</v>
      </c>
      <c r="AB116" s="473">
        <v>2054639</v>
      </c>
      <c r="AC116" s="22">
        <v>2739068.3743409957</v>
      </c>
      <c r="AD116" s="36">
        <v>1819193</v>
      </c>
      <c r="AE116" s="22">
        <v>4558261</v>
      </c>
      <c r="AF116" s="21">
        <v>777950.74050796952</v>
      </c>
      <c r="AG116" s="418">
        <f t="shared" si="40"/>
        <v>5336211.7405079696</v>
      </c>
      <c r="AH116" s="447">
        <v>1179102</v>
      </c>
      <c r="AI116" s="442">
        <f t="shared" si="41"/>
        <v>6515313.7405079696</v>
      </c>
      <c r="AJ116" s="419">
        <f t="shared" si="42"/>
        <v>1846.7442575135967</v>
      </c>
      <c r="AK116" s="369">
        <v>14</v>
      </c>
    </row>
    <row r="117" spans="1:37">
      <c r="A117" s="242">
        <v>301</v>
      </c>
      <c r="B117" s="18" t="s">
        <v>151</v>
      </c>
      <c r="C117" s="21">
        <v>19890</v>
      </c>
      <c r="D117" s="476">
        <f t="shared" si="30"/>
        <v>3680089.3675677469</v>
      </c>
      <c r="E117" s="473">
        <v>-5026135.4479343137</v>
      </c>
      <c r="F117" s="22">
        <v>-1346046.0803665668</v>
      </c>
      <c r="G117" s="36">
        <v>10428017.506278753</v>
      </c>
      <c r="H117" s="22">
        <f t="shared" si="31"/>
        <v>9081971.4259121865</v>
      </c>
      <c r="I117" s="425">
        <v>4484317.1157732941</v>
      </c>
      <c r="J117" s="418">
        <f t="shared" si="32"/>
        <v>13566288.541685481</v>
      </c>
      <c r="K117" s="447">
        <v>-2562167</v>
      </c>
      <c r="L117" s="442">
        <f t="shared" si="33"/>
        <v>11004121.541685481</v>
      </c>
      <c r="M117" s="418">
        <v>400515.73119999986</v>
      </c>
      <c r="N117" s="405">
        <f t="shared" si="34"/>
        <v>11404637.272885481</v>
      </c>
      <c r="O117" s="405">
        <f t="shared" si="35"/>
        <v>553.24894628886273</v>
      </c>
      <c r="P117" s="405">
        <f t="shared" si="36"/>
        <v>573.38548380520263</v>
      </c>
      <c r="Q117" s="369">
        <v>14</v>
      </c>
      <c r="R117" s="369">
        <v>14</v>
      </c>
      <c r="S117" s="369"/>
      <c r="T117" s="461">
        <f t="shared" si="37"/>
        <v>-4707534.257427875</v>
      </c>
      <c r="U117" s="462">
        <f t="shared" si="43"/>
        <v>-0.29962050579631028</v>
      </c>
      <c r="V117" s="463">
        <f t="shared" si="38"/>
        <v>-224.67132895564669</v>
      </c>
      <c r="W117" s="464"/>
      <c r="X117" s="242">
        <v>301</v>
      </c>
      <c r="Y117" s="18" t="s">
        <v>151</v>
      </c>
      <c r="Z117" s="21">
        <v>20197</v>
      </c>
      <c r="AA117" s="473">
        <f t="shared" si="39"/>
        <v>3154265.7545726993</v>
      </c>
      <c r="AB117" s="473">
        <v>-340217</v>
      </c>
      <c r="AC117" s="22">
        <v>2814048.7545726993</v>
      </c>
      <c r="AD117" s="36">
        <v>10993484</v>
      </c>
      <c r="AE117" s="22">
        <v>13807533</v>
      </c>
      <c r="AF117" s="21">
        <v>4466289.7991133537</v>
      </c>
      <c r="AG117" s="418">
        <f t="shared" si="40"/>
        <v>18273822.799113356</v>
      </c>
      <c r="AH117" s="447">
        <v>-2562167</v>
      </c>
      <c r="AI117" s="442">
        <f t="shared" si="41"/>
        <v>15711655.799113356</v>
      </c>
      <c r="AJ117" s="419">
        <f t="shared" si="42"/>
        <v>777.92027524450941</v>
      </c>
      <c r="AK117" s="369">
        <v>14</v>
      </c>
    </row>
    <row r="118" spans="1:37">
      <c r="A118" s="242">
        <v>304</v>
      </c>
      <c r="B118" s="18" t="s">
        <v>152</v>
      </c>
      <c r="C118" s="21">
        <v>950</v>
      </c>
      <c r="D118" s="476">
        <f t="shared" si="30"/>
        <v>209749.62218002471</v>
      </c>
      <c r="E118" s="473">
        <v>-372408.93479378591</v>
      </c>
      <c r="F118" s="22">
        <v>-162659.3126137612</v>
      </c>
      <c r="G118" s="36">
        <v>-72426.677791097056</v>
      </c>
      <c r="H118" s="22">
        <f t="shared" si="31"/>
        <v>-235085.99040485825</v>
      </c>
      <c r="I118" s="425">
        <v>178378.12642507249</v>
      </c>
      <c r="J118" s="418">
        <f t="shared" si="32"/>
        <v>-56707.863979785761</v>
      </c>
      <c r="K118" s="447">
        <v>-222812</v>
      </c>
      <c r="L118" s="442">
        <f t="shared" si="33"/>
        <v>-279519.86397978576</v>
      </c>
      <c r="M118" s="418">
        <v>-241958.34000000003</v>
      </c>
      <c r="N118" s="405">
        <f t="shared" si="34"/>
        <v>-521478.20397978579</v>
      </c>
      <c r="O118" s="405">
        <f t="shared" si="35"/>
        <v>-294.23143576819552</v>
      </c>
      <c r="P118" s="405">
        <f t="shared" si="36"/>
        <v>-548.92442524187982</v>
      </c>
      <c r="Q118" s="369">
        <v>2</v>
      </c>
      <c r="R118" s="369">
        <v>2</v>
      </c>
      <c r="S118" s="369"/>
      <c r="T118" s="461">
        <f t="shared" si="37"/>
        <v>78304.250128670887</v>
      </c>
      <c r="U118" s="462">
        <f>-T118/AI118</f>
        <v>0.2188344693419316</v>
      </c>
      <c r="V118" s="463">
        <f t="shared" si="38"/>
        <v>74.279495342470454</v>
      </c>
      <c r="W118" s="464"/>
      <c r="X118" s="242">
        <v>304</v>
      </c>
      <c r="Y118" s="18" t="s">
        <v>152</v>
      </c>
      <c r="Z118" s="21">
        <v>971</v>
      </c>
      <c r="AA118" s="473">
        <f t="shared" si="39"/>
        <v>214609.84829242568</v>
      </c>
      <c r="AB118" s="473">
        <v>-461883</v>
      </c>
      <c r="AC118" s="22">
        <v>-247273.15170757432</v>
      </c>
      <c r="AD118" s="36">
        <v>-68170</v>
      </c>
      <c r="AE118" s="22">
        <v>-315443</v>
      </c>
      <c r="AF118" s="21">
        <v>180430.88589154335</v>
      </c>
      <c r="AG118" s="418">
        <f t="shared" si="40"/>
        <v>-135012.11410845665</v>
      </c>
      <c r="AH118" s="447">
        <v>-222812</v>
      </c>
      <c r="AI118" s="442">
        <f t="shared" si="41"/>
        <v>-357824.11410845665</v>
      </c>
      <c r="AJ118" s="419">
        <f t="shared" si="42"/>
        <v>-368.51093111066598</v>
      </c>
      <c r="AK118" s="369">
        <v>2</v>
      </c>
    </row>
    <row r="119" spans="1:37">
      <c r="A119" s="242">
        <v>305</v>
      </c>
      <c r="B119" s="18" t="s">
        <v>153</v>
      </c>
      <c r="C119" s="21">
        <v>15146</v>
      </c>
      <c r="D119" s="476">
        <f t="shared" si="30"/>
        <v>7314753.6154203443</v>
      </c>
      <c r="E119" s="473">
        <v>376157.54815496149</v>
      </c>
      <c r="F119" s="22">
        <v>7690911.1635753056</v>
      </c>
      <c r="G119" s="36">
        <v>4656099.7840294344</v>
      </c>
      <c r="H119" s="22">
        <f t="shared" si="31"/>
        <v>12347010.94760474</v>
      </c>
      <c r="I119" s="425">
        <v>2804604.4309715866</v>
      </c>
      <c r="J119" s="418">
        <f t="shared" si="32"/>
        <v>15151615.378576327</v>
      </c>
      <c r="K119" s="447">
        <v>-717416</v>
      </c>
      <c r="L119" s="442">
        <f t="shared" si="33"/>
        <v>14434199.378576327</v>
      </c>
      <c r="M119" s="418">
        <v>-80010.544900000008</v>
      </c>
      <c r="N119" s="405">
        <f t="shared" si="34"/>
        <v>14354188.833676327</v>
      </c>
      <c r="O119" s="405">
        <f t="shared" si="35"/>
        <v>953.00405246113348</v>
      </c>
      <c r="P119" s="405">
        <f t="shared" si="36"/>
        <v>947.72143362447684</v>
      </c>
      <c r="Q119" s="369">
        <v>17</v>
      </c>
      <c r="R119" s="369">
        <v>17</v>
      </c>
      <c r="S119" s="369"/>
      <c r="T119" s="461">
        <f t="shared" si="37"/>
        <v>-2715645.5280476995</v>
      </c>
      <c r="U119" s="462">
        <f t="shared" ref="U119:U150" si="44">T119/AI119</f>
        <v>-0.15834811001694815</v>
      </c>
      <c r="V119" s="463">
        <f t="shared" si="38"/>
        <v>-177.87922525888155</v>
      </c>
      <c r="W119" s="464"/>
      <c r="X119" s="242">
        <v>305</v>
      </c>
      <c r="Y119" s="18" t="s">
        <v>153</v>
      </c>
      <c r="Z119" s="21">
        <v>15165</v>
      </c>
      <c r="AA119" s="473">
        <f t="shared" si="39"/>
        <v>6507319.924198579</v>
      </c>
      <c r="AB119" s="473">
        <v>4321469</v>
      </c>
      <c r="AC119" s="22">
        <v>10828788.924198579</v>
      </c>
      <c r="AD119" s="36">
        <v>4277388</v>
      </c>
      <c r="AE119" s="22">
        <v>15106177</v>
      </c>
      <c r="AF119" s="21">
        <v>2761083.9066240275</v>
      </c>
      <c r="AG119" s="418">
        <f t="shared" si="40"/>
        <v>17867260.906624027</v>
      </c>
      <c r="AH119" s="447">
        <v>-717416</v>
      </c>
      <c r="AI119" s="442">
        <f t="shared" si="41"/>
        <v>17149844.906624027</v>
      </c>
      <c r="AJ119" s="419">
        <f t="shared" si="42"/>
        <v>1130.883277720015</v>
      </c>
      <c r="AK119" s="369">
        <v>17</v>
      </c>
    </row>
    <row r="120" spans="1:37">
      <c r="A120" s="242">
        <v>309</v>
      </c>
      <c r="B120" s="18" t="s">
        <v>154</v>
      </c>
      <c r="C120" s="21">
        <v>6457</v>
      </c>
      <c r="D120" s="476">
        <f t="shared" si="30"/>
        <v>872447.07894562627</v>
      </c>
      <c r="E120" s="473">
        <v>-2342926.5549105383</v>
      </c>
      <c r="F120" s="22">
        <v>-1470479.475964912</v>
      </c>
      <c r="G120" s="36">
        <v>3866078.6246244204</v>
      </c>
      <c r="H120" s="22">
        <f t="shared" si="31"/>
        <v>2395599.1486595087</v>
      </c>
      <c r="I120" s="425">
        <v>1275227.7314263536</v>
      </c>
      <c r="J120" s="418">
        <f t="shared" si="32"/>
        <v>3670826.8800858622</v>
      </c>
      <c r="K120" s="447">
        <v>-396082</v>
      </c>
      <c r="L120" s="442">
        <f t="shared" si="33"/>
        <v>3274744.8800858622</v>
      </c>
      <c r="M120" s="418">
        <v>-35532.030299999999</v>
      </c>
      <c r="N120" s="405">
        <f t="shared" si="34"/>
        <v>3239212.849785862</v>
      </c>
      <c r="O120" s="405">
        <f t="shared" si="35"/>
        <v>507.16197616321239</v>
      </c>
      <c r="P120" s="405">
        <f t="shared" si="36"/>
        <v>501.65910636299549</v>
      </c>
      <c r="Q120" s="369">
        <v>12</v>
      </c>
      <c r="R120" s="369">
        <v>12</v>
      </c>
      <c r="S120" s="369"/>
      <c r="T120" s="461">
        <f t="shared" si="37"/>
        <v>-1139459.5877461238</v>
      </c>
      <c r="U120" s="462">
        <f t="shared" si="44"/>
        <v>-0.25813475475588099</v>
      </c>
      <c r="V120" s="463">
        <f t="shared" si="38"/>
        <v>-171.32011234462442</v>
      </c>
      <c r="W120" s="464"/>
      <c r="X120" s="242">
        <v>309</v>
      </c>
      <c r="Y120" s="18" t="s">
        <v>154</v>
      </c>
      <c r="Z120" s="21">
        <v>6506</v>
      </c>
      <c r="AA120" s="473">
        <f t="shared" si="39"/>
        <v>826650.84744121879</v>
      </c>
      <c r="AB120" s="473">
        <v>-1054220</v>
      </c>
      <c r="AC120" s="22">
        <v>-227569.15255878121</v>
      </c>
      <c r="AD120" s="36">
        <v>3787109</v>
      </c>
      <c r="AE120" s="22">
        <v>3559540</v>
      </c>
      <c r="AF120" s="21">
        <v>1250746.4678319863</v>
      </c>
      <c r="AG120" s="418">
        <f t="shared" si="40"/>
        <v>4810286.467831986</v>
      </c>
      <c r="AH120" s="447">
        <v>-396082</v>
      </c>
      <c r="AI120" s="442">
        <f t="shared" si="41"/>
        <v>4414204.467831986</v>
      </c>
      <c r="AJ120" s="419">
        <f t="shared" si="42"/>
        <v>678.48208850783681</v>
      </c>
      <c r="AK120" s="369">
        <v>12</v>
      </c>
    </row>
    <row r="121" spans="1:37">
      <c r="A121" s="242">
        <v>312</v>
      </c>
      <c r="B121" s="18" t="s">
        <v>155</v>
      </c>
      <c r="C121" s="21">
        <v>1196</v>
      </c>
      <c r="D121" s="476">
        <f t="shared" si="30"/>
        <v>656604.08135959576</v>
      </c>
      <c r="E121" s="473">
        <v>-293127.32969425985</v>
      </c>
      <c r="F121" s="22">
        <v>363476.75166533596</v>
      </c>
      <c r="G121" s="36">
        <v>212168.84442069678</v>
      </c>
      <c r="H121" s="22">
        <f t="shared" si="31"/>
        <v>575645.59608603269</v>
      </c>
      <c r="I121" s="425">
        <v>299166.91552394547</v>
      </c>
      <c r="J121" s="418">
        <f t="shared" si="32"/>
        <v>874812.51160997816</v>
      </c>
      <c r="K121" s="447">
        <v>-316661</v>
      </c>
      <c r="L121" s="442">
        <f t="shared" si="33"/>
        <v>558151.51160997816</v>
      </c>
      <c r="M121" s="418">
        <v>-8961.4200000000055</v>
      </c>
      <c r="N121" s="405">
        <f t="shared" si="34"/>
        <v>549190.09160997812</v>
      </c>
      <c r="O121" s="405">
        <f t="shared" si="35"/>
        <v>466.68186589463056</v>
      </c>
      <c r="P121" s="405">
        <f t="shared" si="36"/>
        <v>459.18903980767402</v>
      </c>
      <c r="Q121" s="369">
        <v>13</v>
      </c>
      <c r="R121" s="369">
        <v>13</v>
      </c>
      <c r="S121" s="369"/>
      <c r="T121" s="461">
        <f t="shared" si="37"/>
        <v>-157085.43174625805</v>
      </c>
      <c r="U121" s="462">
        <f t="shared" si="44"/>
        <v>-0.21962712245977892</v>
      </c>
      <c r="V121" s="463">
        <f t="shared" si="38"/>
        <v>-113.8676011153014</v>
      </c>
      <c r="W121" s="464"/>
      <c r="X121" s="242">
        <v>312</v>
      </c>
      <c r="Y121" s="18" t="s">
        <v>155</v>
      </c>
      <c r="Z121" s="21">
        <v>1232</v>
      </c>
      <c r="AA121" s="473">
        <f t="shared" si="39"/>
        <v>652463.0500079419</v>
      </c>
      <c r="AB121" s="473">
        <v>23825</v>
      </c>
      <c r="AC121" s="22">
        <v>676288.0500079419</v>
      </c>
      <c r="AD121" s="36">
        <v>63056</v>
      </c>
      <c r="AE121" s="22">
        <v>739344</v>
      </c>
      <c r="AF121" s="21">
        <v>292553.94335623615</v>
      </c>
      <c r="AG121" s="418">
        <f t="shared" si="40"/>
        <v>1031897.9433562362</v>
      </c>
      <c r="AH121" s="447">
        <v>-316661</v>
      </c>
      <c r="AI121" s="442">
        <f t="shared" si="41"/>
        <v>715236.94335623621</v>
      </c>
      <c r="AJ121" s="419">
        <f t="shared" si="42"/>
        <v>580.54946700993196</v>
      </c>
      <c r="AK121" s="369">
        <v>13</v>
      </c>
    </row>
    <row r="122" spans="1:37">
      <c r="A122" s="242">
        <v>316</v>
      </c>
      <c r="B122" s="18" t="s">
        <v>156</v>
      </c>
      <c r="C122" s="21">
        <v>4198</v>
      </c>
      <c r="D122" s="476">
        <f t="shared" si="30"/>
        <v>143858.91131700657</v>
      </c>
      <c r="E122" s="473">
        <v>-684697.84800073423</v>
      </c>
      <c r="F122" s="22">
        <v>-540838.93668372766</v>
      </c>
      <c r="G122" s="36">
        <v>1818389.1163995864</v>
      </c>
      <c r="H122" s="22">
        <f t="shared" si="31"/>
        <v>1277550.1797158588</v>
      </c>
      <c r="I122" s="425">
        <v>823582.21195728402</v>
      </c>
      <c r="J122" s="418">
        <f t="shared" si="32"/>
        <v>2101132.391673143</v>
      </c>
      <c r="K122" s="447">
        <v>-1094449</v>
      </c>
      <c r="L122" s="442">
        <f t="shared" si="33"/>
        <v>1006683.391673143</v>
      </c>
      <c r="M122" s="418">
        <v>-210772.59839999999</v>
      </c>
      <c r="N122" s="405">
        <f t="shared" si="34"/>
        <v>795910.793273143</v>
      </c>
      <c r="O122" s="405">
        <f t="shared" si="35"/>
        <v>239.80071264248286</v>
      </c>
      <c r="P122" s="405">
        <f t="shared" si="36"/>
        <v>189.59285213748046</v>
      </c>
      <c r="Q122" s="369">
        <v>7</v>
      </c>
      <c r="R122" s="369">
        <v>7</v>
      </c>
      <c r="S122" s="369"/>
      <c r="T122" s="461">
        <f t="shared" si="37"/>
        <v>-408000.64483220875</v>
      </c>
      <c r="U122" s="462">
        <f t="shared" si="44"/>
        <v>-0.28840407773320148</v>
      </c>
      <c r="V122" s="463">
        <f t="shared" si="38"/>
        <v>-93.458188772205432</v>
      </c>
      <c r="W122" s="464"/>
      <c r="X122" s="242">
        <v>316</v>
      </c>
      <c r="Y122" s="18" t="s">
        <v>156</v>
      </c>
      <c r="Z122" s="21">
        <v>4245</v>
      </c>
      <c r="AA122" s="473">
        <f t="shared" si="39"/>
        <v>109717.29291973473</v>
      </c>
      <c r="AB122" s="473">
        <v>-263719</v>
      </c>
      <c r="AC122" s="22">
        <v>-154001.70708026527</v>
      </c>
      <c r="AD122" s="36">
        <v>1836400</v>
      </c>
      <c r="AE122" s="22">
        <v>1682398</v>
      </c>
      <c r="AF122" s="21">
        <v>826735.03650535177</v>
      </c>
      <c r="AG122" s="418">
        <f t="shared" si="40"/>
        <v>2509133.0365053518</v>
      </c>
      <c r="AH122" s="447">
        <v>-1094449</v>
      </c>
      <c r="AI122" s="442">
        <f t="shared" si="41"/>
        <v>1414684.0365053518</v>
      </c>
      <c r="AJ122" s="419">
        <f t="shared" si="42"/>
        <v>333.2589014146883</v>
      </c>
      <c r="AK122" s="369">
        <v>7</v>
      </c>
    </row>
    <row r="123" spans="1:37">
      <c r="A123" s="242">
        <v>317</v>
      </c>
      <c r="B123" s="18" t="s">
        <v>157</v>
      </c>
      <c r="C123" s="21">
        <v>2474</v>
      </c>
      <c r="D123" s="476">
        <f t="shared" si="30"/>
        <v>1851171.8961464809</v>
      </c>
      <c r="E123" s="473">
        <v>563971.23348099273</v>
      </c>
      <c r="F123" s="22">
        <v>2415143.1296274737</v>
      </c>
      <c r="G123" s="36">
        <v>1499581.0924486737</v>
      </c>
      <c r="H123" s="22">
        <f t="shared" si="31"/>
        <v>3914724.2220761473</v>
      </c>
      <c r="I123" s="425">
        <v>601023.35741935391</v>
      </c>
      <c r="J123" s="418">
        <f t="shared" si="32"/>
        <v>4515747.5794955008</v>
      </c>
      <c r="K123" s="447">
        <v>81265</v>
      </c>
      <c r="L123" s="442">
        <f t="shared" si="33"/>
        <v>4597012.5794955008</v>
      </c>
      <c r="M123" s="418">
        <v>-37339.25</v>
      </c>
      <c r="N123" s="405">
        <f t="shared" si="34"/>
        <v>4559673.3294955008</v>
      </c>
      <c r="O123" s="405">
        <f t="shared" si="35"/>
        <v>1858.1295794242121</v>
      </c>
      <c r="P123" s="405">
        <f t="shared" si="36"/>
        <v>1843.036915721706</v>
      </c>
      <c r="Q123" s="369">
        <v>17</v>
      </c>
      <c r="R123" s="369">
        <v>17</v>
      </c>
      <c r="S123" s="369"/>
      <c r="T123" s="461">
        <f t="shared" si="37"/>
        <v>-635254.15897872113</v>
      </c>
      <c r="U123" s="462">
        <f t="shared" si="44"/>
        <v>-0.12141088953044607</v>
      </c>
      <c r="V123" s="463">
        <f t="shared" si="38"/>
        <v>-207.51066474247614</v>
      </c>
      <c r="W123" s="464"/>
      <c r="X123" s="242">
        <v>317</v>
      </c>
      <c r="Y123" s="18" t="s">
        <v>157</v>
      </c>
      <c r="Z123" s="21">
        <v>2533</v>
      </c>
      <c r="AA123" s="473">
        <f t="shared" si="39"/>
        <v>1828403.9576403527</v>
      </c>
      <c r="AB123" s="473">
        <v>1284975</v>
      </c>
      <c r="AC123" s="22">
        <v>3113378.9576403527</v>
      </c>
      <c r="AD123" s="36">
        <v>1442924</v>
      </c>
      <c r="AE123" s="22">
        <v>4556303</v>
      </c>
      <c r="AF123" s="21">
        <v>594698.73847422237</v>
      </c>
      <c r="AG123" s="418">
        <f t="shared" si="40"/>
        <v>5151001.7384742219</v>
      </c>
      <c r="AH123" s="447">
        <v>81265</v>
      </c>
      <c r="AI123" s="442">
        <f t="shared" si="41"/>
        <v>5232266.7384742219</v>
      </c>
      <c r="AJ123" s="419">
        <f t="shared" si="42"/>
        <v>2065.6402441666883</v>
      </c>
      <c r="AK123" s="369">
        <v>17</v>
      </c>
    </row>
    <row r="124" spans="1:37">
      <c r="A124" s="242">
        <v>320</v>
      </c>
      <c r="B124" s="18" t="s">
        <v>158</v>
      </c>
      <c r="C124" s="21">
        <v>6996</v>
      </c>
      <c r="D124" s="476">
        <f t="shared" si="30"/>
        <v>1580566.4607501091</v>
      </c>
      <c r="E124" s="473">
        <v>1390177.6460081465</v>
      </c>
      <c r="F124" s="22">
        <v>2970744.1067582555</v>
      </c>
      <c r="G124" s="36">
        <v>2661954.7840149594</v>
      </c>
      <c r="H124" s="22">
        <f t="shared" si="31"/>
        <v>5632698.8907732144</v>
      </c>
      <c r="I124" s="425">
        <v>1358446.3514527723</v>
      </c>
      <c r="J124" s="418">
        <f t="shared" si="32"/>
        <v>6991145.2422259869</v>
      </c>
      <c r="K124" s="447">
        <v>-342711</v>
      </c>
      <c r="L124" s="442">
        <f t="shared" si="33"/>
        <v>6648434.2422259869</v>
      </c>
      <c r="M124" s="418">
        <v>-15264.285399999993</v>
      </c>
      <c r="N124" s="405">
        <f t="shared" si="34"/>
        <v>6633169.9568259865</v>
      </c>
      <c r="O124" s="405">
        <f t="shared" si="35"/>
        <v>950.3193599522566</v>
      </c>
      <c r="P124" s="405">
        <f t="shared" si="36"/>
        <v>948.13750097569846</v>
      </c>
      <c r="Q124" s="369">
        <v>19</v>
      </c>
      <c r="R124" s="369">
        <v>19</v>
      </c>
      <c r="S124" s="369"/>
      <c r="T124" s="461">
        <f t="shared" si="37"/>
        <v>-980684.58148216642</v>
      </c>
      <c r="U124" s="462">
        <f t="shared" si="44"/>
        <v>-0.12854493476161408</v>
      </c>
      <c r="V124" s="463">
        <f t="shared" si="38"/>
        <v>-123.44824366606201</v>
      </c>
      <c r="W124" s="464"/>
      <c r="X124" s="242">
        <v>320</v>
      </c>
      <c r="Y124" s="18" t="s">
        <v>158</v>
      </c>
      <c r="Z124" s="21">
        <v>7105</v>
      </c>
      <c r="AA124" s="473">
        <f t="shared" si="39"/>
        <v>1424882.0328112678</v>
      </c>
      <c r="AB124" s="473">
        <v>2601541</v>
      </c>
      <c r="AC124" s="22">
        <v>4026423.0328112678</v>
      </c>
      <c r="AD124" s="36">
        <v>2612167</v>
      </c>
      <c r="AE124" s="22">
        <v>6638590</v>
      </c>
      <c r="AF124" s="21">
        <v>1333239.8237081533</v>
      </c>
      <c r="AG124" s="418">
        <f t="shared" si="40"/>
        <v>7971829.8237081533</v>
      </c>
      <c r="AH124" s="447">
        <v>-342711</v>
      </c>
      <c r="AI124" s="442">
        <f t="shared" si="41"/>
        <v>7629118.8237081533</v>
      </c>
      <c r="AJ124" s="419">
        <f t="shared" si="42"/>
        <v>1073.7676036183186</v>
      </c>
      <c r="AK124" s="369">
        <v>19</v>
      </c>
    </row>
    <row r="125" spans="1:37">
      <c r="A125" s="242">
        <v>322</v>
      </c>
      <c r="B125" s="18" t="s">
        <v>159</v>
      </c>
      <c r="C125" s="21">
        <v>6549</v>
      </c>
      <c r="D125" s="476">
        <f t="shared" si="30"/>
        <v>4698589.7892974503</v>
      </c>
      <c r="E125" s="473">
        <v>1706828.587302607</v>
      </c>
      <c r="F125" s="22">
        <v>6405418.3766000569</v>
      </c>
      <c r="G125" s="36">
        <v>2065352.0167833914</v>
      </c>
      <c r="H125" s="22">
        <f t="shared" si="31"/>
        <v>8470770.3933834489</v>
      </c>
      <c r="I125" s="425">
        <v>1283444.318058288</v>
      </c>
      <c r="J125" s="418">
        <f t="shared" si="32"/>
        <v>9754214.7114417367</v>
      </c>
      <c r="K125" s="447">
        <v>-516001</v>
      </c>
      <c r="L125" s="442">
        <f t="shared" si="33"/>
        <v>9238213.7114417367</v>
      </c>
      <c r="M125" s="418">
        <v>110793.02260000003</v>
      </c>
      <c r="N125" s="405">
        <f t="shared" si="34"/>
        <v>9349006.7340417374</v>
      </c>
      <c r="O125" s="405">
        <f t="shared" si="35"/>
        <v>1410.6296703987994</v>
      </c>
      <c r="P125" s="405">
        <f t="shared" si="36"/>
        <v>1427.5472185130154</v>
      </c>
      <c r="Q125" s="369">
        <v>2</v>
      </c>
      <c r="R125" s="369">
        <v>2</v>
      </c>
      <c r="S125" s="369"/>
      <c r="T125" s="461">
        <f t="shared" si="37"/>
        <v>-714595.76768290251</v>
      </c>
      <c r="U125" s="462">
        <f t="shared" si="44"/>
        <v>-7.1798397144215403E-2</v>
      </c>
      <c r="V125" s="463">
        <f t="shared" si="38"/>
        <v>-94.179745858327806</v>
      </c>
      <c r="W125" s="464"/>
      <c r="X125" s="242">
        <v>322</v>
      </c>
      <c r="Y125" s="18" t="s">
        <v>159</v>
      </c>
      <c r="Z125" s="21">
        <v>6614</v>
      </c>
      <c r="AA125" s="473">
        <f t="shared" si="39"/>
        <v>4713484.4896556977</v>
      </c>
      <c r="AB125" s="473">
        <v>2480533</v>
      </c>
      <c r="AC125" s="22">
        <v>7194017.4896556977</v>
      </c>
      <c r="AD125" s="36">
        <v>1998390</v>
      </c>
      <c r="AE125" s="22">
        <v>9192407</v>
      </c>
      <c r="AF125" s="21">
        <v>1276403.4791246401</v>
      </c>
      <c r="AG125" s="418">
        <f t="shared" si="40"/>
        <v>10468810.479124639</v>
      </c>
      <c r="AH125" s="447">
        <v>-516001</v>
      </c>
      <c r="AI125" s="442">
        <f t="shared" si="41"/>
        <v>9952809.4791246392</v>
      </c>
      <c r="AJ125" s="419">
        <f t="shared" si="42"/>
        <v>1504.8094162571272</v>
      </c>
      <c r="AK125" s="369">
        <v>2</v>
      </c>
    </row>
    <row r="126" spans="1:37">
      <c r="A126" s="242">
        <v>398</v>
      </c>
      <c r="B126" s="18" t="s">
        <v>160</v>
      </c>
      <c r="C126" s="21">
        <v>120175</v>
      </c>
      <c r="D126" s="476">
        <f t="shared" si="30"/>
        <v>20710060.720392134</v>
      </c>
      <c r="E126" s="473">
        <v>17562390.249264214</v>
      </c>
      <c r="F126" s="22">
        <v>38272450.969656348</v>
      </c>
      <c r="G126" s="36">
        <v>23192421.674240887</v>
      </c>
      <c r="H126" s="22">
        <f t="shared" si="31"/>
        <v>61464872.643897235</v>
      </c>
      <c r="I126" s="425">
        <v>18593871.561698366</v>
      </c>
      <c r="J126" s="418">
        <f t="shared" si="32"/>
        <v>80058744.205595598</v>
      </c>
      <c r="K126" s="447">
        <v>-4077446</v>
      </c>
      <c r="L126" s="442">
        <f t="shared" si="33"/>
        <v>75981298.205595598</v>
      </c>
      <c r="M126" s="418">
        <v>-8245501.1176199988</v>
      </c>
      <c r="N126" s="405">
        <f t="shared" si="34"/>
        <v>67735797.087975591</v>
      </c>
      <c r="O126" s="405">
        <f t="shared" si="35"/>
        <v>632.25544585475848</v>
      </c>
      <c r="P126" s="405">
        <f t="shared" si="36"/>
        <v>563.64299636343321</v>
      </c>
      <c r="Q126" s="369">
        <v>7</v>
      </c>
      <c r="R126" s="369">
        <v>7</v>
      </c>
      <c r="S126" s="369"/>
      <c r="T126" s="461">
        <f t="shared" si="37"/>
        <v>-14024345.382504091</v>
      </c>
      <c r="U126" s="462">
        <f t="shared" si="44"/>
        <v>-0.15581628910610171</v>
      </c>
      <c r="V126" s="463">
        <f t="shared" si="38"/>
        <v>-117.62286142693392</v>
      </c>
      <c r="W126" s="464"/>
      <c r="X126" s="242">
        <v>398</v>
      </c>
      <c r="Y126" s="18" t="s">
        <v>160</v>
      </c>
      <c r="Z126" s="21">
        <v>120027</v>
      </c>
      <c r="AA126" s="473">
        <f t="shared" si="39"/>
        <v>19681656.100387141</v>
      </c>
      <c r="AB126" s="473">
        <v>31620803</v>
      </c>
      <c r="AC126" s="22">
        <v>51302459.100387141</v>
      </c>
      <c r="AD126" s="36">
        <v>24612317</v>
      </c>
      <c r="AE126" s="22">
        <v>75914776</v>
      </c>
      <c r="AF126" s="21">
        <v>18168313.588099688</v>
      </c>
      <c r="AG126" s="418">
        <f t="shared" si="40"/>
        <v>94083089.588099688</v>
      </c>
      <c r="AH126" s="447">
        <v>-4077446</v>
      </c>
      <c r="AI126" s="442">
        <f t="shared" si="41"/>
        <v>90005643.588099688</v>
      </c>
      <c r="AJ126" s="419">
        <f t="shared" si="42"/>
        <v>749.8783072816924</v>
      </c>
      <c r="AK126" s="369">
        <v>7</v>
      </c>
    </row>
    <row r="127" spans="1:37">
      <c r="A127" s="242">
        <v>399</v>
      </c>
      <c r="B127" s="18" t="s">
        <v>161</v>
      </c>
      <c r="C127" s="21">
        <v>7817</v>
      </c>
      <c r="D127" s="476">
        <f t="shared" si="30"/>
        <v>4229392.8434635382</v>
      </c>
      <c r="E127" s="473">
        <v>-3535779.8779238821</v>
      </c>
      <c r="F127" s="22">
        <v>693612.96553965611</v>
      </c>
      <c r="G127" s="36">
        <v>2891168.5091246418</v>
      </c>
      <c r="H127" s="22">
        <f t="shared" si="31"/>
        <v>3584781.4746642979</v>
      </c>
      <c r="I127" s="425">
        <v>1308774.7013105543</v>
      </c>
      <c r="J127" s="418">
        <f t="shared" si="32"/>
        <v>4893556.1759748524</v>
      </c>
      <c r="K127" s="447">
        <v>-380211</v>
      </c>
      <c r="L127" s="442">
        <f t="shared" si="33"/>
        <v>4513345.1759748524</v>
      </c>
      <c r="M127" s="418">
        <v>62177.319100000022</v>
      </c>
      <c r="N127" s="405">
        <f t="shared" si="34"/>
        <v>4575522.4950748524</v>
      </c>
      <c r="O127" s="405">
        <f t="shared" si="35"/>
        <v>577.37561417101858</v>
      </c>
      <c r="P127" s="405">
        <f t="shared" si="36"/>
        <v>585.32972944542053</v>
      </c>
      <c r="Q127" s="369">
        <v>15</v>
      </c>
      <c r="R127" s="369">
        <v>15</v>
      </c>
      <c r="S127" s="369"/>
      <c r="T127" s="461">
        <f t="shared" si="37"/>
        <v>-1138165.6594432108</v>
      </c>
      <c r="U127" s="462">
        <f t="shared" si="44"/>
        <v>-0.20139139649353896</v>
      </c>
      <c r="V127" s="463">
        <f t="shared" si="38"/>
        <v>-136.55955958063169</v>
      </c>
      <c r="W127" s="464"/>
      <c r="X127" s="242">
        <v>399</v>
      </c>
      <c r="Y127" s="18" t="s">
        <v>161</v>
      </c>
      <c r="Z127" s="21">
        <v>7916</v>
      </c>
      <c r="AA127" s="473">
        <f t="shared" si="39"/>
        <v>4212905.0329757202</v>
      </c>
      <c r="AB127" s="473">
        <v>-2707364</v>
      </c>
      <c r="AC127" s="22">
        <v>1505541.0329757198</v>
      </c>
      <c r="AD127" s="36">
        <v>3221667</v>
      </c>
      <c r="AE127" s="22">
        <v>4727208</v>
      </c>
      <c r="AF127" s="21">
        <v>1304513.8354180634</v>
      </c>
      <c r="AG127" s="418">
        <f t="shared" si="40"/>
        <v>6031721.8354180632</v>
      </c>
      <c r="AH127" s="447">
        <v>-380211</v>
      </c>
      <c r="AI127" s="442">
        <f t="shared" si="41"/>
        <v>5651510.8354180632</v>
      </c>
      <c r="AJ127" s="419">
        <f t="shared" si="42"/>
        <v>713.93517375165027</v>
      </c>
      <c r="AK127" s="369">
        <v>15</v>
      </c>
    </row>
    <row r="128" spans="1:37">
      <c r="A128" s="242">
        <v>400</v>
      </c>
      <c r="B128" s="18" t="s">
        <v>162</v>
      </c>
      <c r="C128" s="21">
        <v>8366</v>
      </c>
      <c r="D128" s="476">
        <f t="shared" si="30"/>
        <v>3809387.1331073251</v>
      </c>
      <c r="E128" s="473">
        <v>2228935.093555565</v>
      </c>
      <c r="F128" s="22">
        <v>6038322.2266628901</v>
      </c>
      <c r="G128" s="36">
        <v>2819739.8473928138</v>
      </c>
      <c r="H128" s="22">
        <f t="shared" si="31"/>
        <v>8858062.0740557034</v>
      </c>
      <c r="I128" s="425">
        <v>1729764.5040783472</v>
      </c>
      <c r="J128" s="418">
        <f t="shared" si="32"/>
        <v>10587826.578134051</v>
      </c>
      <c r="K128" s="447">
        <v>978329</v>
      </c>
      <c r="L128" s="442">
        <f t="shared" si="33"/>
        <v>11566155.578134051</v>
      </c>
      <c r="M128" s="418">
        <v>248455.36950000003</v>
      </c>
      <c r="N128" s="405">
        <f t="shared" si="34"/>
        <v>11814610.947634051</v>
      </c>
      <c r="O128" s="405">
        <f t="shared" si="35"/>
        <v>1382.5191941350765</v>
      </c>
      <c r="P128" s="405">
        <f t="shared" si="36"/>
        <v>1412.2174214241036</v>
      </c>
      <c r="Q128" s="369">
        <v>2</v>
      </c>
      <c r="R128" s="369">
        <v>2</v>
      </c>
      <c r="S128" s="369"/>
      <c r="T128" s="461">
        <f t="shared" si="37"/>
        <v>-1258316.9396116063</v>
      </c>
      <c r="U128" s="462">
        <f t="shared" si="44"/>
        <v>-9.8118416790275817E-2</v>
      </c>
      <c r="V128" s="463">
        <f t="shared" si="38"/>
        <v>-134.09297683768318</v>
      </c>
      <c r="W128" s="464"/>
      <c r="X128" s="242">
        <v>400</v>
      </c>
      <c r="Y128" s="18" t="s">
        <v>162</v>
      </c>
      <c r="Z128" s="21">
        <v>8456</v>
      </c>
      <c r="AA128" s="473">
        <f t="shared" si="39"/>
        <v>3377540.6156987585</v>
      </c>
      <c r="AB128" s="473">
        <v>3720732</v>
      </c>
      <c r="AC128" s="22">
        <v>7098272.6156987585</v>
      </c>
      <c r="AD128" s="36">
        <v>3028423</v>
      </c>
      <c r="AE128" s="22">
        <v>10126696</v>
      </c>
      <c r="AF128" s="21">
        <v>1719447.5177456571</v>
      </c>
      <c r="AG128" s="418">
        <f t="shared" si="40"/>
        <v>11846143.517745657</v>
      </c>
      <c r="AH128" s="447">
        <v>978329</v>
      </c>
      <c r="AI128" s="442">
        <f t="shared" si="41"/>
        <v>12824472.517745657</v>
      </c>
      <c r="AJ128" s="419">
        <f t="shared" si="42"/>
        <v>1516.6121709727597</v>
      </c>
      <c r="AK128" s="369">
        <v>2</v>
      </c>
    </row>
    <row r="129" spans="1:37">
      <c r="A129" s="242">
        <v>402</v>
      </c>
      <c r="B129" s="18" t="s">
        <v>163</v>
      </c>
      <c r="C129" s="21">
        <v>9099</v>
      </c>
      <c r="D129" s="476">
        <f t="shared" si="30"/>
        <v>2254670.0721298419</v>
      </c>
      <c r="E129" s="473">
        <v>-3961907.0103160953</v>
      </c>
      <c r="F129" s="22">
        <v>-1707236.9381862534</v>
      </c>
      <c r="G129" s="36">
        <v>5011477.0173176685</v>
      </c>
      <c r="H129" s="22">
        <f t="shared" si="31"/>
        <v>3304240.0791314151</v>
      </c>
      <c r="I129" s="425">
        <v>1925317.436257523</v>
      </c>
      <c r="J129" s="418">
        <f t="shared" si="32"/>
        <v>5229557.5153889377</v>
      </c>
      <c r="K129" s="447">
        <v>-96194</v>
      </c>
      <c r="L129" s="442">
        <f t="shared" si="33"/>
        <v>5133363.5153889377</v>
      </c>
      <c r="M129" s="418">
        <v>287542.09639999998</v>
      </c>
      <c r="N129" s="405">
        <f t="shared" si="34"/>
        <v>5420905.6117889378</v>
      </c>
      <c r="O129" s="405">
        <f t="shared" si="35"/>
        <v>564.16787728200211</v>
      </c>
      <c r="P129" s="405">
        <f t="shared" si="36"/>
        <v>595.76938254631693</v>
      </c>
      <c r="Q129" s="369">
        <v>11</v>
      </c>
      <c r="R129" s="369">
        <v>11</v>
      </c>
      <c r="S129" s="369"/>
      <c r="T129" s="461">
        <f t="shared" si="37"/>
        <v>-2331493.7287151199</v>
      </c>
      <c r="U129" s="462">
        <f t="shared" si="44"/>
        <v>-0.31232931219905047</v>
      </c>
      <c r="V129" s="463">
        <f t="shared" si="38"/>
        <v>-243.10553507920235</v>
      </c>
      <c r="W129" s="464"/>
      <c r="X129" s="242">
        <v>402</v>
      </c>
      <c r="Y129" s="18" t="s">
        <v>163</v>
      </c>
      <c r="Z129" s="21">
        <v>9247</v>
      </c>
      <c r="AA129" s="473">
        <f t="shared" si="39"/>
        <v>2368295.4275169955</v>
      </c>
      <c r="AB129" s="473">
        <v>-1738728</v>
      </c>
      <c r="AC129" s="22">
        <v>629567.42751699546</v>
      </c>
      <c r="AD129" s="36">
        <v>5014581</v>
      </c>
      <c r="AE129" s="22">
        <v>5644148</v>
      </c>
      <c r="AF129" s="21">
        <v>1916903.2441040578</v>
      </c>
      <c r="AG129" s="418">
        <f t="shared" si="40"/>
        <v>7561051.2441040576</v>
      </c>
      <c r="AH129" s="447">
        <v>-96194</v>
      </c>
      <c r="AI129" s="442">
        <f t="shared" si="41"/>
        <v>7464857.2441040576</v>
      </c>
      <c r="AJ129" s="419">
        <f t="shared" si="42"/>
        <v>807.27341236120446</v>
      </c>
      <c r="AK129" s="369">
        <v>11</v>
      </c>
    </row>
    <row r="130" spans="1:37">
      <c r="A130" s="242">
        <v>403</v>
      </c>
      <c r="B130" s="18" t="s">
        <v>164</v>
      </c>
      <c r="C130" s="21">
        <v>2820</v>
      </c>
      <c r="D130" s="476">
        <f t="shared" si="30"/>
        <v>819477.82180867309</v>
      </c>
      <c r="E130" s="473">
        <v>11096.507571867158</v>
      </c>
      <c r="F130" s="22">
        <v>830574.32938054029</v>
      </c>
      <c r="G130" s="36">
        <v>1532092.7872841358</v>
      </c>
      <c r="H130" s="22">
        <f t="shared" si="31"/>
        <v>2362667.116664676</v>
      </c>
      <c r="I130" s="425">
        <v>676403.25733929232</v>
      </c>
      <c r="J130" s="418">
        <f t="shared" si="32"/>
        <v>3039070.3740039682</v>
      </c>
      <c r="K130" s="447">
        <v>55775</v>
      </c>
      <c r="L130" s="442">
        <f t="shared" si="33"/>
        <v>3094845.3740039682</v>
      </c>
      <c r="M130" s="418">
        <v>-38832.82</v>
      </c>
      <c r="N130" s="405">
        <f t="shared" si="34"/>
        <v>3056012.5540039684</v>
      </c>
      <c r="O130" s="405">
        <f t="shared" si="35"/>
        <v>1097.4628985829675</v>
      </c>
      <c r="P130" s="405">
        <f t="shared" si="36"/>
        <v>1083.6923950368682</v>
      </c>
      <c r="Q130" s="369">
        <v>14</v>
      </c>
      <c r="R130" s="369">
        <v>14</v>
      </c>
      <c r="S130" s="369"/>
      <c r="T130" s="461">
        <f t="shared" si="37"/>
        <v>-613132.45631139027</v>
      </c>
      <c r="U130" s="462">
        <f t="shared" si="44"/>
        <v>-0.1653549412562815</v>
      </c>
      <c r="V130" s="463">
        <f t="shared" si="38"/>
        <v>-196.31861932190282</v>
      </c>
      <c r="W130" s="464"/>
      <c r="X130" s="242">
        <v>403</v>
      </c>
      <c r="Y130" s="18" t="s">
        <v>164</v>
      </c>
      <c r="Z130" s="21">
        <v>2866</v>
      </c>
      <c r="AA130" s="473">
        <f t="shared" si="39"/>
        <v>759603.88847576315</v>
      </c>
      <c r="AB130" s="473">
        <v>699758</v>
      </c>
      <c r="AC130" s="22">
        <v>1459361.8884757631</v>
      </c>
      <c r="AD130" s="36">
        <v>1526725</v>
      </c>
      <c r="AE130" s="22">
        <v>2986087</v>
      </c>
      <c r="AF130" s="21">
        <v>666115.83031535835</v>
      </c>
      <c r="AG130" s="418">
        <f t="shared" si="40"/>
        <v>3652202.8303153585</v>
      </c>
      <c r="AH130" s="447">
        <v>55775</v>
      </c>
      <c r="AI130" s="442">
        <f t="shared" si="41"/>
        <v>3707977.8303153585</v>
      </c>
      <c r="AJ130" s="419">
        <f t="shared" si="42"/>
        <v>1293.7815179048703</v>
      </c>
      <c r="AK130" s="369">
        <v>14</v>
      </c>
    </row>
    <row r="131" spans="1:37">
      <c r="A131" s="242">
        <v>405</v>
      </c>
      <c r="B131" s="18" t="s">
        <v>165</v>
      </c>
      <c r="C131" s="21">
        <v>72650</v>
      </c>
      <c r="D131" s="476">
        <f t="shared" si="30"/>
        <v>8914606.1297472976</v>
      </c>
      <c r="E131" s="473">
        <v>-4017345.9555867026</v>
      </c>
      <c r="F131" s="22">
        <v>4897260.1741605941</v>
      </c>
      <c r="G131" s="36">
        <v>13124104.692497492</v>
      </c>
      <c r="H131" s="22">
        <f t="shared" si="31"/>
        <v>18021364.866658084</v>
      </c>
      <c r="I131" s="425">
        <v>11751886.434163246</v>
      </c>
      <c r="J131" s="418">
        <f t="shared" si="32"/>
        <v>29773251.30082133</v>
      </c>
      <c r="K131" s="447">
        <v>-5769783</v>
      </c>
      <c r="L131" s="442">
        <f t="shared" si="33"/>
        <v>24003468.30082133</v>
      </c>
      <c r="M131" s="418">
        <v>-1999198.7070900006</v>
      </c>
      <c r="N131" s="405">
        <f t="shared" si="34"/>
        <v>22004269.593731329</v>
      </c>
      <c r="O131" s="405">
        <f t="shared" si="35"/>
        <v>330.3987377952007</v>
      </c>
      <c r="P131" s="405">
        <f t="shared" si="36"/>
        <v>302.88051746361089</v>
      </c>
      <c r="Q131" s="369">
        <v>9</v>
      </c>
      <c r="R131" s="369">
        <v>9</v>
      </c>
      <c r="S131" s="369"/>
      <c r="T131" s="461">
        <f t="shared" si="37"/>
        <v>-2634270.7907833941</v>
      </c>
      <c r="U131" s="462">
        <f t="shared" si="44"/>
        <v>-9.8892431588295845E-2</v>
      </c>
      <c r="V131" s="463">
        <f t="shared" si="38"/>
        <v>-36.340517809677522</v>
      </c>
      <c r="W131" s="464"/>
      <c r="X131" s="242">
        <v>405</v>
      </c>
      <c r="Y131" s="18" t="s">
        <v>165</v>
      </c>
      <c r="Z131" s="21">
        <v>72634</v>
      </c>
      <c r="AA131" s="473">
        <f t="shared" si="39"/>
        <v>8167377.8514719084</v>
      </c>
      <c r="AB131" s="473">
        <v>3493473</v>
      </c>
      <c r="AC131" s="22">
        <v>11660850.851471908</v>
      </c>
      <c r="AD131" s="36">
        <v>9203077</v>
      </c>
      <c r="AE131" s="22">
        <v>20863927</v>
      </c>
      <c r="AF131" s="21">
        <v>11543595.091604726</v>
      </c>
      <c r="AG131" s="418">
        <f t="shared" si="40"/>
        <v>32407522.091604725</v>
      </c>
      <c r="AH131" s="447">
        <v>-5769783</v>
      </c>
      <c r="AI131" s="442">
        <f t="shared" si="41"/>
        <v>26637739.091604725</v>
      </c>
      <c r="AJ131" s="419">
        <f t="shared" si="42"/>
        <v>366.73925560487822</v>
      </c>
      <c r="AK131" s="369">
        <v>9</v>
      </c>
    </row>
    <row r="132" spans="1:37">
      <c r="A132" s="242">
        <v>407</v>
      </c>
      <c r="B132" s="18" t="s">
        <v>166</v>
      </c>
      <c r="C132" s="21">
        <v>2518</v>
      </c>
      <c r="D132" s="476">
        <f t="shared" si="30"/>
        <v>1157587.2629017914</v>
      </c>
      <c r="E132" s="473">
        <v>136205.04636560427</v>
      </c>
      <c r="F132" s="22">
        <v>1293792.3092673956</v>
      </c>
      <c r="G132" s="36">
        <v>1205118.4663314817</v>
      </c>
      <c r="H132" s="22">
        <f t="shared" si="31"/>
        <v>2498910.7755988771</v>
      </c>
      <c r="I132" s="425">
        <v>645586.12050310674</v>
      </c>
      <c r="J132" s="418">
        <f t="shared" si="32"/>
        <v>3144496.8961019837</v>
      </c>
      <c r="K132" s="447">
        <v>-607934</v>
      </c>
      <c r="L132" s="442">
        <f t="shared" si="33"/>
        <v>2536562.8961019837</v>
      </c>
      <c r="M132" s="418">
        <v>-870751.31000000017</v>
      </c>
      <c r="N132" s="405">
        <f t="shared" si="34"/>
        <v>1665811.5861019837</v>
      </c>
      <c r="O132" s="405">
        <f t="shared" si="35"/>
        <v>1007.3720794686194</v>
      </c>
      <c r="P132" s="405">
        <f t="shared" si="36"/>
        <v>661.56139241540257</v>
      </c>
      <c r="Q132" s="369">
        <v>1</v>
      </c>
      <c r="R132" s="465">
        <v>32</v>
      </c>
      <c r="S132" s="465"/>
      <c r="T132" s="461">
        <f t="shared" si="37"/>
        <v>-189858.21512425039</v>
      </c>
      <c r="U132" s="462">
        <f t="shared" si="44"/>
        <v>-6.9636423493970021E-2</v>
      </c>
      <c r="V132" s="463">
        <f t="shared" si="38"/>
        <v>-49.380289223719501</v>
      </c>
      <c r="W132" s="464"/>
      <c r="X132" s="242">
        <v>407</v>
      </c>
      <c r="Y132" s="18" t="s">
        <v>166</v>
      </c>
      <c r="Z132" s="21">
        <v>2580</v>
      </c>
      <c r="AA132" s="473">
        <f t="shared" si="39"/>
        <v>1136775.5261859666</v>
      </c>
      <c r="AB132" s="473">
        <v>343910</v>
      </c>
      <c r="AC132" s="22">
        <v>1480685.5261859666</v>
      </c>
      <c r="AD132" s="36">
        <v>1207079</v>
      </c>
      <c r="AE132" s="22">
        <v>2687764</v>
      </c>
      <c r="AF132" s="21">
        <v>646591.111226234</v>
      </c>
      <c r="AG132" s="418">
        <f t="shared" si="40"/>
        <v>3334355.1112262341</v>
      </c>
      <c r="AH132" s="447">
        <v>-607934</v>
      </c>
      <c r="AI132" s="442">
        <f t="shared" si="41"/>
        <v>2726421.1112262341</v>
      </c>
      <c r="AJ132" s="419">
        <f t="shared" si="42"/>
        <v>1056.7523686923389</v>
      </c>
      <c r="AK132" s="369">
        <v>1</v>
      </c>
    </row>
    <row r="133" spans="1:37">
      <c r="A133" s="242">
        <v>408</v>
      </c>
      <c r="B133" s="18" t="s">
        <v>167</v>
      </c>
      <c r="C133" s="21">
        <v>14099</v>
      </c>
      <c r="D133" s="476">
        <f t="shared" si="30"/>
        <v>5519995.7009762628</v>
      </c>
      <c r="E133" s="473">
        <v>-287436.24213673163</v>
      </c>
      <c r="F133" s="22">
        <v>5232559.4588395311</v>
      </c>
      <c r="G133" s="36">
        <v>6043172.5016370555</v>
      </c>
      <c r="H133" s="22">
        <f t="shared" si="31"/>
        <v>11275731.960476587</v>
      </c>
      <c r="I133" s="425">
        <v>2582894.7415398387</v>
      </c>
      <c r="J133" s="418">
        <f t="shared" si="32"/>
        <v>13858626.702016424</v>
      </c>
      <c r="K133" s="447">
        <v>-3461</v>
      </c>
      <c r="L133" s="442">
        <f t="shared" si="33"/>
        <v>13855165.702016424</v>
      </c>
      <c r="M133" s="418">
        <v>-19341.731499999994</v>
      </c>
      <c r="N133" s="405">
        <f t="shared" si="34"/>
        <v>13835823.970516425</v>
      </c>
      <c r="O133" s="405">
        <f t="shared" si="35"/>
        <v>982.70556082108124</v>
      </c>
      <c r="P133" s="405">
        <f t="shared" si="36"/>
        <v>981.33370951957056</v>
      </c>
      <c r="Q133" s="369">
        <v>14</v>
      </c>
      <c r="R133" s="369">
        <v>14</v>
      </c>
      <c r="S133" s="369"/>
      <c r="T133" s="461">
        <f t="shared" si="37"/>
        <v>-2191917.9280940928</v>
      </c>
      <c r="U133" s="462">
        <f t="shared" si="44"/>
        <v>-0.13659291486343408</v>
      </c>
      <c r="V133" s="463">
        <f t="shared" si="38"/>
        <v>-147.1320530710907</v>
      </c>
      <c r="W133" s="464"/>
      <c r="X133" s="242">
        <v>408</v>
      </c>
      <c r="Y133" s="18" t="s">
        <v>167</v>
      </c>
      <c r="Z133" s="21">
        <v>14203</v>
      </c>
      <c r="AA133" s="473">
        <f t="shared" si="39"/>
        <v>5715312.4105135407</v>
      </c>
      <c r="AB133" s="473">
        <v>1201640</v>
      </c>
      <c r="AC133" s="22">
        <v>6916952.4105135407</v>
      </c>
      <c r="AD133" s="36">
        <v>6570034</v>
      </c>
      <c r="AE133" s="22">
        <v>13486986</v>
      </c>
      <c r="AF133" s="21">
        <v>2563558.6301105162</v>
      </c>
      <c r="AG133" s="418">
        <f t="shared" si="40"/>
        <v>16050544.630110517</v>
      </c>
      <c r="AH133" s="447">
        <v>-3461</v>
      </c>
      <c r="AI133" s="442">
        <f t="shared" si="41"/>
        <v>16047083.630110517</v>
      </c>
      <c r="AJ133" s="419">
        <f t="shared" si="42"/>
        <v>1129.8376138921719</v>
      </c>
      <c r="AK133" s="369">
        <v>14</v>
      </c>
    </row>
    <row r="134" spans="1:37">
      <c r="A134" s="242">
        <v>410</v>
      </c>
      <c r="B134" s="18" t="s">
        <v>168</v>
      </c>
      <c r="C134" s="21">
        <v>18775</v>
      </c>
      <c r="D134" s="476">
        <f t="shared" si="30"/>
        <v>14330604.439421821</v>
      </c>
      <c r="E134" s="473">
        <v>-7509957.6623298423</v>
      </c>
      <c r="F134" s="22">
        <v>6820646.77709198</v>
      </c>
      <c r="G134" s="36">
        <v>7593106.8534920132</v>
      </c>
      <c r="H134" s="22">
        <f t="shared" si="31"/>
        <v>14413753.630583994</v>
      </c>
      <c r="I134" s="425">
        <v>2700396.0808553589</v>
      </c>
      <c r="J134" s="418">
        <f t="shared" si="32"/>
        <v>17114149.711439352</v>
      </c>
      <c r="K134" s="447">
        <v>-1471414</v>
      </c>
      <c r="L134" s="442">
        <f t="shared" si="33"/>
        <v>15642735.711439352</v>
      </c>
      <c r="M134" s="418">
        <v>238109.41011000017</v>
      </c>
      <c r="N134" s="405">
        <f t="shared" si="34"/>
        <v>15880845.121549353</v>
      </c>
      <c r="O134" s="405">
        <f t="shared" si="35"/>
        <v>833.16834681434636</v>
      </c>
      <c r="P134" s="405">
        <f t="shared" si="36"/>
        <v>845.85060567506537</v>
      </c>
      <c r="Q134" s="369">
        <v>13</v>
      </c>
      <c r="R134" s="369">
        <v>13</v>
      </c>
      <c r="S134" s="369"/>
      <c r="T134" s="461">
        <f t="shared" si="37"/>
        <v>-4546564.832575541</v>
      </c>
      <c r="U134" s="462">
        <f t="shared" si="44"/>
        <v>-0.22519674828078021</v>
      </c>
      <c r="V134" s="463">
        <f t="shared" si="38"/>
        <v>-241.41652352921835</v>
      </c>
      <c r="W134" s="464"/>
      <c r="X134" s="242">
        <v>410</v>
      </c>
      <c r="Y134" s="18" t="s">
        <v>168</v>
      </c>
      <c r="Z134" s="21">
        <v>18788</v>
      </c>
      <c r="AA134" s="473">
        <f t="shared" si="39"/>
        <v>14245182.218987186</v>
      </c>
      <c r="AB134" s="473">
        <v>-3363146</v>
      </c>
      <c r="AC134" s="22">
        <v>10882036.218987186</v>
      </c>
      <c r="AD134" s="36">
        <v>8090771</v>
      </c>
      <c r="AE134" s="22">
        <v>18972807</v>
      </c>
      <c r="AF134" s="21">
        <v>2687907.5440148944</v>
      </c>
      <c r="AG134" s="418">
        <f t="shared" si="40"/>
        <v>21660714.544014893</v>
      </c>
      <c r="AH134" s="447">
        <v>-1471414</v>
      </c>
      <c r="AI134" s="442">
        <f t="shared" si="41"/>
        <v>20189300.544014893</v>
      </c>
      <c r="AJ134" s="419">
        <f t="shared" si="42"/>
        <v>1074.5848703435647</v>
      </c>
      <c r="AK134" s="369">
        <v>13</v>
      </c>
    </row>
    <row r="135" spans="1:37">
      <c r="A135" s="242">
        <v>416</v>
      </c>
      <c r="B135" s="18" t="s">
        <v>169</v>
      </c>
      <c r="C135" s="21">
        <v>2886</v>
      </c>
      <c r="D135" s="476">
        <f t="shared" si="30"/>
        <v>1196204.7039322532</v>
      </c>
      <c r="E135" s="473">
        <v>-866614.16070128873</v>
      </c>
      <c r="F135" s="22">
        <v>329590.54323096434</v>
      </c>
      <c r="G135" s="36">
        <v>1322457.921815566</v>
      </c>
      <c r="H135" s="22">
        <f t="shared" si="31"/>
        <v>1652048.4650465304</v>
      </c>
      <c r="I135" s="425">
        <v>519920.73531903088</v>
      </c>
      <c r="J135" s="418">
        <f t="shared" si="32"/>
        <v>2171969.2003655611</v>
      </c>
      <c r="K135" s="447">
        <v>-584974</v>
      </c>
      <c r="L135" s="442">
        <f t="shared" si="33"/>
        <v>1586995.2003655611</v>
      </c>
      <c r="M135" s="418">
        <v>26286.832000000009</v>
      </c>
      <c r="N135" s="405">
        <f t="shared" si="34"/>
        <v>1613282.032365561</v>
      </c>
      <c r="O135" s="405">
        <f t="shared" si="35"/>
        <v>549.89438682105367</v>
      </c>
      <c r="P135" s="405">
        <f t="shared" si="36"/>
        <v>559.00278321745009</v>
      </c>
      <c r="Q135" s="369">
        <v>9</v>
      </c>
      <c r="R135" s="369">
        <v>9</v>
      </c>
      <c r="S135" s="369"/>
      <c r="T135" s="461">
        <f t="shared" si="37"/>
        <v>-66140.769057884347</v>
      </c>
      <c r="U135" s="462">
        <f t="shared" si="44"/>
        <v>-4.000927345434984E-2</v>
      </c>
      <c r="V135" s="463">
        <f t="shared" si="38"/>
        <v>-16.83031987193408</v>
      </c>
      <c r="W135" s="464"/>
      <c r="X135" s="242">
        <v>416</v>
      </c>
      <c r="Y135" s="18" t="s">
        <v>169</v>
      </c>
      <c r="Z135" s="21">
        <v>2917</v>
      </c>
      <c r="AA135" s="473">
        <f t="shared" si="39"/>
        <v>1005997.2618085606</v>
      </c>
      <c r="AB135" s="473">
        <v>-603278</v>
      </c>
      <c r="AC135" s="22">
        <v>402719.26180856058</v>
      </c>
      <c r="AD135" s="36">
        <v>1316051</v>
      </c>
      <c r="AE135" s="22">
        <v>1718770</v>
      </c>
      <c r="AF135" s="21">
        <v>519339.96942344547</v>
      </c>
      <c r="AG135" s="418">
        <f t="shared" si="40"/>
        <v>2238109.9694234454</v>
      </c>
      <c r="AH135" s="447">
        <v>-584974</v>
      </c>
      <c r="AI135" s="442">
        <f t="shared" si="41"/>
        <v>1653135.9694234454</v>
      </c>
      <c r="AJ135" s="419">
        <f t="shared" si="42"/>
        <v>566.72470669298775</v>
      </c>
      <c r="AK135" s="369">
        <v>9</v>
      </c>
    </row>
    <row r="136" spans="1:37">
      <c r="A136" s="242">
        <v>418</v>
      </c>
      <c r="B136" s="18" t="s">
        <v>170</v>
      </c>
      <c r="C136" s="21">
        <v>24580</v>
      </c>
      <c r="D136" s="476">
        <f t="shared" si="30"/>
        <v>18689767.212628108</v>
      </c>
      <c r="E136" s="473">
        <v>-1227572.3550683388</v>
      </c>
      <c r="F136" s="22">
        <v>17462194.85755977</v>
      </c>
      <c r="G136" s="36">
        <v>1804536.2117255407</v>
      </c>
      <c r="H136" s="22">
        <f t="shared" si="31"/>
        <v>19266731.069285311</v>
      </c>
      <c r="I136" s="425">
        <v>2859189.8481888552</v>
      </c>
      <c r="J136" s="418">
        <f t="shared" si="32"/>
        <v>22125920.917474166</v>
      </c>
      <c r="K136" s="447">
        <v>-2491947</v>
      </c>
      <c r="L136" s="442">
        <f t="shared" si="33"/>
        <v>19633973.917474166</v>
      </c>
      <c r="M136" s="418">
        <v>-523327.51159000047</v>
      </c>
      <c r="N136" s="405">
        <f t="shared" si="34"/>
        <v>19110646.405884165</v>
      </c>
      <c r="O136" s="405">
        <f t="shared" si="35"/>
        <v>798.7784343968334</v>
      </c>
      <c r="P136" s="405">
        <f t="shared" si="36"/>
        <v>777.48764873409948</v>
      </c>
      <c r="Q136" s="369">
        <v>6</v>
      </c>
      <c r="R136" s="369">
        <v>6</v>
      </c>
      <c r="S136" s="369"/>
      <c r="T136" s="461">
        <f t="shared" si="37"/>
        <v>-2438497.2002821639</v>
      </c>
      <c r="U136" s="462">
        <f t="shared" si="44"/>
        <v>-0.11047685541291752</v>
      </c>
      <c r="V136" s="463">
        <f t="shared" si="38"/>
        <v>-114.66599192978174</v>
      </c>
      <c r="W136" s="464"/>
      <c r="X136" s="242">
        <v>418</v>
      </c>
      <c r="Y136" s="18" t="s">
        <v>170</v>
      </c>
      <c r="Z136" s="21">
        <v>24164</v>
      </c>
      <c r="AA136" s="473">
        <f t="shared" si="39"/>
        <v>18879443.187539309</v>
      </c>
      <c r="AB136" s="473">
        <v>151899</v>
      </c>
      <c r="AC136" s="22">
        <v>19031342.187539309</v>
      </c>
      <c r="AD136" s="36">
        <v>2683887</v>
      </c>
      <c r="AE136" s="22">
        <v>21715229</v>
      </c>
      <c r="AF136" s="21">
        <v>2849189.1177563276</v>
      </c>
      <c r="AG136" s="418">
        <f t="shared" si="40"/>
        <v>24564418.117756329</v>
      </c>
      <c r="AH136" s="447">
        <v>-2491947</v>
      </c>
      <c r="AI136" s="442">
        <f t="shared" si="41"/>
        <v>22072471.117756329</v>
      </c>
      <c r="AJ136" s="419">
        <f t="shared" si="42"/>
        <v>913.44442632661514</v>
      </c>
      <c r="AK136" s="369">
        <v>6</v>
      </c>
    </row>
    <row r="137" spans="1:37">
      <c r="A137" s="242">
        <v>420</v>
      </c>
      <c r="B137" s="18" t="s">
        <v>171</v>
      </c>
      <c r="C137" s="21">
        <v>9177</v>
      </c>
      <c r="D137" s="476">
        <f t="shared" si="30"/>
        <v>868118.25925663416</v>
      </c>
      <c r="E137" s="473">
        <v>637510.3335008272</v>
      </c>
      <c r="F137" s="22">
        <v>1505628.5927574614</v>
      </c>
      <c r="G137" s="36">
        <v>2591992.9847234362</v>
      </c>
      <c r="H137" s="22">
        <f t="shared" si="31"/>
        <v>4097621.5774808973</v>
      </c>
      <c r="I137" s="425">
        <v>1702694.6573583654</v>
      </c>
      <c r="J137" s="418">
        <f t="shared" si="32"/>
        <v>5800316.2348392624</v>
      </c>
      <c r="K137" s="447">
        <v>-1146993</v>
      </c>
      <c r="L137" s="442">
        <f t="shared" si="33"/>
        <v>4653323.2348392624</v>
      </c>
      <c r="M137" s="418">
        <v>-133316.05820000003</v>
      </c>
      <c r="N137" s="405">
        <f t="shared" si="34"/>
        <v>4520007.1766392626</v>
      </c>
      <c r="O137" s="405">
        <f t="shared" si="35"/>
        <v>507.06366294423697</v>
      </c>
      <c r="P137" s="405">
        <f t="shared" si="36"/>
        <v>492.53646906824264</v>
      </c>
      <c r="Q137" s="369">
        <v>11</v>
      </c>
      <c r="R137" s="369">
        <v>11</v>
      </c>
      <c r="S137" s="369"/>
      <c r="T137" s="461">
        <f t="shared" si="37"/>
        <v>2939116.7293318762</v>
      </c>
      <c r="U137" s="462">
        <f t="shared" si="44"/>
        <v>1.7145639804125756</v>
      </c>
      <c r="V137" s="463">
        <f t="shared" si="38"/>
        <v>322.34313433352725</v>
      </c>
      <c r="W137" s="464"/>
      <c r="X137" s="242">
        <v>420</v>
      </c>
      <c r="Y137" s="18" t="s">
        <v>171</v>
      </c>
      <c r="Z137" s="21">
        <v>9280</v>
      </c>
      <c r="AA137" s="473">
        <f t="shared" si="39"/>
        <v>774069.10760278162</v>
      </c>
      <c r="AB137" s="473">
        <v>-1921207</v>
      </c>
      <c r="AC137" s="22">
        <v>-1147137.8923972184</v>
      </c>
      <c r="AD137" s="36">
        <v>2306524</v>
      </c>
      <c r="AE137" s="22">
        <v>1159386</v>
      </c>
      <c r="AF137" s="21">
        <v>1701813.5055073863</v>
      </c>
      <c r="AG137" s="418">
        <f t="shared" si="40"/>
        <v>2861199.5055073863</v>
      </c>
      <c r="AH137" s="447">
        <v>-1146993</v>
      </c>
      <c r="AI137" s="442">
        <f t="shared" si="41"/>
        <v>1714206.5055073863</v>
      </c>
      <c r="AJ137" s="419">
        <f t="shared" si="42"/>
        <v>184.72052861070972</v>
      </c>
      <c r="AK137" s="369">
        <v>11</v>
      </c>
    </row>
    <row r="138" spans="1:37">
      <c r="A138" s="242">
        <v>421</v>
      </c>
      <c r="B138" s="18" t="s">
        <v>172</v>
      </c>
      <c r="C138" s="21">
        <v>695</v>
      </c>
      <c r="D138" s="476">
        <f t="shared" si="30"/>
        <v>720615.63130609528</v>
      </c>
      <c r="E138" s="473">
        <v>414275.03958797193</v>
      </c>
      <c r="F138" s="22">
        <v>1134890.6708940673</v>
      </c>
      <c r="G138" s="36">
        <v>197379.42246718012</v>
      </c>
      <c r="H138" s="22">
        <f t="shared" si="31"/>
        <v>1332270.0933612473</v>
      </c>
      <c r="I138" s="425">
        <v>170432.7658465337</v>
      </c>
      <c r="J138" s="418">
        <f t="shared" si="32"/>
        <v>1502702.859207781</v>
      </c>
      <c r="K138" s="447">
        <v>-186258</v>
      </c>
      <c r="L138" s="442">
        <f t="shared" si="33"/>
        <v>1316444.859207781</v>
      </c>
      <c r="M138" s="418">
        <v>0</v>
      </c>
      <c r="N138" s="405">
        <f t="shared" si="34"/>
        <v>1316444.859207781</v>
      </c>
      <c r="O138" s="405">
        <f t="shared" si="35"/>
        <v>1894.1652650471669</v>
      </c>
      <c r="P138" s="405">
        <f t="shared" si="36"/>
        <v>1894.1652650471669</v>
      </c>
      <c r="Q138" s="369">
        <v>16</v>
      </c>
      <c r="R138" s="369">
        <v>16</v>
      </c>
      <c r="S138" s="369"/>
      <c r="T138" s="461">
        <f t="shared" si="37"/>
        <v>571439.15404836531</v>
      </c>
      <c r="U138" s="462">
        <f t="shared" si="44"/>
        <v>0.76702654770420742</v>
      </c>
      <c r="V138" s="463">
        <f t="shared" si="38"/>
        <v>857.99599500625504</v>
      </c>
      <c r="W138" s="464"/>
      <c r="X138" s="242">
        <v>421</v>
      </c>
      <c r="Y138" s="18" t="s">
        <v>172</v>
      </c>
      <c r="Z138" s="21">
        <v>719</v>
      </c>
      <c r="AA138" s="473">
        <f t="shared" si="39"/>
        <v>663505.36697276717</v>
      </c>
      <c r="AB138" s="473">
        <v>8036</v>
      </c>
      <c r="AC138" s="22">
        <v>671541.36697276717</v>
      </c>
      <c r="AD138" s="36">
        <v>87700</v>
      </c>
      <c r="AE138" s="22">
        <v>759242</v>
      </c>
      <c r="AF138" s="21">
        <v>172021.70515941572</v>
      </c>
      <c r="AG138" s="418">
        <f t="shared" si="40"/>
        <v>931263.70515941572</v>
      </c>
      <c r="AH138" s="447">
        <v>-186258</v>
      </c>
      <c r="AI138" s="442">
        <f t="shared" si="41"/>
        <v>745005.70515941572</v>
      </c>
      <c r="AJ138" s="419">
        <f t="shared" si="42"/>
        <v>1036.1692700409119</v>
      </c>
      <c r="AK138" s="369">
        <v>16</v>
      </c>
    </row>
    <row r="139" spans="1:37">
      <c r="A139" s="242">
        <v>422</v>
      </c>
      <c r="B139" s="18" t="s">
        <v>173</v>
      </c>
      <c r="C139" s="21">
        <v>10372</v>
      </c>
      <c r="D139" s="476">
        <f t="shared" ref="D139:D202" si="45">F139-E139</f>
        <v>1585362.9573615845</v>
      </c>
      <c r="E139" s="473">
        <v>-87352.920876964956</v>
      </c>
      <c r="F139" s="22">
        <v>1498010.0364846196</v>
      </c>
      <c r="G139" s="36">
        <v>3460748.0581132011</v>
      </c>
      <c r="H139" s="22">
        <f t="shared" ref="H139:H202" si="46">SUM(F139:G139)</f>
        <v>4958758.0945978202</v>
      </c>
      <c r="I139" s="425">
        <v>2105716.6866571074</v>
      </c>
      <c r="J139" s="418">
        <f t="shared" ref="J139:J202" si="47">H139+I139</f>
        <v>7064474.7812549276</v>
      </c>
      <c r="K139" s="447">
        <v>-270652</v>
      </c>
      <c r="L139" s="442">
        <f t="shared" ref="L139:L202" si="48">J139+K139</f>
        <v>6793822.7812549276</v>
      </c>
      <c r="M139" s="418">
        <v>137572.73270000002</v>
      </c>
      <c r="N139" s="405">
        <f t="shared" ref="N139:N202" si="49">SUM(L139:M139)</f>
        <v>6931395.5139549272</v>
      </c>
      <c r="O139" s="405">
        <f t="shared" ref="O139:O202" si="50">L139/C139</f>
        <v>655.01569429762128</v>
      </c>
      <c r="P139" s="405">
        <f t="shared" ref="P139:P202" si="51">N139/C139</f>
        <v>668.27955205890157</v>
      </c>
      <c r="Q139" s="369">
        <v>12</v>
      </c>
      <c r="R139" s="369">
        <v>12</v>
      </c>
      <c r="S139" s="369"/>
      <c r="T139" s="461">
        <f t="shared" ref="T139:T202" si="52">L139-AI139</f>
        <v>-2190633.8059653128</v>
      </c>
      <c r="U139" s="462">
        <f t="shared" si="44"/>
        <v>-0.24382485292224973</v>
      </c>
      <c r="V139" s="463">
        <f t="shared" ref="V139:V202" si="53">O139-AJ139</f>
        <v>-197.15698778719707</v>
      </c>
      <c r="W139" s="464"/>
      <c r="X139" s="242">
        <v>422</v>
      </c>
      <c r="Y139" s="18" t="s">
        <v>173</v>
      </c>
      <c r="Z139" s="21">
        <v>10543</v>
      </c>
      <c r="AA139" s="473">
        <f t="shared" ref="AA139:AA202" si="54">AC139-AB139</f>
        <v>1293175.5603924207</v>
      </c>
      <c r="AB139" s="473">
        <v>3218936</v>
      </c>
      <c r="AC139" s="22">
        <v>4512111.5603924207</v>
      </c>
      <c r="AD139" s="36">
        <v>2662934</v>
      </c>
      <c r="AE139" s="22">
        <v>7175045</v>
      </c>
      <c r="AF139" s="21">
        <v>2080063.5872202397</v>
      </c>
      <c r="AG139" s="418">
        <f t="shared" ref="AG139:AG202" si="55">SUM(AE139:AF139)</f>
        <v>9255108.5872202404</v>
      </c>
      <c r="AH139" s="447">
        <v>-270652</v>
      </c>
      <c r="AI139" s="442">
        <f t="shared" ref="AI139:AI202" si="56">SUM(AG139:AH139)</f>
        <v>8984456.5872202404</v>
      </c>
      <c r="AJ139" s="419">
        <f t="shared" ref="AJ139:AJ202" si="57">AI139/Z139</f>
        <v>852.17268208481835</v>
      </c>
      <c r="AK139" s="369">
        <v>12</v>
      </c>
    </row>
    <row r="140" spans="1:37">
      <c r="A140" s="242">
        <v>423</v>
      </c>
      <c r="B140" s="18" t="s">
        <v>174</v>
      </c>
      <c r="C140" s="21">
        <v>20497</v>
      </c>
      <c r="D140" s="476">
        <f t="shared" si="45"/>
        <v>11586179.35453313</v>
      </c>
      <c r="E140" s="473">
        <v>2012154.9573006216</v>
      </c>
      <c r="F140" s="22">
        <v>13598334.311833752</v>
      </c>
      <c r="G140" s="36">
        <v>2120575.972503894</v>
      </c>
      <c r="H140" s="22">
        <f t="shared" si="46"/>
        <v>15718910.284337647</v>
      </c>
      <c r="I140" s="425">
        <v>2548909.891114926</v>
      </c>
      <c r="J140" s="418">
        <f t="shared" si="47"/>
        <v>18267820.175452575</v>
      </c>
      <c r="K140" s="447">
        <v>-1799791</v>
      </c>
      <c r="L140" s="442">
        <f t="shared" si="48"/>
        <v>16468029.175452575</v>
      </c>
      <c r="M140" s="418">
        <v>-731475.90750000032</v>
      </c>
      <c r="N140" s="405">
        <f t="shared" si="49"/>
        <v>15736553.267952574</v>
      </c>
      <c r="O140" s="405">
        <f t="shared" si="50"/>
        <v>803.43607237413164</v>
      </c>
      <c r="P140" s="405">
        <f t="shared" si="51"/>
        <v>767.74909830475553</v>
      </c>
      <c r="Q140" s="369">
        <v>2</v>
      </c>
      <c r="R140" s="369">
        <v>2</v>
      </c>
      <c r="S140" s="369"/>
      <c r="T140" s="461">
        <f t="shared" si="52"/>
        <v>25746.879201497883</v>
      </c>
      <c r="U140" s="462">
        <f t="shared" si="44"/>
        <v>1.5658944870061196E-3</v>
      </c>
      <c r="V140" s="463">
        <f t="shared" si="53"/>
        <v>-6.8878296637707308</v>
      </c>
      <c r="W140" s="464"/>
      <c r="X140" s="242">
        <v>423</v>
      </c>
      <c r="Y140" s="18" t="s">
        <v>174</v>
      </c>
      <c r="Z140" s="21">
        <v>20291</v>
      </c>
      <c r="AA140" s="473">
        <f t="shared" si="54"/>
        <v>11000755.39127934</v>
      </c>
      <c r="AB140" s="473">
        <v>1703954</v>
      </c>
      <c r="AC140" s="22">
        <v>12704709.39127934</v>
      </c>
      <c r="AD140" s="36">
        <v>2980870</v>
      </c>
      <c r="AE140" s="22">
        <v>15685579</v>
      </c>
      <c r="AF140" s="21">
        <v>2556494.2962510777</v>
      </c>
      <c r="AG140" s="418">
        <f t="shared" si="55"/>
        <v>18242073.296251077</v>
      </c>
      <c r="AH140" s="447">
        <v>-1799791</v>
      </c>
      <c r="AI140" s="442">
        <f t="shared" si="56"/>
        <v>16442282.296251077</v>
      </c>
      <c r="AJ140" s="419">
        <f t="shared" si="57"/>
        <v>810.32390203790237</v>
      </c>
      <c r="AK140" s="369">
        <v>2</v>
      </c>
    </row>
    <row r="141" spans="1:37">
      <c r="A141" s="242">
        <v>425</v>
      </c>
      <c r="B141" s="18" t="s">
        <v>175</v>
      </c>
      <c r="C141" s="21">
        <v>10258</v>
      </c>
      <c r="D141" s="476">
        <f t="shared" si="45"/>
        <v>16561608.892837102</v>
      </c>
      <c r="E141" s="473">
        <v>-2777957.632960815</v>
      </c>
      <c r="F141" s="22">
        <v>13783651.259876287</v>
      </c>
      <c r="G141" s="36">
        <v>5145427.643503502</v>
      </c>
      <c r="H141" s="22">
        <f t="shared" si="46"/>
        <v>18929078.90337979</v>
      </c>
      <c r="I141" s="425">
        <v>1179880.2923808831</v>
      </c>
      <c r="J141" s="418">
        <f t="shared" si="47"/>
        <v>20108959.195760675</v>
      </c>
      <c r="K141" s="447">
        <v>886471</v>
      </c>
      <c r="L141" s="442">
        <f t="shared" si="48"/>
        <v>20995430.195760675</v>
      </c>
      <c r="M141" s="418">
        <v>-12153.179089999991</v>
      </c>
      <c r="N141" s="405">
        <f t="shared" si="49"/>
        <v>20983277.016670674</v>
      </c>
      <c r="O141" s="405">
        <f t="shared" si="50"/>
        <v>2046.7371998206936</v>
      </c>
      <c r="P141" s="405">
        <f t="shared" si="51"/>
        <v>2045.5524484958739</v>
      </c>
      <c r="Q141" s="369">
        <v>17</v>
      </c>
      <c r="R141" s="369">
        <v>17</v>
      </c>
      <c r="S141" s="369"/>
      <c r="T141" s="461">
        <f t="shared" si="52"/>
        <v>355529.36823213473</v>
      </c>
      <c r="U141" s="462">
        <f t="shared" si="44"/>
        <v>1.7225342854261499E-2</v>
      </c>
      <c r="V141" s="463">
        <f t="shared" si="53"/>
        <v>26.782137428000397</v>
      </c>
      <c r="W141" s="464"/>
      <c r="X141" s="242">
        <v>425</v>
      </c>
      <c r="Y141" s="18" t="s">
        <v>175</v>
      </c>
      <c r="Z141" s="21">
        <v>10218</v>
      </c>
      <c r="AA141" s="473">
        <f t="shared" si="54"/>
        <v>16259553.299895678</v>
      </c>
      <c r="AB141" s="473">
        <v>-3317429</v>
      </c>
      <c r="AC141" s="22">
        <v>12942124.299895678</v>
      </c>
      <c r="AD141" s="36">
        <v>5636773</v>
      </c>
      <c r="AE141" s="22">
        <v>18578897</v>
      </c>
      <c r="AF141" s="21">
        <v>1174532.8275285389</v>
      </c>
      <c r="AG141" s="418">
        <f t="shared" si="55"/>
        <v>19753429.82752854</v>
      </c>
      <c r="AH141" s="447">
        <v>886471</v>
      </c>
      <c r="AI141" s="442">
        <f t="shared" si="56"/>
        <v>20639900.82752854</v>
      </c>
      <c r="AJ141" s="419">
        <f t="shared" si="57"/>
        <v>2019.9550623926932</v>
      </c>
      <c r="AK141" s="369">
        <v>17</v>
      </c>
    </row>
    <row r="142" spans="1:37">
      <c r="A142" s="242">
        <v>426</v>
      </c>
      <c r="B142" s="18" t="s">
        <v>176</v>
      </c>
      <c r="C142" s="21">
        <v>11962</v>
      </c>
      <c r="D142" s="476">
        <f t="shared" si="45"/>
        <v>5491029.2158636451</v>
      </c>
      <c r="E142" s="473">
        <v>-2929701.0539338449</v>
      </c>
      <c r="F142" s="22">
        <v>2561328.1619298002</v>
      </c>
      <c r="G142" s="36">
        <v>5971889.6291171564</v>
      </c>
      <c r="H142" s="22">
        <f t="shared" si="46"/>
        <v>8533217.7910469566</v>
      </c>
      <c r="I142" s="425">
        <v>2122844.7367037931</v>
      </c>
      <c r="J142" s="418">
        <f t="shared" si="47"/>
        <v>10656062.527750749</v>
      </c>
      <c r="K142" s="447">
        <v>-2245099</v>
      </c>
      <c r="L142" s="442">
        <f t="shared" si="48"/>
        <v>8410963.5277507491</v>
      </c>
      <c r="M142" s="418">
        <v>-756027.2111600003</v>
      </c>
      <c r="N142" s="405">
        <f t="shared" si="49"/>
        <v>7654936.3165907487</v>
      </c>
      <c r="O142" s="405">
        <f t="shared" si="50"/>
        <v>703.14023806643945</v>
      </c>
      <c r="P142" s="405">
        <f t="shared" si="51"/>
        <v>639.93782950934201</v>
      </c>
      <c r="Q142" s="369">
        <v>12</v>
      </c>
      <c r="R142" s="369">
        <v>12</v>
      </c>
      <c r="S142" s="369"/>
      <c r="T142" s="461">
        <f t="shared" si="52"/>
        <v>-2538541.5608265251</v>
      </c>
      <c r="U142" s="462">
        <f t="shared" si="44"/>
        <v>-0.23184075812474653</v>
      </c>
      <c r="V142" s="463">
        <f t="shared" si="53"/>
        <v>-210.91812144414359</v>
      </c>
      <c r="W142" s="464"/>
      <c r="X142" s="242">
        <v>426</v>
      </c>
      <c r="Y142" s="18" t="s">
        <v>176</v>
      </c>
      <c r="Z142" s="21">
        <v>11979</v>
      </c>
      <c r="AA142" s="473">
        <f t="shared" si="54"/>
        <v>5325743.449039124</v>
      </c>
      <c r="AB142" s="473">
        <v>-638002</v>
      </c>
      <c r="AC142" s="22">
        <v>4687741.449039124</v>
      </c>
      <c r="AD142" s="36">
        <v>6404507</v>
      </c>
      <c r="AE142" s="22">
        <v>11092248</v>
      </c>
      <c r="AF142" s="21">
        <v>2102356.0885772733</v>
      </c>
      <c r="AG142" s="418">
        <f t="shared" si="55"/>
        <v>13194604.088577274</v>
      </c>
      <c r="AH142" s="447">
        <v>-2245099</v>
      </c>
      <c r="AI142" s="442">
        <f t="shared" si="56"/>
        <v>10949505.088577274</v>
      </c>
      <c r="AJ142" s="419">
        <f t="shared" si="57"/>
        <v>914.05835951058305</v>
      </c>
      <c r="AK142" s="369">
        <v>12</v>
      </c>
    </row>
    <row r="143" spans="1:37">
      <c r="A143" s="242">
        <v>430</v>
      </c>
      <c r="B143" s="18" t="s">
        <v>177</v>
      </c>
      <c r="C143" s="21">
        <v>15392</v>
      </c>
      <c r="D143" s="476">
        <f t="shared" si="45"/>
        <v>1349401.8501696405</v>
      </c>
      <c r="E143" s="473">
        <v>-63565.31848396745</v>
      </c>
      <c r="F143" s="22">
        <v>1285836.5316856732</v>
      </c>
      <c r="G143" s="36">
        <v>6046885.9784271736</v>
      </c>
      <c r="H143" s="22">
        <f t="shared" si="46"/>
        <v>7332722.5101128463</v>
      </c>
      <c r="I143" s="425">
        <v>3293093.0938305072</v>
      </c>
      <c r="J143" s="418">
        <f t="shared" si="47"/>
        <v>10625815.603943354</v>
      </c>
      <c r="K143" s="447">
        <v>-1818557</v>
      </c>
      <c r="L143" s="442">
        <f t="shared" si="48"/>
        <v>8807258.6039433535</v>
      </c>
      <c r="M143" s="418">
        <v>47704.625800000038</v>
      </c>
      <c r="N143" s="405">
        <f t="shared" si="49"/>
        <v>8854963.229743354</v>
      </c>
      <c r="O143" s="405">
        <f t="shared" si="50"/>
        <v>572.19715462209933</v>
      </c>
      <c r="P143" s="405">
        <f t="shared" si="51"/>
        <v>575.29646762885613</v>
      </c>
      <c r="Q143" s="369">
        <v>2</v>
      </c>
      <c r="R143" s="369">
        <v>2</v>
      </c>
      <c r="S143" s="369"/>
      <c r="T143" s="461">
        <f t="shared" si="52"/>
        <v>-1454746.5610834323</v>
      </c>
      <c r="U143" s="462">
        <f t="shared" si="44"/>
        <v>-0.14176045886638716</v>
      </c>
      <c r="V143" s="463">
        <f t="shared" si="53"/>
        <v>-84.4451006266072</v>
      </c>
      <c r="W143" s="464"/>
      <c r="X143" s="242">
        <v>430</v>
      </c>
      <c r="Y143" s="18" t="s">
        <v>177</v>
      </c>
      <c r="Z143" s="21">
        <v>15628</v>
      </c>
      <c r="AA143" s="473">
        <f t="shared" si="54"/>
        <v>1753051.854733746</v>
      </c>
      <c r="AB143" s="473">
        <v>771039</v>
      </c>
      <c r="AC143" s="22">
        <v>2524090.854733746</v>
      </c>
      <c r="AD143" s="36">
        <v>6287059</v>
      </c>
      <c r="AE143" s="22">
        <v>8811150</v>
      </c>
      <c r="AF143" s="21">
        <v>3269412.1650267853</v>
      </c>
      <c r="AG143" s="418">
        <f t="shared" si="55"/>
        <v>12080562.165026786</v>
      </c>
      <c r="AH143" s="447">
        <v>-1818557</v>
      </c>
      <c r="AI143" s="442">
        <f t="shared" si="56"/>
        <v>10262005.165026786</v>
      </c>
      <c r="AJ143" s="419">
        <f t="shared" si="57"/>
        <v>656.64225524870653</v>
      </c>
      <c r="AK143" s="369">
        <v>2</v>
      </c>
    </row>
    <row r="144" spans="1:37">
      <c r="A144" s="242">
        <v>433</v>
      </c>
      <c r="B144" s="18" t="s">
        <v>178</v>
      </c>
      <c r="C144" s="21">
        <v>7749</v>
      </c>
      <c r="D144" s="476">
        <f t="shared" si="45"/>
        <v>2459731.9039348164</v>
      </c>
      <c r="E144" s="473">
        <v>-318649.88231562823</v>
      </c>
      <c r="F144" s="22">
        <v>2141082.0216191881</v>
      </c>
      <c r="G144" s="36">
        <v>2285816.0565711195</v>
      </c>
      <c r="H144" s="22">
        <f t="shared" si="46"/>
        <v>4426898.0781903081</v>
      </c>
      <c r="I144" s="425">
        <v>1445954.3023556231</v>
      </c>
      <c r="J144" s="418">
        <f t="shared" si="47"/>
        <v>5872852.3805459309</v>
      </c>
      <c r="K144" s="447">
        <v>-839601</v>
      </c>
      <c r="L144" s="442">
        <f t="shared" si="48"/>
        <v>5033251.3805459309</v>
      </c>
      <c r="M144" s="418">
        <v>7542.5284999999858</v>
      </c>
      <c r="N144" s="405">
        <f t="shared" si="49"/>
        <v>5040793.909045931</v>
      </c>
      <c r="O144" s="405">
        <f t="shared" si="50"/>
        <v>649.53560208361478</v>
      </c>
      <c r="P144" s="405">
        <f t="shared" si="51"/>
        <v>650.50895716168941</v>
      </c>
      <c r="Q144" s="369">
        <v>5</v>
      </c>
      <c r="R144" s="369">
        <v>5</v>
      </c>
      <c r="S144" s="369"/>
      <c r="T144" s="461">
        <f t="shared" si="52"/>
        <v>-1288258.7690972015</v>
      </c>
      <c r="U144" s="462">
        <f t="shared" si="44"/>
        <v>-0.2037897177417215</v>
      </c>
      <c r="V144" s="463">
        <f t="shared" si="53"/>
        <v>-161.01833427272993</v>
      </c>
      <c r="W144" s="464"/>
      <c r="X144" s="242">
        <v>433</v>
      </c>
      <c r="Y144" s="18" t="s">
        <v>178</v>
      </c>
      <c r="Z144" s="21">
        <v>7799</v>
      </c>
      <c r="AA144" s="473">
        <f t="shared" si="54"/>
        <v>2283796.9192835335</v>
      </c>
      <c r="AB144" s="473">
        <v>1091756</v>
      </c>
      <c r="AC144" s="22">
        <v>3375552.9192835335</v>
      </c>
      <c r="AD144" s="36">
        <v>2334460</v>
      </c>
      <c r="AE144" s="22">
        <v>5710013</v>
      </c>
      <c r="AF144" s="21">
        <v>1451098.1496431325</v>
      </c>
      <c r="AG144" s="418">
        <f t="shared" si="55"/>
        <v>7161111.1496431325</v>
      </c>
      <c r="AH144" s="447">
        <v>-839601</v>
      </c>
      <c r="AI144" s="442">
        <f t="shared" si="56"/>
        <v>6321510.1496431325</v>
      </c>
      <c r="AJ144" s="419">
        <f t="shared" si="57"/>
        <v>810.55393635634471</v>
      </c>
      <c r="AK144" s="369">
        <v>5</v>
      </c>
    </row>
    <row r="145" spans="1:37">
      <c r="A145" s="242">
        <v>434</v>
      </c>
      <c r="B145" s="18" t="s">
        <v>179</v>
      </c>
      <c r="C145" s="21">
        <v>14568</v>
      </c>
      <c r="D145" s="476">
        <f t="shared" si="45"/>
        <v>3471166.9274256309</v>
      </c>
      <c r="E145" s="473">
        <v>2507708.3797502178</v>
      </c>
      <c r="F145" s="22">
        <v>5978875.3071758486</v>
      </c>
      <c r="G145" s="36">
        <v>900680.76137791015</v>
      </c>
      <c r="H145" s="22">
        <f t="shared" si="46"/>
        <v>6879556.0685537588</v>
      </c>
      <c r="I145" s="425">
        <v>2635143.2252319632</v>
      </c>
      <c r="J145" s="418">
        <f t="shared" si="47"/>
        <v>9514699.2937857211</v>
      </c>
      <c r="K145" s="447">
        <v>-1018727</v>
      </c>
      <c r="L145" s="442">
        <f t="shared" si="48"/>
        <v>8495972.2937857211</v>
      </c>
      <c r="M145" s="418">
        <v>907896.39590000012</v>
      </c>
      <c r="N145" s="405">
        <f t="shared" si="49"/>
        <v>9403868.689685721</v>
      </c>
      <c r="O145" s="405">
        <f t="shared" si="50"/>
        <v>583.19414427414335</v>
      </c>
      <c r="P145" s="405">
        <f t="shared" si="51"/>
        <v>645.51542350945363</v>
      </c>
      <c r="Q145" s="369">
        <v>1</v>
      </c>
      <c r="R145" s="465">
        <v>32</v>
      </c>
      <c r="S145" s="465"/>
      <c r="T145" s="461">
        <f t="shared" si="52"/>
        <v>-2559790.2507719509</v>
      </c>
      <c r="U145" s="462">
        <f t="shared" si="44"/>
        <v>-0.23153448171985547</v>
      </c>
      <c r="V145" s="463">
        <f t="shared" si="53"/>
        <v>-171.82617564374721</v>
      </c>
      <c r="W145" s="464"/>
      <c r="X145" s="242">
        <v>434</v>
      </c>
      <c r="Y145" s="18" t="s">
        <v>179</v>
      </c>
      <c r="Z145" s="21">
        <v>14643</v>
      </c>
      <c r="AA145" s="473">
        <f t="shared" si="54"/>
        <v>3862078.663223872</v>
      </c>
      <c r="AB145" s="473">
        <v>3672702</v>
      </c>
      <c r="AC145" s="22">
        <v>7534780.663223872</v>
      </c>
      <c r="AD145" s="36">
        <v>1902749</v>
      </c>
      <c r="AE145" s="22">
        <v>9437530</v>
      </c>
      <c r="AF145" s="21">
        <v>2636959.544557672</v>
      </c>
      <c r="AG145" s="418">
        <f t="shared" si="55"/>
        <v>12074489.544557672</v>
      </c>
      <c r="AH145" s="447">
        <v>-1018727</v>
      </c>
      <c r="AI145" s="442">
        <f t="shared" si="56"/>
        <v>11055762.544557672</v>
      </c>
      <c r="AJ145" s="419">
        <f t="shared" si="57"/>
        <v>755.02031991789056</v>
      </c>
      <c r="AK145" s="369">
        <v>1</v>
      </c>
    </row>
    <row r="146" spans="1:37">
      <c r="A146" s="242">
        <v>435</v>
      </c>
      <c r="B146" s="18" t="s">
        <v>180</v>
      </c>
      <c r="C146" s="21">
        <v>692</v>
      </c>
      <c r="D146" s="476">
        <f t="shared" si="45"/>
        <v>59738.917922847089</v>
      </c>
      <c r="E146" s="473">
        <v>720836.94913217856</v>
      </c>
      <c r="F146" s="22">
        <v>780575.86705502565</v>
      </c>
      <c r="G146" s="36">
        <v>52395.039605623911</v>
      </c>
      <c r="H146" s="22">
        <f t="shared" si="46"/>
        <v>832970.90666064958</v>
      </c>
      <c r="I146" s="425">
        <v>152375.60668636547</v>
      </c>
      <c r="J146" s="418">
        <f t="shared" si="47"/>
        <v>985346.51334701502</v>
      </c>
      <c r="K146" s="447">
        <v>-190726</v>
      </c>
      <c r="L146" s="442">
        <f t="shared" si="48"/>
        <v>794620.51334701502</v>
      </c>
      <c r="M146" s="418">
        <v>-59668.121500000008</v>
      </c>
      <c r="N146" s="405">
        <f t="shared" si="49"/>
        <v>734952.39184701501</v>
      </c>
      <c r="O146" s="405">
        <f t="shared" si="50"/>
        <v>1148.2955395188078</v>
      </c>
      <c r="P146" s="405">
        <f t="shared" si="51"/>
        <v>1062.0699304147615</v>
      </c>
      <c r="Q146" s="369">
        <v>13</v>
      </c>
      <c r="R146" s="369">
        <v>13</v>
      </c>
      <c r="S146" s="369"/>
      <c r="T146" s="461">
        <f t="shared" si="52"/>
        <v>120005.97085973702</v>
      </c>
      <c r="U146" s="462">
        <f t="shared" si="44"/>
        <v>0.17788820623000445</v>
      </c>
      <c r="V146" s="463">
        <f t="shared" si="53"/>
        <v>188.67314622253753</v>
      </c>
      <c r="W146" s="464"/>
      <c r="X146" s="242">
        <v>435</v>
      </c>
      <c r="Y146" s="18" t="s">
        <v>180</v>
      </c>
      <c r="Z146" s="21">
        <v>703</v>
      </c>
      <c r="AA146" s="473">
        <f t="shared" si="54"/>
        <v>87048.364258956164</v>
      </c>
      <c r="AB146" s="473">
        <v>624300</v>
      </c>
      <c r="AC146" s="22">
        <v>711348.36425895616</v>
      </c>
      <c r="AD146" s="36">
        <v>2067</v>
      </c>
      <c r="AE146" s="22">
        <v>713415</v>
      </c>
      <c r="AF146" s="21">
        <v>151925.542487278</v>
      </c>
      <c r="AG146" s="418">
        <f t="shared" si="55"/>
        <v>865340.542487278</v>
      </c>
      <c r="AH146" s="447">
        <v>-190726</v>
      </c>
      <c r="AI146" s="442">
        <f t="shared" si="56"/>
        <v>674614.542487278</v>
      </c>
      <c r="AJ146" s="419">
        <f t="shared" si="57"/>
        <v>959.62239329627027</v>
      </c>
      <c r="AK146" s="369">
        <v>13</v>
      </c>
    </row>
    <row r="147" spans="1:37">
      <c r="A147" s="242">
        <v>436</v>
      </c>
      <c r="B147" s="18" t="s">
        <v>181</v>
      </c>
      <c r="C147" s="21">
        <v>1988</v>
      </c>
      <c r="D147" s="476">
        <f t="shared" si="45"/>
        <v>2306169.9935628036</v>
      </c>
      <c r="E147" s="473">
        <v>-354850.05550339026</v>
      </c>
      <c r="F147" s="22">
        <v>1951319.9380594136</v>
      </c>
      <c r="G147" s="36">
        <v>1370506.2107299191</v>
      </c>
      <c r="H147" s="22">
        <f t="shared" si="46"/>
        <v>3321826.1487893327</v>
      </c>
      <c r="I147" s="425">
        <v>326752.1429303945</v>
      </c>
      <c r="J147" s="418">
        <f t="shared" si="47"/>
        <v>3648578.2917197272</v>
      </c>
      <c r="K147" s="447">
        <v>-388488</v>
      </c>
      <c r="L147" s="442">
        <f t="shared" si="48"/>
        <v>3260090.2917197272</v>
      </c>
      <c r="M147" s="418">
        <v>-10708.8969</v>
      </c>
      <c r="N147" s="405">
        <f t="shared" si="49"/>
        <v>3249381.3948197272</v>
      </c>
      <c r="O147" s="405">
        <f t="shared" si="50"/>
        <v>1639.8844525753154</v>
      </c>
      <c r="P147" s="405">
        <f t="shared" si="51"/>
        <v>1634.4976835109292</v>
      </c>
      <c r="Q147" s="369">
        <v>17</v>
      </c>
      <c r="R147" s="369">
        <v>17</v>
      </c>
      <c r="S147" s="369"/>
      <c r="T147" s="461">
        <f t="shared" si="52"/>
        <v>-1048046.3063179739</v>
      </c>
      <c r="U147" s="462">
        <f t="shared" si="44"/>
        <v>-0.24327137324181991</v>
      </c>
      <c r="V147" s="463">
        <f t="shared" si="53"/>
        <v>-494.97015497557709</v>
      </c>
      <c r="W147" s="464"/>
      <c r="X147" s="242">
        <v>436</v>
      </c>
      <c r="Y147" s="18" t="s">
        <v>181</v>
      </c>
      <c r="Z147" s="21">
        <v>2018</v>
      </c>
      <c r="AA147" s="473">
        <f t="shared" si="54"/>
        <v>2457390.5102605158</v>
      </c>
      <c r="AB147" s="473">
        <v>424056</v>
      </c>
      <c r="AC147" s="22">
        <v>2881446.5102605158</v>
      </c>
      <c r="AD147" s="36">
        <v>1491646</v>
      </c>
      <c r="AE147" s="22">
        <v>4373093</v>
      </c>
      <c r="AF147" s="21">
        <v>323531.59803770063</v>
      </c>
      <c r="AG147" s="418">
        <f t="shared" si="55"/>
        <v>4696624.5980377011</v>
      </c>
      <c r="AH147" s="447">
        <v>-388488</v>
      </c>
      <c r="AI147" s="442">
        <f t="shared" si="56"/>
        <v>4308136.5980377011</v>
      </c>
      <c r="AJ147" s="419">
        <f t="shared" si="57"/>
        <v>2134.8546075508925</v>
      </c>
      <c r="AK147" s="369">
        <v>17</v>
      </c>
    </row>
    <row r="148" spans="1:37">
      <c r="A148" s="242">
        <v>440</v>
      </c>
      <c r="B148" s="18" t="s">
        <v>182</v>
      </c>
      <c r="C148" s="21">
        <v>5732</v>
      </c>
      <c r="D148" s="476">
        <f t="shared" si="45"/>
        <v>10620742.065797668</v>
      </c>
      <c r="E148" s="473">
        <v>-2591350.9330398692</v>
      </c>
      <c r="F148" s="22">
        <v>8029391.1327577978</v>
      </c>
      <c r="G148" s="36">
        <v>3101823.1236216091</v>
      </c>
      <c r="H148" s="22">
        <f t="shared" si="46"/>
        <v>11131214.256379407</v>
      </c>
      <c r="I148" s="425">
        <v>773361.73533090774</v>
      </c>
      <c r="J148" s="418">
        <f t="shared" si="47"/>
        <v>11904575.991710315</v>
      </c>
      <c r="K148" s="447">
        <v>-1388868</v>
      </c>
      <c r="L148" s="442">
        <f t="shared" si="48"/>
        <v>10515707.991710315</v>
      </c>
      <c r="M148" s="418">
        <v>-64223.510000000009</v>
      </c>
      <c r="N148" s="405">
        <f t="shared" si="49"/>
        <v>10451484.481710315</v>
      </c>
      <c r="O148" s="405">
        <f t="shared" si="50"/>
        <v>1834.5617571022879</v>
      </c>
      <c r="P148" s="405">
        <f t="shared" si="51"/>
        <v>1823.3573764323648</v>
      </c>
      <c r="Q148" s="369">
        <v>15</v>
      </c>
      <c r="R148" s="369">
        <v>15</v>
      </c>
      <c r="S148" s="369"/>
      <c r="T148" s="461">
        <f t="shared" si="52"/>
        <v>619576.07355141826</v>
      </c>
      <c r="U148" s="462">
        <f t="shared" si="44"/>
        <v>6.2607903641070897E-2</v>
      </c>
      <c r="V148" s="463">
        <f t="shared" si="53"/>
        <v>74.310615487400582</v>
      </c>
      <c r="W148" s="464"/>
      <c r="X148" s="242">
        <v>440</v>
      </c>
      <c r="Y148" s="18" t="s">
        <v>182</v>
      </c>
      <c r="Z148" s="21">
        <v>5622</v>
      </c>
      <c r="AA148" s="473">
        <f t="shared" si="54"/>
        <v>10010873.803795546</v>
      </c>
      <c r="AB148" s="473">
        <v>-2708766</v>
      </c>
      <c r="AC148" s="22">
        <v>7302107.8037955472</v>
      </c>
      <c r="AD148" s="36">
        <v>3227863</v>
      </c>
      <c r="AE148" s="22">
        <v>10529971</v>
      </c>
      <c r="AF148" s="21">
        <v>755028.91815889569</v>
      </c>
      <c r="AG148" s="418">
        <f t="shared" si="55"/>
        <v>11284999.918158896</v>
      </c>
      <c r="AH148" s="447">
        <v>-1388868</v>
      </c>
      <c r="AI148" s="442">
        <f t="shared" si="56"/>
        <v>9896131.9181588963</v>
      </c>
      <c r="AJ148" s="419">
        <f t="shared" si="57"/>
        <v>1760.2511416148873</v>
      </c>
      <c r="AK148" s="369">
        <v>15</v>
      </c>
    </row>
    <row r="149" spans="1:37">
      <c r="A149" s="242">
        <v>441</v>
      </c>
      <c r="B149" s="18" t="s">
        <v>183</v>
      </c>
      <c r="C149" s="21">
        <v>4421</v>
      </c>
      <c r="D149" s="476">
        <f t="shared" si="45"/>
        <v>399707.41923916945</v>
      </c>
      <c r="E149" s="473">
        <v>-1223394.665409629</v>
      </c>
      <c r="F149" s="22">
        <v>-823687.24617045955</v>
      </c>
      <c r="G149" s="36">
        <v>1132309.9339401315</v>
      </c>
      <c r="H149" s="22">
        <f t="shared" si="46"/>
        <v>308622.6877696719</v>
      </c>
      <c r="I149" s="425">
        <v>893458.73300246266</v>
      </c>
      <c r="J149" s="418">
        <f t="shared" si="47"/>
        <v>1202081.4207721346</v>
      </c>
      <c r="K149" s="447">
        <v>-398992</v>
      </c>
      <c r="L149" s="442">
        <f t="shared" si="48"/>
        <v>803089.42077213456</v>
      </c>
      <c r="M149" s="418">
        <v>-93303.317900000009</v>
      </c>
      <c r="N149" s="405">
        <f t="shared" si="49"/>
        <v>709786.10287213454</v>
      </c>
      <c r="O149" s="405">
        <f t="shared" si="50"/>
        <v>181.65334104775721</v>
      </c>
      <c r="P149" s="405">
        <f t="shared" si="51"/>
        <v>160.54876789688635</v>
      </c>
      <c r="Q149" s="369">
        <v>9</v>
      </c>
      <c r="R149" s="369">
        <v>9</v>
      </c>
      <c r="S149" s="369"/>
      <c r="T149" s="461">
        <f t="shared" si="52"/>
        <v>74183.741589216515</v>
      </c>
      <c r="U149" s="462">
        <f t="shared" si="44"/>
        <v>0.10177413032695029</v>
      </c>
      <c r="V149" s="463">
        <f t="shared" si="53"/>
        <v>18.69656054632236</v>
      </c>
      <c r="W149" s="464"/>
      <c r="X149" s="242">
        <v>441</v>
      </c>
      <c r="Y149" s="18" t="s">
        <v>183</v>
      </c>
      <c r="Z149" s="21">
        <v>4473</v>
      </c>
      <c r="AA149" s="473">
        <f t="shared" si="54"/>
        <v>282669.33063876024</v>
      </c>
      <c r="AB149" s="473">
        <v>-872559</v>
      </c>
      <c r="AC149" s="22">
        <v>-589889.66936123976</v>
      </c>
      <c r="AD149" s="36">
        <v>823356</v>
      </c>
      <c r="AE149" s="22">
        <v>233466</v>
      </c>
      <c r="AF149" s="21">
        <v>894431.67918291804</v>
      </c>
      <c r="AG149" s="418">
        <f t="shared" si="55"/>
        <v>1127897.679182918</v>
      </c>
      <c r="AH149" s="447">
        <v>-398992</v>
      </c>
      <c r="AI149" s="442">
        <f t="shared" si="56"/>
        <v>728905.67918291804</v>
      </c>
      <c r="AJ149" s="419">
        <f t="shared" si="57"/>
        <v>162.95678050143485</v>
      </c>
      <c r="AK149" s="369">
        <v>9</v>
      </c>
    </row>
    <row r="150" spans="1:37">
      <c r="A150" s="242">
        <v>444</v>
      </c>
      <c r="B150" s="18" t="s">
        <v>184</v>
      </c>
      <c r="C150" s="21">
        <v>45811</v>
      </c>
      <c r="D150" s="476">
        <f t="shared" si="45"/>
        <v>12927118.506817313</v>
      </c>
      <c r="E150" s="473">
        <v>3561078.264589401</v>
      </c>
      <c r="F150" s="22">
        <v>16488196.771406714</v>
      </c>
      <c r="G150" s="36">
        <v>6091163.9723876258</v>
      </c>
      <c r="H150" s="22">
        <f t="shared" si="46"/>
        <v>22579360.743794341</v>
      </c>
      <c r="I150" s="425">
        <v>7230326.6665376136</v>
      </c>
      <c r="J150" s="418">
        <f t="shared" si="47"/>
        <v>29809687.410331953</v>
      </c>
      <c r="K150" s="447">
        <v>-994203</v>
      </c>
      <c r="L150" s="442">
        <f t="shared" si="48"/>
        <v>28815484.410331953</v>
      </c>
      <c r="M150" s="418">
        <v>2401811.4105700003</v>
      </c>
      <c r="N150" s="405">
        <f t="shared" si="49"/>
        <v>31217295.820901953</v>
      </c>
      <c r="O150" s="405">
        <f t="shared" si="50"/>
        <v>629.00797647577986</v>
      </c>
      <c r="P150" s="405">
        <f t="shared" si="51"/>
        <v>681.43668160271443</v>
      </c>
      <c r="Q150" s="369">
        <v>1</v>
      </c>
      <c r="R150" s="465">
        <v>34</v>
      </c>
      <c r="S150" s="465"/>
      <c r="T150" s="461">
        <f t="shared" si="52"/>
        <v>-3954162.505830083</v>
      </c>
      <c r="U150" s="462">
        <f t="shared" si="44"/>
        <v>-0.12066539856063828</v>
      </c>
      <c r="V150" s="463">
        <f t="shared" si="53"/>
        <v>-83.561539836345787</v>
      </c>
      <c r="W150" s="464"/>
      <c r="X150" s="242">
        <v>444</v>
      </c>
      <c r="Y150" s="18" t="s">
        <v>184</v>
      </c>
      <c r="Z150" s="21">
        <v>45988</v>
      </c>
      <c r="AA150" s="473">
        <f t="shared" si="54"/>
        <v>13994946.985940874</v>
      </c>
      <c r="AB150" s="473">
        <v>5700158</v>
      </c>
      <c r="AC150" s="22">
        <v>19695104.985940874</v>
      </c>
      <c r="AD150" s="36">
        <v>6844569</v>
      </c>
      <c r="AE150" s="22">
        <v>26539674</v>
      </c>
      <c r="AF150" s="21">
        <v>7224175.9161620373</v>
      </c>
      <c r="AG150" s="418">
        <f t="shared" si="55"/>
        <v>33763849.916162036</v>
      </c>
      <c r="AH150" s="447">
        <v>-994203</v>
      </c>
      <c r="AI150" s="442">
        <f t="shared" si="56"/>
        <v>32769646.916162036</v>
      </c>
      <c r="AJ150" s="419">
        <f t="shared" si="57"/>
        <v>712.56951631212564</v>
      </c>
      <c r="AK150" s="369">
        <v>1</v>
      </c>
    </row>
    <row r="151" spans="1:37">
      <c r="A151" s="242">
        <v>445</v>
      </c>
      <c r="B151" s="18" t="s">
        <v>185</v>
      </c>
      <c r="C151" s="21">
        <v>14991</v>
      </c>
      <c r="D151" s="476">
        <f t="shared" si="45"/>
        <v>11803037.70037926</v>
      </c>
      <c r="E151" s="473">
        <v>-6122977.6341654295</v>
      </c>
      <c r="F151" s="22">
        <v>5680060.0662138313</v>
      </c>
      <c r="G151" s="36">
        <v>299940.30736826651</v>
      </c>
      <c r="H151" s="22">
        <f t="shared" si="46"/>
        <v>5980000.3735820977</v>
      </c>
      <c r="I151" s="425">
        <v>2386299.7355298097</v>
      </c>
      <c r="J151" s="418">
        <f t="shared" si="47"/>
        <v>8366300.109111907</v>
      </c>
      <c r="K151" s="447">
        <v>-323495</v>
      </c>
      <c r="L151" s="442">
        <f t="shared" si="48"/>
        <v>8042805.109111907</v>
      </c>
      <c r="M151" s="418">
        <v>126400.8291</v>
      </c>
      <c r="N151" s="405">
        <f t="shared" si="49"/>
        <v>8169205.9382119067</v>
      </c>
      <c r="O151" s="405">
        <f t="shared" si="50"/>
        <v>536.50891262170012</v>
      </c>
      <c r="P151" s="405">
        <f t="shared" si="51"/>
        <v>544.9406936303053</v>
      </c>
      <c r="Q151" s="369">
        <v>2</v>
      </c>
      <c r="R151" s="369">
        <v>2</v>
      </c>
      <c r="S151" s="369"/>
      <c r="T151" s="461">
        <f t="shared" si="52"/>
        <v>-2679349.3913509995</v>
      </c>
      <c r="U151" s="462">
        <f t="shared" ref="U151:U182" si="58">T151/AI151</f>
        <v>-0.24988908630586551</v>
      </c>
      <c r="V151" s="463">
        <f t="shared" si="53"/>
        <v>-174.22650435184528</v>
      </c>
      <c r="W151" s="464"/>
      <c r="X151" s="242">
        <v>445</v>
      </c>
      <c r="Y151" s="18" t="s">
        <v>185</v>
      </c>
      <c r="Z151" s="21">
        <v>15086</v>
      </c>
      <c r="AA151" s="473">
        <f t="shared" si="54"/>
        <v>11409936.222093854</v>
      </c>
      <c r="AB151" s="473">
        <v>-3621866</v>
      </c>
      <c r="AC151" s="22">
        <v>7788070.222093855</v>
      </c>
      <c r="AD151" s="36">
        <v>871155</v>
      </c>
      <c r="AE151" s="22">
        <v>8659225</v>
      </c>
      <c r="AF151" s="21">
        <v>2386424.5004629069</v>
      </c>
      <c r="AG151" s="418">
        <f t="shared" si="55"/>
        <v>11045649.500462906</v>
      </c>
      <c r="AH151" s="447">
        <v>-323495</v>
      </c>
      <c r="AI151" s="442">
        <f t="shared" si="56"/>
        <v>10722154.500462906</v>
      </c>
      <c r="AJ151" s="419">
        <f t="shared" si="57"/>
        <v>710.7354169735454</v>
      </c>
      <c r="AK151" s="369">
        <v>2</v>
      </c>
    </row>
    <row r="152" spans="1:37">
      <c r="A152" s="242">
        <v>475</v>
      </c>
      <c r="B152" s="18" t="s">
        <v>186</v>
      </c>
      <c r="C152" s="21">
        <v>5479</v>
      </c>
      <c r="D152" s="476">
        <f t="shared" si="45"/>
        <v>5543362.0063794311</v>
      </c>
      <c r="E152" s="473">
        <v>-2632774.6394378627</v>
      </c>
      <c r="F152" s="22">
        <v>2910587.3669415684</v>
      </c>
      <c r="G152" s="36">
        <v>1762862.7257926892</v>
      </c>
      <c r="H152" s="22">
        <f t="shared" si="46"/>
        <v>4673450.0927342577</v>
      </c>
      <c r="I152" s="425">
        <v>1109423.2635306478</v>
      </c>
      <c r="J152" s="418">
        <f t="shared" si="47"/>
        <v>5782873.356264906</v>
      </c>
      <c r="K152" s="447">
        <v>-203971</v>
      </c>
      <c r="L152" s="442">
        <f t="shared" si="48"/>
        <v>5578902.356264906</v>
      </c>
      <c r="M152" s="418">
        <v>726188.66970000009</v>
      </c>
      <c r="N152" s="405">
        <f t="shared" si="49"/>
        <v>6305091.0259649064</v>
      </c>
      <c r="O152" s="405">
        <f t="shared" si="50"/>
        <v>1018.2336842972999</v>
      </c>
      <c r="P152" s="405">
        <f t="shared" si="51"/>
        <v>1150.774051097811</v>
      </c>
      <c r="Q152" s="369">
        <v>15</v>
      </c>
      <c r="R152" s="369">
        <v>15</v>
      </c>
      <c r="S152" s="369"/>
      <c r="T152" s="461">
        <f t="shared" si="52"/>
        <v>-21896.337534318678</v>
      </c>
      <c r="U152" s="462">
        <f t="shared" si="58"/>
        <v>-3.9095026854938791E-3</v>
      </c>
      <c r="V152" s="463">
        <f t="shared" si="53"/>
        <v>-2.50600839437584</v>
      </c>
      <c r="W152" s="464"/>
      <c r="X152" s="242">
        <v>475</v>
      </c>
      <c r="Y152" s="18" t="s">
        <v>186</v>
      </c>
      <c r="Z152" s="21">
        <v>5487</v>
      </c>
      <c r="AA152" s="473">
        <f t="shared" si="54"/>
        <v>4997260.1955657452</v>
      </c>
      <c r="AB152" s="473">
        <v>-2163588</v>
      </c>
      <c r="AC152" s="22">
        <v>2833672.1955657457</v>
      </c>
      <c r="AD152" s="36">
        <v>1865512</v>
      </c>
      <c r="AE152" s="22">
        <v>4699184</v>
      </c>
      <c r="AF152" s="21">
        <v>1105585.6937992244</v>
      </c>
      <c r="AG152" s="418">
        <f t="shared" si="55"/>
        <v>5804769.6937992247</v>
      </c>
      <c r="AH152" s="447">
        <v>-203971</v>
      </c>
      <c r="AI152" s="442">
        <f t="shared" si="56"/>
        <v>5600798.6937992247</v>
      </c>
      <c r="AJ152" s="419">
        <f t="shared" si="57"/>
        <v>1020.7396926916757</v>
      </c>
      <c r="AK152" s="369">
        <v>15</v>
      </c>
    </row>
    <row r="153" spans="1:37">
      <c r="A153" s="242">
        <v>480</v>
      </c>
      <c r="B153" s="18" t="s">
        <v>187</v>
      </c>
      <c r="C153" s="21">
        <v>1978</v>
      </c>
      <c r="D153" s="476">
        <f t="shared" si="45"/>
        <v>703220.69020737463</v>
      </c>
      <c r="E153" s="473">
        <v>-16945.821127459269</v>
      </c>
      <c r="F153" s="22">
        <v>686274.86907991534</v>
      </c>
      <c r="G153" s="36">
        <v>1042888.151844442</v>
      </c>
      <c r="H153" s="22">
        <f t="shared" si="46"/>
        <v>1729163.0209243572</v>
      </c>
      <c r="I153" s="425">
        <v>434318.64496530092</v>
      </c>
      <c r="J153" s="418">
        <f t="shared" si="47"/>
        <v>2163481.665889658</v>
      </c>
      <c r="K153" s="447">
        <v>-471129</v>
      </c>
      <c r="L153" s="442">
        <f t="shared" si="48"/>
        <v>1692352.665889658</v>
      </c>
      <c r="M153" s="418">
        <v>-793085.67</v>
      </c>
      <c r="N153" s="405">
        <f t="shared" si="49"/>
        <v>899266.99588965799</v>
      </c>
      <c r="O153" s="405">
        <f t="shared" si="50"/>
        <v>855.5877987308686</v>
      </c>
      <c r="P153" s="405">
        <f t="shared" si="51"/>
        <v>454.6344771939626</v>
      </c>
      <c r="Q153" s="369">
        <v>2</v>
      </c>
      <c r="R153" s="369">
        <v>2</v>
      </c>
      <c r="S153" s="369"/>
      <c r="T153" s="461">
        <f t="shared" si="52"/>
        <v>-66460.515716089401</v>
      </c>
      <c r="U153" s="462">
        <f t="shared" si="58"/>
        <v>-3.7787137605719327E-2</v>
      </c>
      <c r="V153" s="463">
        <f t="shared" si="53"/>
        <v>-28.237920669004438</v>
      </c>
      <c r="W153" s="464"/>
      <c r="X153" s="242">
        <v>480</v>
      </c>
      <c r="Y153" s="18" t="s">
        <v>187</v>
      </c>
      <c r="Z153" s="21">
        <v>1990</v>
      </c>
      <c r="AA153" s="473">
        <f t="shared" si="54"/>
        <v>492238.28607209574</v>
      </c>
      <c r="AB153" s="473">
        <v>336648</v>
      </c>
      <c r="AC153" s="22">
        <v>828886.28607209574</v>
      </c>
      <c r="AD153" s="36">
        <v>966329</v>
      </c>
      <c r="AE153" s="22">
        <v>1795216</v>
      </c>
      <c r="AF153" s="21">
        <v>434726.18160574726</v>
      </c>
      <c r="AG153" s="418">
        <f t="shared" si="55"/>
        <v>2229942.1816057474</v>
      </c>
      <c r="AH153" s="447">
        <v>-471129</v>
      </c>
      <c r="AI153" s="442">
        <f t="shared" si="56"/>
        <v>1758813.1816057474</v>
      </c>
      <c r="AJ153" s="419">
        <f t="shared" si="57"/>
        <v>883.82571939987304</v>
      </c>
      <c r="AK153" s="369">
        <v>2</v>
      </c>
    </row>
    <row r="154" spans="1:37">
      <c r="A154" s="242">
        <v>481</v>
      </c>
      <c r="B154" s="18" t="s">
        <v>188</v>
      </c>
      <c r="C154" s="21">
        <v>9642</v>
      </c>
      <c r="D154" s="476">
        <f t="shared" si="45"/>
        <v>5459324.0839212239</v>
      </c>
      <c r="E154" s="473">
        <v>-188765.43515930977</v>
      </c>
      <c r="F154" s="22">
        <v>5270558.6487619141</v>
      </c>
      <c r="G154" s="36">
        <v>926925.51485876017</v>
      </c>
      <c r="H154" s="22">
        <f t="shared" si="46"/>
        <v>6197484.1636206741</v>
      </c>
      <c r="I154" s="425">
        <v>1245824.9845791017</v>
      </c>
      <c r="J154" s="418">
        <f t="shared" si="47"/>
        <v>7443309.1481997762</v>
      </c>
      <c r="K154" s="447">
        <v>-2046174</v>
      </c>
      <c r="L154" s="442">
        <f t="shared" si="48"/>
        <v>5397135.1481997762</v>
      </c>
      <c r="M154" s="418">
        <v>-229248.05930000002</v>
      </c>
      <c r="N154" s="405">
        <f t="shared" si="49"/>
        <v>5167887.0888997763</v>
      </c>
      <c r="O154" s="405">
        <f t="shared" si="50"/>
        <v>559.75266004975902</v>
      </c>
      <c r="P154" s="405">
        <f t="shared" si="51"/>
        <v>535.97667381246379</v>
      </c>
      <c r="Q154" s="369">
        <v>2</v>
      </c>
      <c r="R154" s="369">
        <v>2</v>
      </c>
      <c r="S154" s="369"/>
      <c r="T154" s="461">
        <f t="shared" si="52"/>
        <v>-827367.56212258711</v>
      </c>
      <c r="U154" s="462">
        <f t="shared" si="58"/>
        <v>-0.13292107026486269</v>
      </c>
      <c r="V154" s="463">
        <f t="shared" si="53"/>
        <v>-87.823568656271277</v>
      </c>
      <c r="W154" s="464"/>
      <c r="X154" s="242">
        <v>481</v>
      </c>
      <c r="Y154" s="18" t="s">
        <v>188</v>
      </c>
      <c r="Z154" s="21">
        <v>9612</v>
      </c>
      <c r="AA154" s="473">
        <f t="shared" si="54"/>
        <v>5653215.7640951965</v>
      </c>
      <c r="AB154" s="473">
        <v>212055</v>
      </c>
      <c r="AC154" s="22">
        <v>5865270.7640951965</v>
      </c>
      <c r="AD154" s="36">
        <v>1142910</v>
      </c>
      <c r="AE154" s="22">
        <v>7008181</v>
      </c>
      <c r="AF154" s="21">
        <v>1262495.7103223633</v>
      </c>
      <c r="AG154" s="418">
        <f t="shared" si="55"/>
        <v>8270676.7103223633</v>
      </c>
      <c r="AH154" s="447">
        <v>-2046174</v>
      </c>
      <c r="AI154" s="442">
        <f t="shared" si="56"/>
        <v>6224502.7103223633</v>
      </c>
      <c r="AJ154" s="419">
        <f t="shared" si="57"/>
        <v>647.57622870603029</v>
      </c>
      <c r="AK154" s="369">
        <v>2</v>
      </c>
    </row>
    <row r="155" spans="1:37">
      <c r="A155" s="242">
        <v>483</v>
      </c>
      <c r="B155" s="18" t="s">
        <v>189</v>
      </c>
      <c r="C155" s="21">
        <v>1067</v>
      </c>
      <c r="D155" s="476">
        <f t="shared" si="45"/>
        <v>1138737.7592231364</v>
      </c>
      <c r="E155" s="473">
        <v>-565757.34719360108</v>
      </c>
      <c r="F155" s="22">
        <v>572980.41202953528</v>
      </c>
      <c r="G155" s="36">
        <v>952009.79283989489</v>
      </c>
      <c r="H155" s="22">
        <f t="shared" si="46"/>
        <v>1524990.20486943</v>
      </c>
      <c r="I155" s="425">
        <v>241765.99015915487</v>
      </c>
      <c r="J155" s="418">
        <f t="shared" si="47"/>
        <v>1766756.1950285849</v>
      </c>
      <c r="K155" s="447">
        <v>-208749</v>
      </c>
      <c r="L155" s="442">
        <f t="shared" si="48"/>
        <v>1558007.1950285849</v>
      </c>
      <c r="M155" s="418">
        <v>58323.908499999998</v>
      </c>
      <c r="N155" s="405">
        <f t="shared" si="49"/>
        <v>1616331.1035285848</v>
      </c>
      <c r="O155" s="405">
        <f t="shared" si="50"/>
        <v>1460.1754405141378</v>
      </c>
      <c r="P155" s="405">
        <f t="shared" si="51"/>
        <v>1514.8370229883644</v>
      </c>
      <c r="Q155" s="369">
        <v>17</v>
      </c>
      <c r="R155" s="369">
        <v>17</v>
      </c>
      <c r="S155" s="369"/>
      <c r="T155" s="461">
        <f t="shared" si="52"/>
        <v>-378055.82043704297</v>
      </c>
      <c r="U155" s="462">
        <f t="shared" si="58"/>
        <v>-0.19527041083738672</v>
      </c>
      <c r="V155" s="463">
        <f t="shared" si="53"/>
        <v>-339.13962962120422</v>
      </c>
      <c r="W155" s="464"/>
      <c r="X155" s="242">
        <v>483</v>
      </c>
      <c r="Y155" s="18" t="s">
        <v>189</v>
      </c>
      <c r="Z155" s="21">
        <v>1076</v>
      </c>
      <c r="AA155" s="473">
        <f t="shared" si="54"/>
        <v>1226589.7984548532</v>
      </c>
      <c r="AB155" s="473">
        <v>-280395</v>
      </c>
      <c r="AC155" s="22">
        <v>946194.79845485324</v>
      </c>
      <c r="AD155" s="36">
        <v>956844</v>
      </c>
      <c r="AE155" s="22">
        <v>1903039</v>
      </c>
      <c r="AF155" s="21">
        <v>241773.01546562792</v>
      </c>
      <c r="AG155" s="418">
        <f t="shared" si="55"/>
        <v>2144812.0154656279</v>
      </c>
      <c r="AH155" s="447">
        <v>-208749</v>
      </c>
      <c r="AI155" s="442">
        <f t="shared" si="56"/>
        <v>1936063.0154656279</v>
      </c>
      <c r="AJ155" s="419">
        <f t="shared" si="57"/>
        <v>1799.315070135342</v>
      </c>
      <c r="AK155" s="369">
        <v>17</v>
      </c>
    </row>
    <row r="156" spans="1:37">
      <c r="A156" s="242">
        <v>484</v>
      </c>
      <c r="B156" s="18" t="s">
        <v>190</v>
      </c>
      <c r="C156" s="21">
        <v>2967</v>
      </c>
      <c r="D156" s="476">
        <f t="shared" si="45"/>
        <v>781812.65422908659</v>
      </c>
      <c r="E156" s="473">
        <v>-506917.43129495956</v>
      </c>
      <c r="F156" s="22">
        <v>274895.22293412697</v>
      </c>
      <c r="G156" s="36">
        <v>1085211.964718394</v>
      </c>
      <c r="H156" s="22">
        <f t="shared" si="46"/>
        <v>1360107.1876525208</v>
      </c>
      <c r="I156" s="425">
        <v>609923.91101873957</v>
      </c>
      <c r="J156" s="418">
        <f t="shared" si="47"/>
        <v>1970031.0986712603</v>
      </c>
      <c r="K156" s="447">
        <v>214866</v>
      </c>
      <c r="L156" s="442">
        <f t="shared" si="48"/>
        <v>2184897.0986712603</v>
      </c>
      <c r="M156" s="418">
        <v>128596.37700000001</v>
      </c>
      <c r="N156" s="405">
        <f t="shared" si="49"/>
        <v>2313493.4756712602</v>
      </c>
      <c r="O156" s="405">
        <f t="shared" si="50"/>
        <v>736.39942658283121</v>
      </c>
      <c r="P156" s="405">
        <f t="shared" si="51"/>
        <v>779.74165004086967</v>
      </c>
      <c r="Q156" s="369">
        <v>4</v>
      </c>
      <c r="R156" s="369">
        <v>4</v>
      </c>
      <c r="S156" s="369"/>
      <c r="T156" s="461">
        <f t="shared" si="52"/>
        <v>782618.62778745405</v>
      </c>
      <c r="U156" s="462">
        <f t="shared" si="58"/>
        <v>0.55810500127995077</v>
      </c>
      <c r="V156" s="463">
        <f t="shared" si="53"/>
        <v>277.38847048338562</v>
      </c>
      <c r="W156" s="464"/>
      <c r="X156" s="242">
        <v>484</v>
      </c>
      <c r="Y156" s="18" t="s">
        <v>190</v>
      </c>
      <c r="Z156" s="21">
        <v>3055</v>
      </c>
      <c r="AA156" s="473">
        <f t="shared" si="54"/>
        <v>819383.30721125775</v>
      </c>
      <c r="AB156" s="473">
        <v>-216089</v>
      </c>
      <c r="AC156" s="22">
        <v>603294.30721125775</v>
      </c>
      <c r="AD156" s="36">
        <v>-23653</v>
      </c>
      <c r="AE156" s="22">
        <v>579641</v>
      </c>
      <c r="AF156" s="21">
        <v>607771.47088380624</v>
      </c>
      <c r="AG156" s="418">
        <f t="shared" si="55"/>
        <v>1187412.4708838062</v>
      </c>
      <c r="AH156" s="447">
        <v>214866</v>
      </c>
      <c r="AI156" s="442">
        <f t="shared" si="56"/>
        <v>1402278.4708838062</v>
      </c>
      <c r="AJ156" s="419">
        <f t="shared" si="57"/>
        <v>459.01095609944559</v>
      </c>
      <c r="AK156" s="369">
        <v>4</v>
      </c>
    </row>
    <row r="157" spans="1:37">
      <c r="A157" s="242">
        <v>489</v>
      </c>
      <c r="B157" s="18" t="s">
        <v>191</v>
      </c>
      <c r="C157" s="21">
        <v>1791</v>
      </c>
      <c r="D157" s="476">
        <f t="shared" si="45"/>
        <v>107103.82811228791</v>
      </c>
      <c r="E157" s="473">
        <v>843424.5201103501</v>
      </c>
      <c r="F157" s="22">
        <v>950528.34822263801</v>
      </c>
      <c r="G157" s="36">
        <v>856201.88495069812</v>
      </c>
      <c r="H157" s="22">
        <f t="shared" si="46"/>
        <v>1806730.2331733361</v>
      </c>
      <c r="I157" s="425">
        <v>430233.60512749996</v>
      </c>
      <c r="J157" s="418">
        <f t="shared" si="47"/>
        <v>2236963.8383008363</v>
      </c>
      <c r="K157" s="447">
        <v>-425642</v>
      </c>
      <c r="L157" s="442">
        <f t="shared" si="48"/>
        <v>1811321.8383008363</v>
      </c>
      <c r="M157" s="418">
        <v>-1235929.1750000003</v>
      </c>
      <c r="N157" s="405">
        <f t="shared" si="49"/>
        <v>575392.66330083599</v>
      </c>
      <c r="O157" s="405">
        <f t="shared" si="50"/>
        <v>1011.3466433840515</v>
      </c>
      <c r="P157" s="405">
        <f t="shared" si="51"/>
        <v>321.26893539968506</v>
      </c>
      <c r="Q157" s="369">
        <v>8</v>
      </c>
      <c r="R157" s="369">
        <v>8</v>
      </c>
      <c r="S157" s="369"/>
      <c r="T157" s="461">
        <f t="shared" si="52"/>
        <v>-177873.47130652331</v>
      </c>
      <c r="U157" s="462">
        <f t="shared" si="58"/>
        <v>-8.9419812346950053E-2</v>
      </c>
      <c r="V157" s="463">
        <f t="shared" si="53"/>
        <v>-72.683498091348838</v>
      </c>
      <c r="W157" s="464"/>
      <c r="X157" s="242">
        <v>489</v>
      </c>
      <c r="Y157" s="18" t="s">
        <v>191</v>
      </c>
      <c r="Z157" s="21">
        <v>1835</v>
      </c>
      <c r="AA157" s="473">
        <f t="shared" si="54"/>
        <v>96486.14250286296</v>
      </c>
      <c r="AB157" s="473">
        <v>1177909</v>
      </c>
      <c r="AC157" s="22">
        <v>1274395.142502863</v>
      </c>
      <c r="AD157" s="36">
        <v>713914</v>
      </c>
      <c r="AE157" s="22">
        <v>1988310</v>
      </c>
      <c r="AF157" s="21">
        <v>426527.30960735946</v>
      </c>
      <c r="AG157" s="418">
        <f t="shared" si="55"/>
        <v>2414837.3096073596</v>
      </c>
      <c r="AH157" s="447">
        <v>-425642</v>
      </c>
      <c r="AI157" s="442">
        <f t="shared" si="56"/>
        <v>1989195.3096073596</v>
      </c>
      <c r="AJ157" s="419">
        <f t="shared" si="57"/>
        <v>1084.0301414754003</v>
      </c>
      <c r="AK157" s="369">
        <v>8</v>
      </c>
    </row>
    <row r="158" spans="1:37">
      <c r="A158" s="242">
        <v>491</v>
      </c>
      <c r="B158" s="18" t="s">
        <v>192</v>
      </c>
      <c r="C158" s="21">
        <v>51980</v>
      </c>
      <c r="D158" s="476">
        <f t="shared" si="45"/>
        <v>5081543.8158228807</v>
      </c>
      <c r="E158" s="473">
        <v>-19774653.857100539</v>
      </c>
      <c r="F158" s="22">
        <v>-14693110.041277658</v>
      </c>
      <c r="G158" s="36">
        <v>10984351.12146844</v>
      </c>
      <c r="H158" s="22">
        <f t="shared" si="46"/>
        <v>-3708758.9198092185</v>
      </c>
      <c r="I158" s="425">
        <v>9040463.7449156046</v>
      </c>
      <c r="J158" s="418">
        <f t="shared" si="47"/>
        <v>5331704.8251063861</v>
      </c>
      <c r="K158" s="447">
        <v>1272880</v>
      </c>
      <c r="L158" s="442">
        <f t="shared" si="48"/>
        <v>6604584.8251063861</v>
      </c>
      <c r="M158" s="418">
        <v>204126.21190000034</v>
      </c>
      <c r="N158" s="405">
        <f t="shared" si="49"/>
        <v>6808711.0370063866</v>
      </c>
      <c r="O158" s="405">
        <f t="shared" si="50"/>
        <v>127.06011591201205</v>
      </c>
      <c r="P158" s="405">
        <f t="shared" si="51"/>
        <v>130.98713037719097</v>
      </c>
      <c r="Q158" s="369">
        <v>10</v>
      </c>
      <c r="R158" s="369">
        <v>10</v>
      </c>
      <c r="S158" s="369"/>
      <c r="T158" s="461">
        <f t="shared" si="52"/>
        <v>-4550597.5776649807</v>
      </c>
      <c r="U158" s="462">
        <f t="shared" si="58"/>
        <v>-0.40793573904577668</v>
      </c>
      <c r="V158" s="463">
        <f t="shared" si="53"/>
        <v>-86.960497317936287</v>
      </c>
      <c r="W158" s="464"/>
      <c r="X158" s="242">
        <v>491</v>
      </c>
      <c r="Y158" s="18" t="s">
        <v>192</v>
      </c>
      <c r="Z158" s="21">
        <v>52122</v>
      </c>
      <c r="AA158" s="473">
        <f t="shared" si="54"/>
        <v>4989979.0296661239</v>
      </c>
      <c r="AB158" s="473">
        <v>-13901371</v>
      </c>
      <c r="AC158" s="22">
        <v>-8911391.9703338761</v>
      </c>
      <c r="AD158" s="36">
        <v>9887140</v>
      </c>
      <c r="AE158" s="22">
        <v>975748</v>
      </c>
      <c r="AF158" s="21">
        <v>8906554.4027713668</v>
      </c>
      <c r="AG158" s="418">
        <f t="shared" si="55"/>
        <v>9882302.4027713668</v>
      </c>
      <c r="AH158" s="447">
        <v>1272880</v>
      </c>
      <c r="AI158" s="442">
        <f t="shared" si="56"/>
        <v>11155182.402771367</v>
      </c>
      <c r="AJ158" s="419">
        <f t="shared" si="57"/>
        <v>214.02061322994834</v>
      </c>
      <c r="AK158" s="369">
        <v>10</v>
      </c>
    </row>
    <row r="159" spans="1:37">
      <c r="A159" s="242">
        <v>494</v>
      </c>
      <c r="B159" s="18" t="s">
        <v>193</v>
      </c>
      <c r="C159" s="21">
        <v>8882</v>
      </c>
      <c r="D159" s="476">
        <f t="shared" si="45"/>
        <v>8196353.9812327195</v>
      </c>
      <c r="E159" s="473">
        <v>-4105204.7946798112</v>
      </c>
      <c r="F159" s="22">
        <v>4091149.1865529083</v>
      </c>
      <c r="G159" s="36">
        <v>4993324.9157926552</v>
      </c>
      <c r="H159" s="22">
        <f t="shared" si="46"/>
        <v>9084474.1023455635</v>
      </c>
      <c r="I159" s="425">
        <v>1371992.4141791677</v>
      </c>
      <c r="J159" s="418">
        <f t="shared" si="47"/>
        <v>10456466.516524732</v>
      </c>
      <c r="K159" s="447">
        <v>80250</v>
      </c>
      <c r="L159" s="442">
        <f t="shared" si="48"/>
        <v>10536716.516524732</v>
      </c>
      <c r="M159" s="418">
        <v>92242.883200000011</v>
      </c>
      <c r="N159" s="405">
        <f t="shared" si="49"/>
        <v>10628959.399724731</v>
      </c>
      <c r="O159" s="405">
        <f t="shared" si="50"/>
        <v>1186.2999906017487</v>
      </c>
      <c r="P159" s="405">
        <f t="shared" si="51"/>
        <v>1196.6853636258422</v>
      </c>
      <c r="Q159" s="369">
        <v>17</v>
      </c>
      <c r="R159" s="369">
        <v>17</v>
      </c>
      <c r="S159" s="369"/>
      <c r="T159" s="461">
        <f t="shared" si="52"/>
        <v>-1029731.3478771877</v>
      </c>
      <c r="U159" s="462">
        <f t="shared" si="58"/>
        <v>-8.9027449044783574E-2</v>
      </c>
      <c r="V159" s="463">
        <f t="shared" si="53"/>
        <v>-111.98801752508029</v>
      </c>
      <c r="W159" s="464"/>
      <c r="X159" s="242">
        <v>494</v>
      </c>
      <c r="Y159" s="18" t="s">
        <v>193</v>
      </c>
      <c r="Z159" s="21">
        <v>8909</v>
      </c>
      <c r="AA159" s="473">
        <f t="shared" si="54"/>
        <v>8248865.4596698396</v>
      </c>
      <c r="AB159" s="473">
        <v>-3503053</v>
      </c>
      <c r="AC159" s="22">
        <v>4745812.4596698396</v>
      </c>
      <c r="AD159" s="36">
        <v>5382582</v>
      </c>
      <c r="AE159" s="22">
        <v>10128395</v>
      </c>
      <c r="AF159" s="21">
        <v>1357802.8644019193</v>
      </c>
      <c r="AG159" s="418">
        <f t="shared" si="55"/>
        <v>11486197.86440192</v>
      </c>
      <c r="AH159" s="447">
        <v>80250</v>
      </c>
      <c r="AI159" s="442">
        <f t="shared" si="56"/>
        <v>11566447.86440192</v>
      </c>
      <c r="AJ159" s="419">
        <f t="shared" si="57"/>
        <v>1298.288008126829</v>
      </c>
      <c r="AK159" s="369">
        <v>17</v>
      </c>
    </row>
    <row r="160" spans="1:37">
      <c r="A160" s="242">
        <v>495</v>
      </c>
      <c r="B160" s="18" t="s">
        <v>194</v>
      </c>
      <c r="C160" s="21">
        <v>1477</v>
      </c>
      <c r="D160" s="476">
        <f t="shared" si="45"/>
        <v>656380.42603053281</v>
      </c>
      <c r="E160" s="473">
        <v>-102249.56489940148</v>
      </c>
      <c r="F160" s="22">
        <v>554130.8611311313</v>
      </c>
      <c r="G160" s="36">
        <v>278337.08080809779</v>
      </c>
      <c r="H160" s="22">
        <f t="shared" si="46"/>
        <v>832467.94193922915</v>
      </c>
      <c r="I160" s="425">
        <v>335789.70564277651</v>
      </c>
      <c r="J160" s="418">
        <f t="shared" si="47"/>
        <v>1168257.6475820057</v>
      </c>
      <c r="K160" s="447">
        <v>-370317</v>
      </c>
      <c r="L160" s="442">
        <f t="shared" si="48"/>
        <v>797940.64758200571</v>
      </c>
      <c r="M160" s="418">
        <v>-65194.330500000011</v>
      </c>
      <c r="N160" s="405">
        <f t="shared" si="49"/>
        <v>732746.31708200567</v>
      </c>
      <c r="O160" s="405">
        <f t="shared" si="50"/>
        <v>540.24417574949609</v>
      </c>
      <c r="P160" s="405">
        <f t="shared" si="51"/>
        <v>496.10448008260369</v>
      </c>
      <c r="Q160" s="369">
        <v>13</v>
      </c>
      <c r="R160" s="369">
        <v>13</v>
      </c>
      <c r="S160" s="369"/>
      <c r="T160" s="461">
        <f t="shared" si="52"/>
        <v>-111398.41384043242</v>
      </c>
      <c r="U160" s="462">
        <f t="shared" si="58"/>
        <v>-0.12250481538335865</v>
      </c>
      <c r="V160" s="463">
        <f t="shared" si="53"/>
        <v>-70.870784883862825</v>
      </c>
      <c r="W160" s="464"/>
      <c r="X160" s="242">
        <v>495</v>
      </c>
      <c r="Y160" s="18" t="s">
        <v>194</v>
      </c>
      <c r="Z160" s="21">
        <v>1488</v>
      </c>
      <c r="AA160" s="473">
        <f t="shared" si="54"/>
        <v>554067.88380874787</v>
      </c>
      <c r="AB160" s="473">
        <v>393321</v>
      </c>
      <c r="AC160" s="22">
        <v>947388.88380874787</v>
      </c>
      <c r="AD160" s="36">
        <v>-704</v>
      </c>
      <c r="AE160" s="22">
        <v>946685</v>
      </c>
      <c r="AF160" s="21">
        <v>332971.06142243807</v>
      </c>
      <c r="AG160" s="418">
        <f t="shared" si="55"/>
        <v>1279656.0614224381</v>
      </c>
      <c r="AH160" s="447">
        <v>-370317</v>
      </c>
      <c r="AI160" s="442">
        <f t="shared" si="56"/>
        <v>909339.06142243813</v>
      </c>
      <c r="AJ160" s="419">
        <f t="shared" si="57"/>
        <v>611.11496063335892</v>
      </c>
      <c r="AK160" s="369">
        <v>13</v>
      </c>
    </row>
    <row r="161" spans="1:37">
      <c r="A161" s="242">
        <v>498</v>
      </c>
      <c r="B161" s="18" t="s">
        <v>195</v>
      </c>
      <c r="C161" s="21">
        <v>2281</v>
      </c>
      <c r="D161" s="476">
        <f t="shared" si="45"/>
        <v>2613012.1841527848</v>
      </c>
      <c r="E161" s="473">
        <v>601217.25890328782</v>
      </c>
      <c r="F161" s="22">
        <v>3214229.4430560726</v>
      </c>
      <c r="G161" s="36">
        <v>39295.124444007408</v>
      </c>
      <c r="H161" s="22">
        <f t="shared" si="46"/>
        <v>3253524.56750008</v>
      </c>
      <c r="I161" s="425">
        <v>448744.42683288245</v>
      </c>
      <c r="J161" s="418">
        <f t="shared" si="47"/>
        <v>3702268.9943329627</v>
      </c>
      <c r="K161" s="447">
        <v>186556</v>
      </c>
      <c r="L161" s="442">
        <f t="shared" si="48"/>
        <v>3888824.9943329627</v>
      </c>
      <c r="M161" s="418">
        <v>27541.430800000031</v>
      </c>
      <c r="N161" s="405">
        <f t="shared" si="49"/>
        <v>3916366.4251329629</v>
      </c>
      <c r="O161" s="405">
        <f t="shared" si="50"/>
        <v>1704.8772443371165</v>
      </c>
      <c r="P161" s="405">
        <f t="shared" si="51"/>
        <v>1716.9515235129165</v>
      </c>
      <c r="Q161" s="369">
        <v>19</v>
      </c>
      <c r="R161" s="369">
        <v>19</v>
      </c>
      <c r="S161" s="369"/>
      <c r="T161" s="461">
        <f t="shared" si="52"/>
        <v>80797.94829837326</v>
      </c>
      <c r="U161" s="462">
        <f t="shared" si="58"/>
        <v>2.1217797909946712E-2</v>
      </c>
      <c r="V161" s="463">
        <f t="shared" si="53"/>
        <v>64.193467501877649</v>
      </c>
      <c r="W161" s="464"/>
      <c r="X161" s="242">
        <v>498</v>
      </c>
      <c r="Y161" s="18" t="s">
        <v>195</v>
      </c>
      <c r="Z161" s="21">
        <v>2321</v>
      </c>
      <c r="AA161" s="473">
        <f t="shared" si="54"/>
        <v>2758797.9688672982</v>
      </c>
      <c r="AB161" s="473">
        <v>371701</v>
      </c>
      <c r="AC161" s="22">
        <v>3130498.9688672982</v>
      </c>
      <c r="AD161" s="36">
        <v>46622</v>
      </c>
      <c r="AE161" s="22">
        <v>3177121</v>
      </c>
      <c r="AF161" s="21">
        <v>444350.04603458964</v>
      </c>
      <c r="AG161" s="418">
        <f t="shared" si="55"/>
        <v>3621471.0460345894</v>
      </c>
      <c r="AH161" s="447">
        <v>186556</v>
      </c>
      <c r="AI161" s="442">
        <f t="shared" si="56"/>
        <v>3808027.0460345894</v>
      </c>
      <c r="AJ161" s="419">
        <f t="shared" si="57"/>
        <v>1640.6837768352389</v>
      </c>
      <c r="AK161" s="369">
        <v>19</v>
      </c>
    </row>
    <row r="162" spans="1:37">
      <c r="A162" s="242">
        <v>499</v>
      </c>
      <c r="B162" s="18" t="s">
        <v>196</v>
      </c>
      <c r="C162" s="21">
        <v>19662</v>
      </c>
      <c r="D162" s="476">
        <f t="shared" si="45"/>
        <v>15659744.982232988</v>
      </c>
      <c r="E162" s="473">
        <v>242172.99264093116</v>
      </c>
      <c r="F162" s="22">
        <v>15901917.974873919</v>
      </c>
      <c r="G162" s="36">
        <v>4113035.363859355</v>
      </c>
      <c r="H162" s="22">
        <f t="shared" si="46"/>
        <v>20014953.338733274</v>
      </c>
      <c r="I162" s="425">
        <v>2874317.3275775257</v>
      </c>
      <c r="J162" s="418">
        <f t="shared" si="47"/>
        <v>22889270.666310802</v>
      </c>
      <c r="K162" s="447">
        <v>-1208697</v>
      </c>
      <c r="L162" s="442">
        <f t="shared" si="48"/>
        <v>21680573.666310802</v>
      </c>
      <c r="M162" s="418">
        <v>396158.98750999954</v>
      </c>
      <c r="N162" s="405">
        <f t="shared" si="49"/>
        <v>22076732.653820802</v>
      </c>
      <c r="O162" s="405">
        <f t="shared" si="50"/>
        <v>1102.6636998428849</v>
      </c>
      <c r="P162" s="405">
        <f t="shared" si="51"/>
        <v>1122.8121581640119</v>
      </c>
      <c r="Q162" s="369">
        <v>15</v>
      </c>
      <c r="R162" s="369">
        <v>15</v>
      </c>
      <c r="S162" s="369"/>
      <c r="T162" s="461">
        <f t="shared" si="52"/>
        <v>-2931698.6992890909</v>
      </c>
      <c r="U162" s="462">
        <f t="shared" si="58"/>
        <v>-0.11911532002167628</v>
      </c>
      <c r="V162" s="463">
        <f t="shared" si="53"/>
        <v>-157.17825171321124</v>
      </c>
      <c r="W162" s="464"/>
      <c r="X162" s="242">
        <v>499</v>
      </c>
      <c r="Y162" s="18" t="s">
        <v>196</v>
      </c>
      <c r="Z162" s="21">
        <v>19536</v>
      </c>
      <c r="AA162" s="473">
        <f t="shared" si="54"/>
        <v>15369363.046385489</v>
      </c>
      <c r="AB162" s="473">
        <v>3025041</v>
      </c>
      <c r="AC162" s="22">
        <v>18394404.046385489</v>
      </c>
      <c r="AD162" s="36">
        <v>4570585</v>
      </c>
      <c r="AE162" s="22">
        <v>22964990</v>
      </c>
      <c r="AF162" s="21">
        <v>2855979.3655998916</v>
      </c>
      <c r="AG162" s="418">
        <f t="shared" si="55"/>
        <v>25820969.365599893</v>
      </c>
      <c r="AH162" s="447">
        <v>-1208697</v>
      </c>
      <c r="AI162" s="442">
        <f t="shared" si="56"/>
        <v>24612272.365599893</v>
      </c>
      <c r="AJ162" s="419">
        <f t="shared" si="57"/>
        <v>1259.8419515560961</v>
      </c>
      <c r="AK162" s="369">
        <v>15</v>
      </c>
    </row>
    <row r="163" spans="1:37">
      <c r="A163" s="242">
        <v>500</v>
      </c>
      <c r="B163" s="18" t="s">
        <v>197</v>
      </c>
      <c r="C163" s="21">
        <v>10486</v>
      </c>
      <c r="D163" s="476">
        <f t="shared" si="45"/>
        <v>7567572.343568258</v>
      </c>
      <c r="E163" s="473">
        <v>3440736.3970300225</v>
      </c>
      <c r="F163" s="22">
        <v>11008308.74059828</v>
      </c>
      <c r="G163" s="36">
        <v>1323143.3783229319</v>
      </c>
      <c r="H163" s="22">
        <f t="shared" si="46"/>
        <v>12331452.118921213</v>
      </c>
      <c r="I163" s="425">
        <v>1060585.3458426399</v>
      </c>
      <c r="J163" s="418">
        <f t="shared" si="47"/>
        <v>13392037.464763854</v>
      </c>
      <c r="K163" s="447">
        <v>-750640</v>
      </c>
      <c r="L163" s="442">
        <f t="shared" si="48"/>
        <v>12641397.464763854</v>
      </c>
      <c r="M163" s="418">
        <v>-223258.84359999993</v>
      </c>
      <c r="N163" s="405">
        <f t="shared" si="49"/>
        <v>12418138.621163854</v>
      </c>
      <c r="O163" s="405">
        <f t="shared" si="50"/>
        <v>1205.550015712746</v>
      </c>
      <c r="P163" s="405">
        <f t="shared" si="51"/>
        <v>1184.2588805229691</v>
      </c>
      <c r="Q163" s="369">
        <v>13</v>
      </c>
      <c r="R163" s="369">
        <v>13</v>
      </c>
      <c r="S163" s="369"/>
      <c r="T163" s="461">
        <f t="shared" si="52"/>
        <v>-376043.94277209975</v>
      </c>
      <c r="U163" s="462">
        <f t="shared" si="58"/>
        <v>-2.8887700047906757E-2</v>
      </c>
      <c r="V163" s="463">
        <f t="shared" si="53"/>
        <v>-43.00565353106299</v>
      </c>
      <c r="W163" s="464"/>
      <c r="X163" s="242">
        <v>500</v>
      </c>
      <c r="Y163" s="18" t="s">
        <v>197</v>
      </c>
      <c r="Z163" s="21">
        <v>10426</v>
      </c>
      <c r="AA163" s="473">
        <f t="shared" si="54"/>
        <v>7409605.8238066826</v>
      </c>
      <c r="AB163" s="473">
        <v>3656610</v>
      </c>
      <c r="AC163" s="22">
        <v>11066215.823806683</v>
      </c>
      <c r="AD163" s="36">
        <v>1637247</v>
      </c>
      <c r="AE163" s="22">
        <v>12703463</v>
      </c>
      <c r="AF163" s="21">
        <v>1064618.4075359539</v>
      </c>
      <c r="AG163" s="418">
        <f t="shared" si="55"/>
        <v>13768081.407535953</v>
      </c>
      <c r="AH163" s="447">
        <v>-750640</v>
      </c>
      <c r="AI163" s="442">
        <f t="shared" si="56"/>
        <v>13017441.407535953</v>
      </c>
      <c r="AJ163" s="419">
        <f t="shared" si="57"/>
        <v>1248.555669243809</v>
      </c>
      <c r="AK163" s="369">
        <v>13</v>
      </c>
    </row>
    <row r="164" spans="1:37">
      <c r="A164" s="242">
        <v>503</v>
      </c>
      <c r="B164" s="18" t="s">
        <v>198</v>
      </c>
      <c r="C164" s="21">
        <v>7539</v>
      </c>
      <c r="D164" s="476">
        <f t="shared" si="45"/>
        <v>1669909.5251042675</v>
      </c>
      <c r="E164" s="473">
        <v>-1884022.0812660828</v>
      </c>
      <c r="F164" s="22">
        <v>-214112.5561618153</v>
      </c>
      <c r="G164" s="36">
        <v>2941557.5936841946</v>
      </c>
      <c r="H164" s="22">
        <f t="shared" si="46"/>
        <v>2727445.0375223793</v>
      </c>
      <c r="I164" s="425">
        <v>1426920.6285117108</v>
      </c>
      <c r="J164" s="418">
        <f t="shared" si="47"/>
        <v>4154365.6660340903</v>
      </c>
      <c r="K164" s="447">
        <v>-94517</v>
      </c>
      <c r="L164" s="442">
        <f t="shared" si="48"/>
        <v>4059848.6660340903</v>
      </c>
      <c r="M164" s="418">
        <v>142830.09909999999</v>
      </c>
      <c r="N164" s="405">
        <f t="shared" si="49"/>
        <v>4202678.7651340906</v>
      </c>
      <c r="O164" s="405">
        <f t="shared" si="50"/>
        <v>538.51288845126544</v>
      </c>
      <c r="P164" s="405">
        <f t="shared" si="51"/>
        <v>557.45838508211841</v>
      </c>
      <c r="Q164" s="369">
        <v>2</v>
      </c>
      <c r="R164" s="369">
        <v>2</v>
      </c>
      <c r="S164" s="369"/>
      <c r="T164" s="461">
        <f t="shared" si="52"/>
        <v>-161494.68368946761</v>
      </c>
      <c r="U164" s="462">
        <f t="shared" si="58"/>
        <v>-3.8256704160310337E-2</v>
      </c>
      <c r="V164" s="463">
        <f t="shared" si="53"/>
        <v>-17.365877643488034</v>
      </c>
      <c r="W164" s="464"/>
      <c r="X164" s="242">
        <v>503</v>
      </c>
      <c r="Y164" s="18" t="s">
        <v>198</v>
      </c>
      <c r="Z164" s="21">
        <v>7594</v>
      </c>
      <c r="AA164" s="473">
        <f t="shared" si="54"/>
        <v>1517801.9015939655</v>
      </c>
      <c r="AB164" s="473">
        <v>-1877719</v>
      </c>
      <c r="AC164" s="22">
        <v>-359917.09840603452</v>
      </c>
      <c r="AD164" s="36">
        <v>3242821</v>
      </c>
      <c r="AE164" s="22">
        <v>2882904</v>
      </c>
      <c r="AF164" s="21">
        <v>1432956.3497235579</v>
      </c>
      <c r="AG164" s="418">
        <f t="shared" si="55"/>
        <v>4315860.3497235579</v>
      </c>
      <c r="AH164" s="447">
        <v>-94517</v>
      </c>
      <c r="AI164" s="442">
        <f t="shared" si="56"/>
        <v>4221343.3497235579</v>
      </c>
      <c r="AJ164" s="419">
        <f t="shared" si="57"/>
        <v>555.87876609475347</v>
      </c>
      <c r="AK164" s="369">
        <v>2</v>
      </c>
    </row>
    <row r="165" spans="1:37">
      <c r="A165" s="242">
        <v>504</v>
      </c>
      <c r="B165" s="18" t="s">
        <v>199</v>
      </c>
      <c r="C165" s="21">
        <v>1764</v>
      </c>
      <c r="D165" s="476">
        <f t="shared" si="45"/>
        <v>504710.9221904201</v>
      </c>
      <c r="E165" s="473">
        <v>-763598.35241221869</v>
      </c>
      <c r="F165" s="22">
        <v>-258887.4302217986</v>
      </c>
      <c r="G165" s="36">
        <v>753206.48148884752</v>
      </c>
      <c r="H165" s="22">
        <f t="shared" si="46"/>
        <v>494319.05126704893</v>
      </c>
      <c r="I165" s="425">
        <v>390394.79050464102</v>
      </c>
      <c r="J165" s="418">
        <f t="shared" si="47"/>
        <v>884713.84177168994</v>
      </c>
      <c r="K165" s="447">
        <v>-503678</v>
      </c>
      <c r="L165" s="442">
        <f t="shared" si="48"/>
        <v>381035.84177168994</v>
      </c>
      <c r="M165" s="418">
        <v>-848153.59590000007</v>
      </c>
      <c r="N165" s="405">
        <f t="shared" si="49"/>
        <v>-467117.75412831013</v>
      </c>
      <c r="O165" s="405">
        <f t="shared" si="50"/>
        <v>216.00671302249998</v>
      </c>
      <c r="P165" s="405">
        <f t="shared" si="51"/>
        <v>-264.80598306593544</v>
      </c>
      <c r="Q165" s="369">
        <v>1</v>
      </c>
      <c r="R165" s="465">
        <v>32</v>
      </c>
      <c r="S165" s="465"/>
      <c r="T165" s="461">
        <f t="shared" si="52"/>
        <v>-618456.68615055666</v>
      </c>
      <c r="U165" s="462">
        <f t="shared" si="58"/>
        <v>-0.61877069500080162</v>
      </c>
      <c r="V165" s="463">
        <f t="shared" si="53"/>
        <v>-334.37463495230543</v>
      </c>
      <c r="W165" s="464"/>
      <c r="X165" s="242">
        <v>504</v>
      </c>
      <c r="Y165" s="18" t="s">
        <v>199</v>
      </c>
      <c r="Z165" s="21">
        <v>1816</v>
      </c>
      <c r="AA165" s="473">
        <f t="shared" si="54"/>
        <v>465569.33828527154</v>
      </c>
      <c r="AB165" s="473">
        <v>-127365</v>
      </c>
      <c r="AC165" s="22">
        <v>338204.33828527154</v>
      </c>
      <c r="AD165" s="36">
        <v>770223</v>
      </c>
      <c r="AE165" s="22">
        <v>1108427</v>
      </c>
      <c r="AF165" s="21">
        <v>394743.52792224655</v>
      </c>
      <c r="AG165" s="418">
        <f t="shared" si="55"/>
        <v>1503170.5279222466</v>
      </c>
      <c r="AH165" s="447">
        <v>-503678</v>
      </c>
      <c r="AI165" s="442">
        <f t="shared" si="56"/>
        <v>999492.52792224661</v>
      </c>
      <c r="AJ165" s="419">
        <f t="shared" si="57"/>
        <v>550.38134797480541</v>
      </c>
      <c r="AK165" s="369">
        <v>1</v>
      </c>
    </row>
    <row r="166" spans="1:37">
      <c r="A166" s="242">
        <v>505</v>
      </c>
      <c r="B166" s="18" t="s">
        <v>200</v>
      </c>
      <c r="C166" s="21">
        <v>20912</v>
      </c>
      <c r="D166" s="476">
        <f t="shared" si="45"/>
        <v>11740320.309852628</v>
      </c>
      <c r="E166" s="473">
        <v>-1816178.2757768533</v>
      </c>
      <c r="F166" s="22">
        <v>9924142.0340757743</v>
      </c>
      <c r="G166" s="36">
        <v>3853280.8196189539</v>
      </c>
      <c r="H166" s="22">
        <f t="shared" si="46"/>
        <v>13777422.853694728</v>
      </c>
      <c r="I166" s="425">
        <v>3172694.1441136678</v>
      </c>
      <c r="J166" s="418">
        <f t="shared" si="47"/>
        <v>16950116.997808397</v>
      </c>
      <c r="K166" s="447">
        <v>-2154024</v>
      </c>
      <c r="L166" s="442">
        <f t="shared" si="48"/>
        <v>14796092.997808397</v>
      </c>
      <c r="M166" s="418">
        <v>-1813627.1152999997</v>
      </c>
      <c r="N166" s="405">
        <f t="shared" si="49"/>
        <v>12982465.882508397</v>
      </c>
      <c r="O166" s="405">
        <f t="shared" si="50"/>
        <v>707.54078987224545</v>
      </c>
      <c r="P166" s="405">
        <f t="shared" si="51"/>
        <v>620.81416806180175</v>
      </c>
      <c r="Q166" s="369">
        <v>1</v>
      </c>
      <c r="R166" s="465">
        <v>33</v>
      </c>
      <c r="S166" s="465"/>
      <c r="T166" s="461">
        <f t="shared" si="52"/>
        <v>-275210.05865617096</v>
      </c>
      <c r="U166" s="462">
        <f t="shared" si="58"/>
        <v>-1.8260535112663963E-2</v>
      </c>
      <c r="V166" s="463">
        <f t="shared" si="53"/>
        <v>-15.754456874626385</v>
      </c>
      <c r="W166" s="464"/>
      <c r="X166" s="242">
        <v>505</v>
      </c>
      <c r="Y166" s="18" t="s">
        <v>200</v>
      </c>
      <c r="Z166" s="21">
        <v>20837</v>
      </c>
      <c r="AA166" s="473">
        <f t="shared" si="54"/>
        <v>11762707.519781444</v>
      </c>
      <c r="AB166" s="473">
        <v>-1555186</v>
      </c>
      <c r="AC166" s="22">
        <v>10207521.519781444</v>
      </c>
      <c r="AD166" s="36">
        <v>3817903</v>
      </c>
      <c r="AE166" s="22">
        <v>14025425</v>
      </c>
      <c r="AF166" s="21">
        <v>3199902.0564645682</v>
      </c>
      <c r="AG166" s="418">
        <f t="shared" si="55"/>
        <v>17225327.056464568</v>
      </c>
      <c r="AH166" s="447">
        <v>-2154024</v>
      </c>
      <c r="AI166" s="442">
        <f t="shared" si="56"/>
        <v>15071303.056464568</v>
      </c>
      <c r="AJ166" s="419">
        <f t="shared" si="57"/>
        <v>723.29524674687184</v>
      </c>
      <c r="AK166" s="369">
        <v>1</v>
      </c>
    </row>
    <row r="167" spans="1:37">
      <c r="A167" s="242">
        <v>507</v>
      </c>
      <c r="B167" s="18" t="s">
        <v>201</v>
      </c>
      <c r="C167" s="21">
        <v>5564</v>
      </c>
      <c r="D167" s="476">
        <f t="shared" si="45"/>
        <v>-12947.21637557284</v>
      </c>
      <c r="E167" s="473">
        <v>-1243989.4097618351</v>
      </c>
      <c r="F167" s="22">
        <v>-1256936.626137408</v>
      </c>
      <c r="G167" s="36">
        <v>984651.4010908663</v>
      </c>
      <c r="H167" s="22">
        <f t="shared" si="46"/>
        <v>-272285.22504654166</v>
      </c>
      <c r="I167" s="425">
        <v>1121655.2842319382</v>
      </c>
      <c r="J167" s="418">
        <f t="shared" si="47"/>
        <v>849370.05918539653</v>
      </c>
      <c r="K167" s="447">
        <v>36048</v>
      </c>
      <c r="L167" s="442">
        <f t="shared" si="48"/>
        <v>885418.05918539653</v>
      </c>
      <c r="M167" s="418">
        <v>43746.665300000008</v>
      </c>
      <c r="N167" s="405">
        <f t="shared" si="49"/>
        <v>929164.72448539652</v>
      </c>
      <c r="O167" s="405">
        <f t="shared" si="50"/>
        <v>159.13336793411153</v>
      </c>
      <c r="P167" s="405">
        <f t="shared" si="51"/>
        <v>166.99581676588721</v>
      </c>
      <c r="Q167" s="369">
        <v>10</v>
      </c>
      <c r="R167" s="369">
        <v>10</v>
      </c>
      <c r="S167" s="369"/>
      <c r="T167" s="461">
        <f t="shared" si="52"/>
        <v>-1129157.8112316523</v>
      </c>
      <c r="U167" s="462">
        <f t="shared" si="58"/>
        <v>-0.56049406121294343</v>
      </c>
      <c r="V167" s="463">
        <f t="shared" si="53"/>
        <v>-198.37787792516954</v>
      </c>
      <c r="W167" s="464"/>
      <c r="X167" s="242">
        <v>507</v>
      </c>
      <c r="Y167" s="18" t="s">
        <v>201</v>
      </c>
      <c r="Z167" s="21">
        <v>5635</v>
      </c>
      <c r="AA167" s="473">
        <f t="shared" si="54"/>
        <v>-142715.31545583857</v>
      </c>
      <c r="AB167" s="473">
        <v>592806</v>
      </c>
      <c r="AC167" s="22">
        <v>450090.68454416143</v>
      </c>
      <c r="AD167" s="36">
        <v>414202</v>
      </c>
      <c r="AE167" s="22">
        <v>864292</v>
      </c>
      <c r="AF167" s="21">
        <v>1114235.8704170489</v>
      </c>
      <c r="AG167" s="418">
        <f t="shared" si="55"/>
        <v>1978527.8704170489</v>
      </c>
      <c r="AH167" s="447">
        <v>36048</v>
      </c>
      <c r="AI167" s="442">
        <f t="shared" si="56"/>
        <v>2014575.8704170489</v>
      </c>
      <c r="AJ167" s="419">
        <f t="shared" si="57"/>
        <v>357.51124585928108</v>
      </c>
      <c r="AK167" s="369">
        <v>10</v>
      </c>
    </row>
    <row r="168" spans="1:37">
      <c r="A168" s="242">
        <v>508</v>
      </c>
      <c r="B168" s="18" t="s">
        <v>202</v>
      </c>
      <c r="C168" s="21">
        <v>9360</v>
      </c>
      <c r="D168" s="476">
        <f t="shared" si="45"/>
        <v>-754689.60951348767</v>
      </c>
      <c r="E168" s="473">
        <v>-1753461.9218905158</v>
      </c>
      <c r="F168" s="22">
        <v>-2508151.5314040035</v>
      </c>
      <c r="G168" s="36">
        <v>2346469.479160788</v>
      </c>
      <c r="H168" s="22">
        <f t="shared" si="46"/>
        <v>-161682.0522432155</v>
      </c>
      <c r="I168" s="425">
        <v>1702723.6297231992</v>
      </c>
      <c r="J168" s="418">
        <f t="shared" si="47"/>
        <v>1541041.5774799837</v>
      </c>
      <c r="K168" s="447">
        <v>-1010213</v>
      </c>
      <c r="L168" s="442">
        <f t="shared" si="48"/>
        <v>530828.57747998368</v>
      </c>
      <c r="M168" s="418">
        <v>111808.65020000003</v>
      </c>
      <c r="N168" s="405">
        <f t="shared" si="49"/>
        <v>642637.22767998371</v>
      </c>
      <c r="O168" s="405">
        <f t="shared" si="50"/>
        <v>56.712454858972613</v>
      </c>
      <c r="P168" s="405">
        <f t="shared" si="51"/>
        <v>68.657823470083727</v>
      </c>
      <c r="Q168" s="369">
        <v>6</v>
      </c>
      <c r="R168" s="369">
        <v>6</v>
      </c>
      <c r="S168" s="369"/>
      <c r="T168" s="461">
        <f t="shared" si="52"/>
        <v>-22514.306737392209</v>
      </c>
      <c r="U168" s="462">
        <f t="shared" si="58"/>
        <v>-4.0687803854630687E-2</v>
      </c>
      <c r="V168" s="463">
        <f t="shared" si="53"/>
        <v>-1.1504421626080514</v>
      </c>
      <c r="W168" s="464"/>
      <c r="X168" s="242">
        <v>508</v>
      </c>
      <c r="Y168" s="18" t="s">
        <v>202</v>
      </c>
      <c r="Z168" s="21">
        <v>9563</v>
      </c>
      <c r="AA168" s="473">
        <f t="shared" si="54"/>
        <v>-666035.73560344242</v>
      </c>
      <c r="AB168" s="473">
        <v>-371541</v>
      </c>
      <c r="AC168" s="22">
        <v>-1037576.7356034424</v>
      </c>
      <c r="AD168" s="36">
        <v>922746</v>
      </c>
      <c r="AE168" s="22">
        <v>-114831</v>
      </c>
      <c r="AF168" s="21">
        <v>1678386.8842173759</v>
      </c>
      <c r="AG168" s="418">
        <f t="shared" si="55"/>
        <v>1563555.8842173759</v>
      </c>
      <c r="AH168" s="447">
        <v>-1010213</v>
      </c>
      <c r="AI168" s="442">
        <f t="shared" si="56"/>
        <v>553342.88421737589</v>
      </c>
      <c r="AJ168" s="419">
        <f t="shared" si="57"/>
        <v>57.862897021580665</v>
      </c>
      <c r="AK168" s="369">
        <v>6</v>
      </c>
    </row>
    <row r="169" spans="1:37">
      <c r="A169" s="242">
        <v>529</v>
      </c>
      <c r="B169" s="18" t="s">
        <v>203</v>
      </c>
      <c r="C169" s="21">
        <v>19850</v>
      </c>
      <c r="D169" s="476">
        <f t="shared" si="45"/>
        <v>4768453.778546555</v>
      </c>
      <c r="E169" s="473">
        <v>3853814.9247289211</v>
      </c>
      <c r="F169" s="22">
        <v>8622268.7032754757</v>
      </c>
      <c r="G169" s="36">
        <v>-631714.2681207665</v>
      </c>
      <c r="H169" s="22">
        <f t="shared" si="46"/>
        <v>7990554.435154709</v>
      </c>
      <c r="I169" s="425">
        <v>2342792.314749721</v>
      </c>
      <c r="J169" s="418">
        <f t="shared" si="47"/>
        <v>10333346.74990443</v>
      </c>
      <c r="K169" s="447">
        <v>-1120798</v>
      </c>
      <c r="L169" s="442">
        <f t="shared" si="48"/>
        <v>9212548.7499044295</v>
      </c>
      <c r="M169" s="418">
        <v>-201119.65548999989</v>
      </c>
      <c r="N169" s="405">
        <f t="shared" si="49"/>
        <v>9011429.0944144297</v>
      </c>
      <c r="O169" s="405">
        <f t="shared" si="50"/>
        <v>464.10824936546243</v>
      </c>
      <c r="P169" s="405">
        <f t="shared" si="51"/>
        <v>453.97627679669671</v>
      </c>
      <c r="Q169" s="369">
        <v>2</v>
      </c>
      <c r="R169" s="369">
        <v>2</v>
      </c>
      <c r="S169" s="369"/>
      <c r="T169" s="461">
        <f t="shared" si="52"/>
        <v>402370.71612387523</v>
      </c>
      <c r="U169" s="462">
        <f t="shared" si="58"/>
        <v>4.5671122034206278E-2</v>
      </c>
      <c r="V169" s="463">
        <f t="shared" si="53"/>
        <v>14.127247589041019</v>
      </c>
      <c r="W169" s="464"/>
      <c r="X169" s="242">
        <v>529</v>
      </c>
      <c r="Y169" s="18" t="s">
        <v>203</v>
      </c>
      <c r="Z169" s="21">
        <v>19579</v>
      </c>
      <c r="AA169" s="473">
        <f t="shared" si="54"/>
        <v>4476972.7695490737</v>
      </c>
      <c r="AB169" s="473">
        <v>3862065</v>
      </c>
      <c r="AC169" s="22">
        <v>8339037.7695490737</v>
      </c>
      <c r="AD169" s="36">
        <v>-738196</v>
      </c>
      <c r="AE169" s="22">
        <v>7600842</v>
      </c>
      <c r="AF169" s="21">
        <v>2330134.0337805543</v>
      </c>
      <c r="AG169" s="418">
        <f t="shared" si="55"/>
        <v>9930976.0337805543</v>
      </c>
      <c r="AH169" s="447">
        <v>-1120798</v>
      </c>
      <c r="AI169" s="442">
        <f t="shared" si="56"/>
        <v>8810178.0337805543</v>
      </c>
      <c r="AJ169" s="419">
        <f t="shared" si="57"/>
        <v>449.98100177642141</v>
      </c>
      <c r="AK169" s="369">
        <v>2</v>
      </c>
    </row>
    <row r="170" spans="1:37">
      <c r="A170" s="242">
        <v>531</v>
      </c>
      <c r="B170" s="18" t="s">
        <v>204</v>
      </c>
      <c r="C170" s="21">
        <v>5072</v>
      </c>
      <c r="D170" s="476">
        <f t="shared" si="45"/>
        <v>433830.37070544157</v>
      </c>
      <c r="E170" s="473">
        <v>-2386955.795918751</v>
      </c>
      <c r="F170" s="22">
        <v>-1953125.4252133095</v>
      </c>
      <c r="G170" s="36">
        <v>2193251.2214682288</v>
      </c>
      <c r="H170" s="22">
        <f t="shared" si="46"/>
        <v>240125.79625491938</v>
      </c>
      <c r="I170" s="425">
        <v>899739.54975334334</v>
      </c>
      <c r="J170" s="418">
        <f t="shared" si="47"/>
        <v>1139865.3460082626</v>
      </c>
      <c r="K170" s="447">
        <v>-199894</v>
      </c>
      <c r="L170" s="442">
        <f t="shared" si="48"/>
        <v>939971.3460082626</v>
      </c>
      <c r="M170" s="418">
        <v>36507.331510000018</v>
      </c>
      <c r="N170" s="405">
        <f t="shared" si="49"/>
        <v>976478.67751826264</v>
      </c>
      <c r="O170" s="405">
        <f t="shared" si="50"/>
        <v>185.32558083759122</v>
      </c>
      <c r="P170" s="405">
        <f t="shared" si="51"/>
        <v>192.52339856432624</v>
      </c>
      <c r="Q170" s="369">
        <v>4</v>
      </c>
      <c r="R170" s="369">
        <v>4</v>
      </c>
      <c r="S170" s="369"/>
      <c r="T170" s="461">
        <f t="shared" si="52"/>
        <v>-1174168.2708436036</v>
      </c>
      <c r="U170" s="462">
        <f t="shared" si="58"/>
        <v>-0.55538823523492742</v>
      </c>
      <c r="V170" s="463">
        <f t="shared" si="53"/>
        <v>-223.67802079751542</v>
      </c>
      <c r="W170" s="464"/>
      <c r="X170" s="242">
        <v>531</v>
      </c>
      <c r="Y170" s="18" t="s">
        <v>204</v>
      </c>
      <c r="Z170" s="21">
        <v>5169</v>
      </c>
      <c r="AA170" s="473">
        <f t="shared" si="54"/>
        <v>798833.27252442669</v>
      </c>
      <c r="AB170" s="473">
        <v>-1807680</v>
      </c>
      <c r="AC170" s="22">
        <v>-1008846.7274755733</v>
      </c>
      <c r="AD170" s="36">
        <v>2428372</v>
      </c>
      <c r="AE170" s="22">
        <v>1419526</v>
      </c>
      <c r="AF170" s="21">
        <v>894507.61685186601</v>
      </c>
      <c r="AG170" s="418">
        <f t="shared" si="55"/>
        <v>2314033.6168518662</v>
      </c>
      <c r="AH170" s="447">
        <v>-199894</v>
      </c>
      <c r="AI170" s="442">
        <f t="shared" si="56"/>
        <v>2114139.6168518662</v>
      </c>
      <c r="AJ170" s="419">
        <f t="shared" si="57"/>
        <v>409.00360163510663</v>
      </c>
      <c r="AK170" s="369">
        <v>4</v>
      </c>
    </row>
    <row r="171" spans="1:37">
      <c r="A171" s="242">
        <v>535</v>
      </c>
      <c r="B171" s="18" t="s">
        <v>205</v>
      </c>
      <c r="C171" s="21">
        <v>10419</v>
      </c>
      <c r="D171" s="476">
        <f t="shared" si="45"/>
        <v>8443137.6866405029</v>
      </c>
      <c r="E171" s="473">
        <v>-515962.88208898774</v>
      </c>
      <c r="F171" s="22">
        <v>7927174.8045515148</v>
      </c>
      <c r="G171" s="36">
        <v>6446513.3680833969</v>
      </c>
      <c r="H171" s="22">
        <f t="shared" si="46"/>
        <v>14373688.172634911</v>
      </c>
      <c r="I171" s="425">
        <v>2020081.5275229253</v>
      </c>
      <c r="J171" s="418">
        <f t="shared" si="47"/>
        <v>16393769.700157836</v>
      </c>
      <c r="K171" s="447">
        <v>-924542</v>
      </c>
      <c r="L171" s="442">
        <f t="shared" si="48"/>
        <v>15469227.700157836</v>
      </c>
      <c r="M171" s="418">
        <v>-62057.833499999979</v>
      </c>
      <c r="N171" s="405">
        <f t="shared" si="49"/>
        <v>15407169.866657836</v>
      </c>
      <c r="O171" s="405">
        <f t="shared" si="50"/>
        <v>1484.7132834396618</v>
      </c>
      <c r="P171" s="405">
        <f t="shared" si="51"/>
        <v>1478.7570656164542</v>
      </c>
      <c r="Q171" s="369">
        <v>17</v>
      </c>
      <c r="R171" s="369">
        <v>17</v>
      </c>
      <c r="S171" s="369"/>
      <c r="T171" s="461">
        <f t="shared" si="52"/>
        <v>-956265.91606168076</v>
      </c>
      <c r="U171" s="462">
        <f t="shared" si="58"/>
        <v>-5.8218397474363054E-2</v>
      </c>
      <c r="V171" s="463">
        <f t="shared" si="53"/>
        <v>-95.268788147440546</v>
      </c>
      <c r="W171" s="464"/>
      <c r="X171" s="242">
        <v>535</v>
      </c>
      <c r="Y171" s="18" t="s">
        <v>205</v>
      </c>
      <c r="Z171" s="21">
        <v>10396</v>
      </c>
      <c r="AA171" s="473">
        <f t="shared" si="54"/>
        <v>8267007.3834482897</v>
      </c>
      <c r="AB171" s="473">
        <v>319477</v>
      </c>
      <c r="AC171" s="22">
        <v>8586484.3834482897</v>
      </c>
      <c r="AD171" s="36">
        <v>6766676</v>
      </c>
      <c r="AE171" s="22">
        <v>15353160</v>
      </c>
      <c r="AF171" s="21">
        <v>1996875.6162195161</v>
      </c>
      <c r="AG171" s="418">
        <f t="shared" si="55"/>
        <v>17350035.616219517</v>
      </c>
      <c r="AH171" s="447">
        <v>-924542</v>
      </c>
      <c r="AI171" s="442">
        <f t="shared" si="56"/>
        <v>16425493.616219517</v>
      </c>
      <c r="AJ171" s="419">
        <f t="shared" si="57"/>
        <v>1579.9820715871024</v>
      </c>
      <c r="AK171" s="369">
        <v>17</v>
      </c>
    </row>
    <row r="172" spans="1:37">
      <c r="A172" s="242">
        <v>536</v>
      </c>
      <c r="B172" s="18" t="s">
        <v>206</v>
      </c>
      <c r="C172" s="21">
        <v>35346</v>
      </c>
      <c r="D172" s="476">
        <f t="shared" si="45"/>
        <v>15420058.530962333</v>
      </c>
      <c r="E172" s="473">
        <v>-3889408.0021697329</v>
      </c>
      <c r="F172" s="22">
        <v>11530650.528792601</v>
      </c>
      <c r="G172" s="36">
        <v>5607276.2066935757</v>
      </c>
      <c r="H172" s="22">
        <f t="shared" si="46"/>
        <v>17137926.735486176</v>
      </c>
      <c r="I172" s="425">
        <v>4370250.7011302151</v>
      </c>
      <c r="J172" s="418">
        <f t="shared" si="47"/>
        <v>21508177.436616391</v>
      </c>
      <c r="K172" s="447">
        <v>-2107614</v>
      </c>
      <c r="L172" s="442">
        <f t="shared" si="48"/>
        <v>19400563.436616391</v>
      </c>
      <c r="M172" s="418">
        <v>-13872.27816000022</v>
      </c>
      <c r="N172" s="405">
        <f t="shared" si="49"/>
        <v>19386691.158456393</v>
      </c>
      <c r="O172" s="405">
        <f t="shared" si="50"/>
        <v>548.87578330267615</v>
      </c>
      <c r="P172" s="405">
        <f t="shared" si="51"/>
        <v>548.48331235377111</v>
      </c>
      <c r="Q172" s="369">
        <v>6</v>
      </c>
      <c r="R172" s="369">
        <v>6</v>
      </c>
      <c r="S172" s="369"/>
      <c r="T172" s="461">
        <f t="shared" si="52"/>
        <v>349384.60754498839</v>
      </c>
      <c r="U172" s="462">
        <f t="shared" si="58"/>
        <v>1.8339264497997377E-2</v>
      </c>
      <c r="V172" s="463">
        <f t="shared" si="53"/>
        <v>2.746359238021796</v>
      </c>
      <c r="W172" s="464"/>
      <c r="X172" s="242">
        <v>536</v>
      </c>
      <c r="Y172" s="18" t="s">
        <v>206</v>
      </c>
      <c r="Z172" s="21">
        <v>34884</v>
      </c>
      <c r="AA172" s="473">
        <f t="shared" si="54"/>
        <v>15120312.335955365</v>
      </c>
      <c r="AB172" s="473">
        <v>-3391876</v>
      </c>
      <c r="AC172" s="22">
        <v>11728436.335955365</v>
      </c>
      <c r="AD172" s="36">
        <v>5110446</v>
      </c>
      <c r="AE172" s="22">
        <v>16838882</v>
      </c>
      <c r="AF172" s="21">
        <v>4319910.8290714007</v>
      </c>
      <c r="AG172" s="418">
        <f t="shared" si="55"/>
        <v>21158792.829071403</v>
      </c>
      <c r="AH172" s="447">
        <v>-2107614</v>
      </c>
      <c r="AI172" s="442">
        <f t="shared" si="56"/>
        <v>19051178.829071403</v>
      </c>
      <c r="AJ172" s="419">
        <f t="shared" si="57"/>
        <v>546.12942406465436</v>
      </c>
      <c r="AK172" s="369">
        <v>6</v>
      </c>
    </row>
    <row r="173" spans="1:37">
      <c r="A173" s="242">
        <v>538</v>
      </c>
      <c r="B173" s="18" t="s">
        <v>207</v>
      </c>
      <c r="C173" s="21">
        <v>4644</v>
      </c>
      <c r="D173" s="476">
        <f t="shared" si="45"/>
        <v>2573820.8547142679</v>
      </c>
      <c r="E173" s="473">
        <v>-442017.48302999907</v>
      </c>
      <c r="F173" s="22">
        <v>2131803.371684269</v>
      </c>
      <c r="G173" s="36">
        <v>1888108.1084763275</v>
      </c>
      <c r="H173" s="22">
        <f t="shared" si="46"/>
        <v>4019911.4801605968</v>
      </c>
      <c r="I173" s="425">
        <v>799195.10095611063</v>
      </c>
      <c r="J173" s="418">
        <f t="shared" si="47"/>
        <v>4819106.5811167071</v>
      </c>
      <c r="K173" s="447">
        <v>741794</v>
      </c>
      <c r="L173" s="442">
        <f t="shared" si="48"/>
        <v>5560900.5811167071</v>
      </c>
      <c r="M173" s="418">
        <v>-79084.531500000041</v>
      </c>
      <c r="N173" s="405">
        <f t="shared" si="49"/>
        <v>5481816.0496167075</v>
      </c>
      <c r="O173" s="405">
        <f t="shared" si="50"/>
        <v>1197.4376789656992</v>
      </c>
      <c r="P173" s="405">
        <f t="shared" si="51"/>
        <v>1180.4082794178958</v>
      </c>
      <c r="Q173" s="369">
        <v>2</v>
      </c>
      <c r="R173" s="369">
        <v>2</v>
      </c>
      <c r="S173" s="369"/>
      <c r="T173" s="461">
        <f t="shared" si="52"/>
        <v>-181187.0868325131</v>
      </c>
      <c r="U173" s="462">
        <f t="shared" si="58"/>
        <v>-3.1554218136349677E-2</v>
      </c>
      <c r="V173" s="463">
        <f t="shared" si="53"/>
        <v>-27.149155743027677</v>
      </c>
      <c r="W173" s="464"/>
      <c r="X173" s="242">
        <v>538</v>
      </c>
      <c r="Y173" s="18" t="s">
        <v>207</v>
      </c>
      <c r="Z173" s="21">
        <v>4689</v>
      </c>
      <c r="AA173" s="473">
        <f t="shared" si="54"/>
        <v>2604219.9221467013</v>
      </c>
      <c r="AB173" s="473">
        <v>-471586</v>
      </c>
      <c r="AC173" s="22">
        <v>2132633.9221467013</v>
      </c>
      <c r="AD173" s="36">
        <v>2064131</v>
      </c>
      <c r="AE173" s="22">
        <v>4196765</v>
      </c>
      <c r="AF173" s="21">
        <v>803528.66794922063</v>
      </c>
      <c r="AG173" s="418">
        <f t="shared" si="55"/>
        <v>5000293.6679492202</v>
      </c>
      <c r="AH173" s="447">
        <v>741794</v>
      </c>
      <c r="AI173" s="442">
        <f t="shared" si="56"/>
        <v>5742087.6679492202</v>
      </c>
      <c r="AJ173" s="419">
        <f t="shared" si="57"/>
        <v>1224.5868347087269</v>
      </c>
      <c r="AK173" s="369">
        <v>2</v>
      </c>
    </row>
    <row r="174" spans="1:37">
      <c r="A174" s="242">
        <v>541</v>
      </c>
      <c r="B174" s="18" t="s">
        <v>208</v>
      </c>
      <c r="C174" s="21">
        <v>9243</v>
      </c>
      <c r="D174" s="476">
        <f t="shared" si="45"/>
        <v>1630330.0849362677</v>
      </c>
      <c r="E174" s="473">
        <v>3896409.2230188558</v>
      </c>
      <c r="F174" s="22">
        <v>5526739.3079551235</v>
      </c>
      <c r="G174" s="36">
        <v>4578381.2391414559</v>
      </c>
      <c r="H174" s="22">
        <f t="shared" si="46"/>
        <v>10105120.54709658</v>
      </c>
      <c r="I174" s="425">
        <v>2050136.4474745884</v>
      </c>
      <c r="J174" s="418">
        <f t="shared" si="47"/>
        <v>12155256.994571168</v>
      </c>
      <c r="K174" s="447">
        <v>-877642</v>
      </c>
      <c r="L174" s="442">
        <f t="shared" si="48"/>
        <v>11277614.994571168</v>
      </c>
      <c r="M174" s="418">
        <v>-9808.2741899999965</v>
      </c>
      <c r="N174" s="405">
        <f t="shared" si="49"/>
        <v>11267806.720381169</v>
      </c>
      <c r="O174" s="405">
        <f t="shared" si="50"/>
        <v>1220.1249588414116</v>
      </c>
      <c r="P174" s="405">
        <f t="shared" si="51"/>
        <v>1219.0638018371924</v>
      </c>
      <c r="Q174" s="369">
        <v>12</v>
      </c>
      <c r="R174" s="369">
        <v>12</v>
      </c>
      <c r="S174" s="369"/>
      <c r="T174" s="461">
        <f t="shared" si="52"/>
        <v>-2239655.9269040655</v>
      </c>
      <c r="U174" s="462">
        <f t="shared" si="58"/>
        <v>-0.16568846921207053</v>
      </c>
      <c r="V174" s="463">
        <f t="shared" si="53"/>
        <v>-214.37264505068583</v>
      </c>
      <c r="W174" s="464"/>
      <c r="X174" s="242">
        <v>541</v>
      </c>
      <c r="Y174" s="18" t="s">
        <v>208</v>
      </c>
      <c r="Z174" s="21">
        <v>9423</v>
      </c>
      <c r="AA174" s="473">
        <f t="shared" si="54"/>
        <v>1627088.5953959487</v>
      </c>
      <c r="AB174" s="473">
        <v>6652761</v>
      </c>
      <c r="AC174" s="22">
        <v>8279849.5953959487</v>
      </c>
      <c r="AD174" s="36">
        <v>4095854</v>
      </c>
      <c r="AE174" s="22">
        <v>12375704</v>
      </c>
      <c r="AF174" s="21">
        <v>2019208.9214752342</v>
      </c>
      <c r="AG174" s="418">
        <f t="shared" si="55"/>
        <v>14394912.921475234</v>
      </c>
      <c r="AH174" s="447">
        <v>-877642</v>
      </c>
      <c r="AI174" s="442">
        <f t="shared" si="56"/>
        <v>13517270.921475234</v>
      </c>
      <c r="AJ174" s="419">
        <f t="shared" si="57"/>
        <v>1434.4976038920975</v>
      </c>
      <c r="AK174" s="369">
        <v>12</v>
      </c>
    </row>
    <row r="175" spans="1:37">
      <c r="A175" s="242">
        <v>543</v>
      </c>
      <c r="B175" s="18" t="s">
        <v>209</v>
      </c>
      <c r="C175" s="21">
        <v>44458</v>
      </c>
      <c r="D175" s="476">
        <f t="shared" si="45"/>
        <v>28623287.311791591</v>
      </c>
      <c r="E175" s="473">
        <v>6180749.4968385911</v>
      </c>
      <c r="F175" s="22">
        <v>34804036.808630183</v>
      </c>
      <c r="G175" s="36">
        <v>-200587.59910599099</v>
      </c>
      <c r="H175" s="22">
        <f t="shared" si="46"/>
        <v>34603449.209524192</v>
      </c>
      <c r="I175" s="425">
        <v>5295564.3115812</v>
      </c>
      <c r="J175" s="418">
        <f t="shared" si="47"/>
        <v>39899013.521105394</v>
      </c>
      <c r="K175" s="447">
        <v>-7379324</v>
      </c>
      <c r="L175" s="442">
        <f t="shared" si="48"/>
        <v>32519689.521105394</v>
      </c>
      <c r="M175" s="418">
        <v>-266503.66938000021</v>
      </c>
      <c r="N175" s="405">
        <f t="shared" si="49"/>
        <v>32253185.851725392</v>
      </c>
      <c r="O175" s="405">
        <f t="shared" si="50"/>
        <v>731.46991590052176</v>
      </c>
      <c r="P175" s="405">
        <f t="shared" si="51"/>
        <v>725.47541166326403</v>
      </c>
      <c r="Q175" s="369">
        <v>1</v>
      </c>
      <c r="R175" s="465">
        <v>33</v>
      </c>
      <c r="S175" s="465"/>
      <c r="T175" s="461">
        <f t="shared" si="52"/>
        <v>1011827.4814893901</v>
      </c>
      <c r="U175" s="462">
        <f t="shared" si="58"/>
        <v>3.2113492188622063E-2</v>
      </c>
      <c r="V175" s="463">
        <f t="shared" si="53"/>
        <v>17.443083357724731</v>
      </c>
      <c r="W175" s="464"/>
      <c r="X175" s="242">
        <v>543</v>
      </c>
      <c r="Y175" s="18" t="s">
        <v>209</v>
      </c>
      <c r="Z175" s="21">
        <v>44127</v>
      </c>
      <c r="AA175" s="473">
        <f t="shared" si="54"/>
        <v>28285804.140142791</v>
      </c>
      <c r="AB175" s="473">
        <v>5120775</v>
      </c>
      <c r="AC175" s="22">
        <v>33406579.140142791</v>
      </c>
      <c r="AD175" s="36">
        <v>168356</v>
      </c>
      <c r="AE175" s="22">
        <v>33574935</v>
      </c>
      <c r="AF175" s="21">
        <v>5312251.0396160046</v>
      </c>
      <c r="AG175" s="418">
        <f t="shared" si="55"/>
        <v>38887186.039616004</v>
      </c>
      <c r="AH175" s="447">
        <v>-7379324</v>
      </c>
      <c r="AI175" s="442">
        <f t="shared" si="56"/>
        <v>31507862.039616004</v>
      </c>
      <c r="AJ175" s="419">
        <f t="shared" si="57"/>
        <v>714.02683254279702</v>
      </c>
      <c r="AK175" s="369">
        <v>1</v>
      </c>
    </row>
    <row r="176" spans="1:37">
      <c r="A176" s="242">
        <v>545</v>
      </c>
      <c r="B176" s="18" t="s">
        <v>210</v>
      </c>
      <c r="C176" s="21">
        <v>9584</v>
      </c>
      <c r="D176" s="476">
        <f t="shared" si="45"/>
        <v>8495279.5322670154</v>
      </c>
      <c r="E176" s="473">
        <v>2690034.4461168768</v>
      </c>
      <c r="F176" s="22">
        <v>11185313.978383891</v>
      </c>
      <c r="G176" s="36">
        <v>3114606.4253798309</v>
      </c>
      <c r="H176" s="22">
        <f t="shared" si="46"/>
        <v>14299920.403763723</v>
      </c>
      <c r="I176" s="425">
        <v>2191848.117218161</v>
      </c>
      <c r="J176" s="418">
        <f t="shared" si="47"/>
        <v>16491768.520981884</v>
      </c>
      <c r="K176" s="447">
        <v>391283</v>
      </c>
      <c r="L176" s="442">
        <f t="shared" si="48"/>
        <v>16883051.520981885</v>
      </c>
      <c r="M176" s="418">
        <v>13591.487000000023</v>
      </c>
      <c r="N176" s="405">
        <f t="shared" si="49"/>
        <v>16896643.007981885</v>
      </c>
      <c r="O176" s="405">
        <f t="shared" si="50"/>
        <v>1761.5871787335022</v>
      </c>
      <c r="P176" s="405">
        <f t="shared" si="51"/>
        <v>1763.0053222017827</v>
      </c>
      <c r="Q176" s="369">
        <v>15</v>
      </c>
      <c r="R176" s="369">
        <v>15</v>
      </c>
      <c r="S176" s="369"/>
      <c r="T176" s="461">
        <f t="shared" si="52"/>
        <v>853273.95382439345</v>
      </c>
      <c r="U176" s="462">
        <f t="shared" si="58"/>
        <v>5.3230554837680244E-2</v>
      </c>
      <c r="V176" s="463">
        <f t="shared" si="53"/>
        <v>85.182915278420523</v>
      </c>
      <c r="W176" s="464"/>
      <c r="X176" s="242">
        <v>545</v>
      </c>
      <c r="Y176" s="18" t="s">
        <v>210</v>
      </c>
      <c r="Z176" s="21">
        <v>9562</v>
      </c>
      <c r="AA176" s="473">
        <f t="shared" si="54"/>
        <v>8107718.8050993569</v>
      </c>
      <c r="AB176" s="473">
        <v>2211251</v>
      </c>
      <c r="AC176" s="22">
        <v>10318969.805099357</v>
      </c>
      <c r="AD176" s="36">
        <v>3150065</v>
      </c>
      <c r="AE176" s="22">
        <v>13469035</v>
      </c>
      <c r="AF176" s="21">
        <v>2169459.5671574911</v>
      </c>
      <c r="AG176" s="418">
        <f t="shared" si="55"/>
        <v>15638494.567157492</v>
      </c>
      <c r="AH176" s="447">
        <v>391283</v>
      </c>
      <c r="AI176" s="442">
        <f t="shared" si="56"/>
        <v>16029777.567157492</v>
      </c>
      <c r="AJ176" s="419">
        <f t="shared" si="57"/>
        <v>1676.4042634550817</v>
      </c>
      <c r="AK176" s="369">
        <v>15</v>
      </c>
    </row>
    <row r="177" spans="1:37">
      <c r="A177" s="242">
        <v>560</v>
      </c>
      <c r="B177" s="18" t="s">
        <v>211</v>
      </c>
      <c r="C177" s="21">
        <v>15735</v>
      </c>
      <c r="D177" s="476">
        <f t="shared" si="45"/>
        <v>5170539.489429892</v>
      </c>
      <c r="E177" s="473">
        <v>-738042.7991311925</v>
      </c>
      <c r="F177" s="22">
        <v>4432496.6902986998</v>
      </c>
      <c r="G177" s="36">
        <v>6117816.3202673001</v>
      </c>
      <c r="H177" s="22">
        <f t="shared" si="46"/>
        <v>10550313.010566</v>
      </c>
      <c r="I177" s="425">
        <v>2807914.6420104522</v>
      </c>
      <c r="J177" s="418">
        <f t="shared" si="47"/>
        <v>13358227.652576452</v>
      </c>
      <c r="K177" s="447">
        <v>-2120236</v>
      </c>
      <c r="L177" s="442">
        <f t="shared" si="48"/>
        <v>11237991.652576452</v>
      </c>
      <c r="M177" s="418">
        <v>475064.29061000014</v>
      </c>
      <c r="N177" s="405">
        <f t="shared" si="49"/>
        <v>11713055.943186453</v>
      </c>
      <c r="O177" s="405">
        <f t="shared" si="50"/>
        <v>714.20347331277105</v>
      </c>
      <c r="P177" s="405">
        <f t="shared" si="51"/>
        <v>744.39503928735007</v>
      </c>
      <c r="Q177" s="369">
        <v>7</v>
      </c>
      <c r="R177" s="369">
        <v>7</v>
      </c>
      <c r="S177" s="369"/>
      <c r="T177" s="461">
        <f t="shared" si="52"/>
        <v>-2486101.954371836</v>
      </c>
      <c r="U177" s="462">
        <f t="shared" si="58"/>
        <v>-0.18114871739968041</v>
      </c>
      <c r="V177" s="463">
        <f t="shared" si="53"/>
        <v>-153.97046437373501</v>
      </c>
      <c r="W177" s="464"/>
      <c r="X177" s="242">
        <v>560</v>
      </c>
      <c r="Y177" s="18" t="s">
        <v>211</v>
      </c>
      <c r="Z177" s="21">
        <v>15808</v>
      </c>
      <c r="AA177" s="473">
        <f t="shared" si="54"/>
        <v>5218100.4118349124</v>
      </c>
      <c r="AB177" s="473">
        <v>1512547</v>
      </c>
      <c r="AC177" s="22">
        <v>6730647.4118349124</v>
      </c>
      <c r="AD177" s="36">
        <v>6305918</v>
      </c>
      <c r="AE177" s="22">
        <v>13036566</v>
      </c>
      <c r="AF177" s="21">
        <v>2807763.6069482877</v>
      </c>
      <c r="AG177" s="418">
        <f t="shared" si="55"/>
        <v>15844329.606948288</v>
      </c>
      <c r="AH177" s="447">
        <v>-2120236</v>
      </c>
      <c r="AI177" s="442">
        <f t="shared" si="56"/>
        <v>13724093.606948288</v>
      </c>
      <c r="AJ177" s="419">
        <f t="shared" si="57"/>
        <v>868.17393768650606</v>
      </c>
      <c r="AK177" s="369">
        <v>7</v>
      </c>
    </row>
    <row r="178" spans="1:37">
      <c r="A178" s="242">
        <v>561</v>
      </c>
      <c r="B178" s="18" t="s">
        <v>212</v>
      </c>
      <c r="C178" s="21">
        <v>1317</v>
      </c>
      <c r="D178" s="476">
        <f t="shared" si="45"/>
        <v>670825.99887010641</v>
      </c>
      <c r="E178" s="473">
        <v>647619.5797868229</v>
      </c>
      <c r="F178" s="22">
        <v>1318445.5786569293</v>
      </c>
      <c r="G178" s="36">
        <v>432943.70988074323</v>
      </c>
      <c r="H178" s="22">
        <f t="shared" si="46"/>
        <v>1751389.2885376725</v>
      </c>
      <c r="I178" s="425">
        <v>342379.12714857352</v>
      </c>
      <c r="J178" s="418">
        <f t="shared" si="47"/>
        <v>2093768.415686246</v>
      </c>
      <c r="K178" s="447">
        <v>-312085</v>
      </c>
      <c r="L178" s="442">
        <f t="shared" si="48"/>
        <v>1781683.415686246</v>
      </c>
      <c r="M178" s="418">
        <v>-594440.8600000001</v>
      </c>
      <c r="N178" s="405">
        <f t="shared" si="49"/>
        <v>1187242.5556862459</v>
      </c>
      <c r="O178" s="405">
        <f t="shared" si="50"/>
        <v>1352.8347879166636</v>
      </c>
      <c r="P178" s="405">
        <f t="shared" si="51"/>
        <v>901.4749853350387</v>
      </c>
      <c r="Q178" s="369">
        <v>2</v>
      </c>
      <c r="R178" s="369">
        <v>2</v>
      </c>
      <c r="S178" s="369"/>
      <c r="T178" s="461">
        <f t="shared" si="52"/>
        <v>-20528.600867734291</v>
      </c>
      <c r="U178" s="462">
        <f t="shared" si="58"/>
        <v>-1.1390780151930817E-2</v>
      </c>
      <c r="V178" s="463">
        <f t="shared" si="53"/>
        <v>4.8826438972316737</v>
      </c>
      <c r="W178" s="464"/>
      <c r="X178" s="242">
        <v>561</v>
      </c>
      <c r="Y178" s="18" t="s">
        <v>212</v>
      </c>
      <c r="Z178" s="21">
        <v>1337</v>
      </c>
      <c r="AA178" s="473">
        <f t="shared" si="54"/>
        <v>615948.61803341657</v>
      </c>
      <c r="AB178" s="473">
        <v>708907</v>
      </c>
      <c r="AC178" s="22">
        <v>1324855.6180334166</v>
      </c>
      <c r="AD178" s="36">
        <v>447215</v>
      </c>
      <c r="AE178" s="22">
        <v>1772070</v>
      </c>
      <c r="AF178" s="21">
        <v>342227.01655398041</v>
      </c>
      <c r="AG178" s="418">
        <f t="shared" si="55"/>
        <v>2114297.0165539803</v>
      </c>
      <c r="AH178" s="447">
        <v>-312085</v>
      </c>
      <c r="AI178" s="442">
        <f t="shared" si="56"/>
        <v>1802212.0165539803</v>
      </c>
      <c r="AJ178" s="419">
        <f t="shared" si="57"/>
        <v>1347.9521440194319</v>
      </c>
      <c r="AK178" s="369">
        <v>2</v>
      </c>
    </row>
    <row r="179" spans="1:37">
      <c r="A179" s="242">
        <v>562</v>
      </c>
      <c r="B179" s="18" t="s">
        <v>213</v>
      </c>
      <c r="C179" s="21">
        <v>8935</v>
      </c>
      <c r="D179" s="476">
        <f t="shared" si="45"/>
        <v>1472653.0263664825</v>
      </c>
      <c r="E179" s="473">
        <v>-496015.22819165367</v>
      </c>
      <c r="F179" s="22">
        <v>976637.79817482876</v>
      </c>
      <c r="G179" s="36">
        <v>3277532.7885182551</v>
      </c>
      <c r="H179" s="22">
        <f t="shared" si="46"/>
        <v>4254170.5866930839</v>
      </c>
      <c r="I179" s="425">
        <v>1697964.6722408587</v>
      </c>
      <c r="J179" s="418">
        <f t="shared" si="47"/>
        <v>5952135.2589339428</v>
      </c>
      <c r="K179" s="447">
        <v>-374723</v>
      </c>
      <c r="L179" s="442">
        <f t="shared" si="48"/>
        <v>5577412.2589339428</v>
      </c>
      <c r="M179" s="418">
        <v>-121388.40817999997</v>
      </c>
      <c r="N179" s="405">
        <f t="shared" si="49"/>
        <v>5456023.8507539425</v>
      </c>
      <c r="O179" s="405">
        <f t="shared" si="50"/>
        <v>624.22073407206972</v>
      </c>
      <c r="P179" s="405">
        <f t="shared" si="51"/>
        <v>610.63501407430806</v>
      </c>
      <c r="Q179" s="369">
        <v>6</v>
      </c>
      <c r="R179" s="369">
        <v>6</v>
      </c>
      <c r="S179" s="369"/>
      <c r="T179" s="461">
        <f t="shared" si="52"/>
        <v>100711.3110955013</v>
      </c>
      <c r="U179" s="462">
        <f t="shared" si="58"/>
        <v>1.8389046992834307E-2</v>
      </c>
      <c r="V179" s="463">
        <f t="shared" si="53"/>
        <v>14.207262492826999</v>
      </c>
      <c r="W179" s="464"/>
      <c r="X179" s="242">
        <v>562</v>
      </c>
      <c r="Y179" s="18" t="s">
        <v>213</v>
      </c>
      <c r="Z179" s="21">
        <v>8978</v>
      </c>
      <c r="AA179" s="473">
        <f t="shared" si="54"/>
        <v>1477460.2292674931</v>
      </c>
      <c r="AB179" s="473">
        <v>-593435</v>
      </c>
      <c r="AC179" s="22">
        <v>884025.22926749312</v>
      </c>
      <c r="AD179" s="36">
        <v>3260397</v>
      </c>
      <c r="AE179" s="22">
        <v>4144422</v>
      </c>
      <c r="AF179" s="21">
        <v>1707001.9478384412</v>
      </c>
      <c r="AG179" s="418">
        <f t="shared" si="55"/>
        <v>5851423.9478384415</v>
      </c>
      <c r="AH179" s="447">
        <v>-374723</v>
      </c>
      <c r="AI179" s="442">
        <f t="shared" si="56"/>
        <v>5476700.9478384415</v>
      </c>
      <c r="AJ179" s="419">
        <f t="shared" si="57"/>
        <v>610.01347157924272</v>
      </c>
      <c r="AK179" s="369">
        <v>6</v>
      </c>
    </row>
    <row r="180" spans="1:37">
      <c r="A180" s="242">
        <v>563</v>
      </c>
      <c r="B180" s="18" t="s">
        <v>214</v>
      </c>
      <c r="C180" s="21">
        <v>7025</v>
      </c>
      <c r="D180" s="476">
        <f t="shared" si="45"/>
        <v>3174790.4919864936</v>
      </c>
      <c r="E180" s="473">
        <v>-2052039.1049462084</v>
      </c>
      <c r="F180" s="22">
        <v>1122751.3870402849</v>
      </c>
      <c r="G180" s="36">
        <v>3489954.4848186024</v>
      </c>
      <c r="H180" s="22">
        <f t="shared" si="46"/>
        <v>4612705.8718588874</v>
      </c>
      <c r="I180" s="425">
        <v>1324387.9718390114</v>
      </c>
      <c r="J180" s="418">
        <f t="shared" si="47"/>
        <v>5937093.843697899</v>
      </c>
      <c r="K180" s="447">
        <v>-324143</v>
      </c>
      <c r="L180" s="442">
        <f t="shared" si="48"/>
        <v>5612950.843697899</v>
      </c>
      <c r="M180" s="418">
        <v>11829.074399999983</v>
      </c>
      <c r="N180" s="405">
        <f t="shared" si="49"/>
        <v>5624779.9180978993</v>
      </c>
      <c r="O180" s="405">
        <f t="shared" si="50"/>
        <v>798.99656138048385</v>
      </c>
      <c r="P180" s="405">
        <f t="shared" si="51"/>
        <v>800.68041538760133</v>
      </c>
      <c r="Q180" s="369">
        <v>17</v>
      </c>
      <c r="R180" s="369">
        <v>17</v>
      </c>
      <c r="S180" s="369"/>
      <c r="T180" s="461">
        <f t="shared" si="52"/>
        <v>-1956282.0514491992</v>
      </c>
      <c r="U180" s="462">
        <f t="shared" si="58"/>
        <v>-0.25845182445151615</v>
      </c>
      <c r="V180" s="463">
        <f t="shared" si="53"/>
        <v>-266.79235655067623</v>
      </c>
      <c r="W180" s="464"/>
      <c r="X180" s="242">
        <v>563</v>
      </c>
      <c r="Y180" s="18" t="s">
        <v>214</v>
      </c>
      <c r="Z180" s="21">
        <v>7102</v>
      </c>
      <c r="AA180" s="473">
        <f t="shared" si="54"/>
        <v>3190148.5121794734</v>
      </c>
      <c r="AB180" s="473">
        <v>-34416</v>
      </c>
      <c r="AC180" s="22">
        <v>3155732.5121794734</v>
      </c>
      <c r="AD180" s="36">
        <v>3430219</v>
      </c>
      <c r="AE180" s="22">
        <v>6585951</v>
      </c>
      <c r="AF180" s="21">
        <v>1307424.8951470982</v>
      </c>
      <c r="AG180" s="418">
        <f t="shared" si="55"/>
        <v>7893375.8951470982</v>
      </c>
      <c r="AH180" s="447">
        <v>-324143</v>
      </c>
      <c r="AI180" s="442">
        <f t="shared" si="56"/>
        <v>7569232.8951470982</v>
      </c>
      <c r="AJ180" s="419">
        <f t="shared" si="57"/>
        <v>1065.7889179311601</v>
      </c>
      <c r="AK180" s="369">
        <v>17</v>
      </c>
    </row>
    <row r="181" spans="1:37">
      <c r="A181" s="242">
        <v>564</v>
      </c>
      <c r="B181" s="18" t="s">
        <v>215</v>
      </c>
      <c r="C181" s="21">
        <v>211848</v>
      </c>
      <c r="D181" s="476">
        <f t="shared" si="45"/>
        <v>82218628.502062336</v>
      </c>
      <c r="E181" s="473">
        <v>-34027738.584222019</v>
      </c>
      <c r="F181" s="22">
        <v>48190889.917840317</v>
      </c>
      <c r="G181" s="36">
        <v>35208438.124542728</v>
      </c>
      <c r="H181" s="22">
        <f t="shared" si="46"/>
        <v>83399328.042383045</v>
      </c>
      <c r="I181" s="425">
        <v>29904215.247147802</v>
      </c>
      <c r="J181" s="418">
        <f t="shared" si="47"/>
        <v>113303543.28953084</v>
      </c>
      <c r="K181" s="447">
        <v>880840</v>
      </c>
      <c r="L181" s="442">
        <f t="shared" si="48"/>
        <v>114184383.28953084</v>
      </c>
      <c r="M181" s="418">
        <v>-12996608.523989998</v>
      </c>
      <c r="N181" s="405">
        <f t="shared" si="49"/>
        <v>101187774.76554084</v>
      </c>
      <c r="O181" s="405">
        <f t="shared" si="50"/>
        <v>538.99202866928579</v>
      </c>
      <c r="P181" s="405">
        <f t="shared" si="51"/>
        <v>477.64328558938882</v>
      </c>
      <c r="Q181" s="369">
        <v>17</v>
      </c>
      <c r="R181" s="369">
        <v>17</v>
      </c>
      <c r="S181" s="369"/>
      <c r="T181" s="461">
        <f t="shared" si="52"/>
        <v>-3927726.4765258729</v>
      </c>
      <c r="U181" s="462">
        <f t="shared" si="58"/>
        <v>-3.325422333328458E-2</v>
      </c>
      <c r="V181" s="463">
        <f t="shared" si="53"/>
        <v>-24.651713264929299</v>
      </c>
      <c r="W181" s="464"/>
      <c r="X181" s="242">
        <v>564</v>
      </c>
      <c r="Y181" s="18" t="s">
        <v>215</v>
      </c>
      <c r="Z181" s="21">
        <v>209551</v>
      </c>
      <c r="AA181" s="473">
        <f t="shared" si="54"/>
        <v>83507385.293335885</v>
      </c>
      <c r="AB181" s="473">
        <v>-36186101</v>
      </c>
      <c r="AC181" s="22">
        <v>47321284.293335885</v>
      </c>
      <c r="AD181" s="36">
        <v>40781492</v>
      </c>
      <c r="AE181" s="22">
        <v>88102776</v>
      </c>
      <c r="AF181" s="21">
        <v>29128493.76605672</v>
      </c>
      <c r="AG181" s="418">
        <f t="shared" si="55"/>
        <v>117231269.76605672</v>
      </c>
      <c r="AH181" s="447">
        <v>880840</v>
      </c>
      <c r="AI181" s="442">
        <f t="shared" si="56"/>
        <v>118112109.76605672</v>
      </c>
      <c r="AJ181" s="419">
        <f t="shared" si="57"/>
        <v>563.64374193421509</v>
      </c>
      <c r="AK181" s="369">
        <v>17</v>
      </c>
    </row>
    <row r="182" spans="1:37">
      <c r="A182" s="242">
        <v>576</v>
      </c>
      <c r="B182" s="18" t="s">
        <v>216</v>
      </c>
      <c r="C182" s="21">
        <v>2750</v>
      </c>
      <c r="D182" s="476">
        <f t="shared" si="45"/>
        <v>-146619.60510823876</v>
      </c>
      <c r="E182" s="473">
        <v>553541.19095482107</v>
      </c>
      <c r="F182" s="22">
        <v>406921.58584658231</v>
      </c>
      <c r="G182" s="36">
        <v>784185.01593576057</v>
      </c>
      <c r="H182" s="22">
        <f t="shared" si="46"/>
        <v>1191106.6017823429</v>
      </c>
      <c r="I182" s="425">
        <v>626723.65578542824</v>
      </c>
      <c r="J182" s="418">
        <f t="shared" si="47"/>
        <v>1817830.2575677712</v>
      </c>
      <c r="K182" s="447">
        <v>-237145</v>
      </c>
      <c r="L182" s="442">
        <f t="shared" si="48"/>
        <v>1580685.2575677712</v>
      </c>
      <c r="M182" s="418">
        <v>-41745.281499999997</v>
      </c>
      <c r="N182" s="405">
        <f t="shared" si="49"/>
        <v>1538939.9760677712</v>
      </c>
      <c r="O182" s="405">
        <f t="shared" si="50"/>
        <v>574.7946391155532</v>
      </c>
      <c r="P182" s="405">
        <f t="shared" si="51"/>
        <v>559.61453675191683</v>
      </c>
      <c r="Q182" s="369">
        <v>7</v>
      </c>
      <c r="R182" s="369">
        <v>7</v>
      </c>
      <c r="S182" s="369"/>
      <c r="T182" s="461">
        <f t="shared" si="52"/>
        <v>-432795.00083503779</v>
      </c>
      <c r="U182" s="462">
        <f t="shared" si="58"/>
        <v>-0.21494871828460435</v>
      </c>
      <c r="V182" s="463">
        <f t="shared" si="53"/>
        <v>-140.98220354452826</v>
      </c>
      <c r="W182" s="464"/>
      <c r="X182" s="242">
        <v>576</v>
      </c>
      <c r="Y182" s="18" t="s">
        <v>216</v>
      </c>
      <c r="Z182" s="21">
        <v>2813</v>
      </c>
      <c r="AA182" s="473">
        <f t="shared" si="54"/>
        <v>-104776.7160198614</v>
      </c>
      <c r="AB182" s="473">
        <v>1230202</v>
      </c>
      <c r="AC182" s="22">
        <v>1125425.2839801386</v>
      </c>
      <c r="AD182" s="36">
        <v>498891</v>
      </c>
      <c r="AE182" s="22">
        <v>1624317</v>
      </c>
      <c r="AF182" s="21">
        <v>626308.25840280915</v>
      </c>
      <c r="AG182" s="418">
        <f t="shared" si="55"/>
        <v>2250625.258402809</v>
      </c>
      <c r="AH182" s="447">
        <v>-237145</v>
      </c>
      <c r="AI182" s="442">
        <f t="shared" si="56"/>
        <v>2013480.258402809</v>
      </c>
      <c r="AJ182" s="419">
        <f t="shared" si="57"/>
        <v>715.77684266008146</v>
      </c>
      <c r="AK182" s="369">
        <v>7</v>
      </c>
    </row>
    <row r="183" spans="1:37">
      <c r="A183" s="242">
        <v>577</v>
      </c>
      <c r="B183" s="18" t="s">
        <v>217</v>
      </c>
      <c r="C183" s="21">
        <v>11138</v>
      </c>
      <c r="D183" s="476">
        <f t="shared" si="45"/>
        <v>5717234.5679088682</v>
      </c>
      <c r="E183" s="473">
        <v>-441689.83507876884</v>
      </c>
      <c r="F183" s="22">
        <v>5275544.7328300998</v>
      </c>
      <c r="G183" s="36">
        <v>2388426.9604553194</v>
      </c>
      <c r="H183" s="22">
        <f t="shared" si="46"/>
        <v>7663971.6932854187</v>
      </c>
      <c r="I183" s="425">
        <v>1617033.6968682639</v>
      </c>
      <c r="J183" s="418">
        <f t="shared" si="47"/>
        <v>9281005.3901536819</v>
      </c>
      <c r="K183" s="447">
        <v>79917</v>
      </c>
      <c r="L183" s="442">
        <f t="shared" si="48"/>
        <v>9360922.3901536819</v>
      </c>
      <c r="M183" s="418">
        <v>-23075.656500000099</v>
      </c>
      <c r="N183" s="405">
        <f t="shared" si="49"/>
        <v>9337846.7336536814</v>
      </c>
      <c r="O183" s="405">
        <f t="shared" si="50"/>
        <v>840.44912822353047</v>
      </c>
      <c r="P183" s="405">
        <f t="shared" si="51"/>
        <v>838.37733288325387</v>
      </c>
      <c r="Q183" s="369">
        <v>2</v>
      </c>
      <c r="R183" s="369">
        <v>2</v>
      </c>
      <c r="S183" s="369"/>
      <c r="T183" s="461">
        <f t="shared" si="52"/>
        <v>-816011.40521596186</v>
      </c>
      <c r="U183" s="462">
        <f t="shared" ref="U183:U188" si="59">T183/AI183</f>
        <v>-8.0182442140601828E-2</v>
      </c>
      <c r="V183" s="463">
        <f t="shared" si="53"/>
        <v>-81.291094162996501</v>
      </c>
      <c r="W183" s="464"/>
      <c r="X183" s="242">
        <v>577</v>
      </c>
      <c r="Y183" s="18" t="s">
        <v>217</v>
      </c>
      <c r="Z183" s="21">
        <v>11041</v>
      </c>
      <c r="AA183" s="473">
        <f t="shared" si="54"/>
        <v>5169862.5059872307</v>
      </c>
      <c r="AB183" s="473">
        <v>-155162</v>
      </c>
      <c r="AC183" s="22">
        <v>5014700.5059872307</v>
      </c>
      <c r="AD183" s="36">
        <v>3462563</v>
      </c>
      <c r="AE183" s="22">
        <v>8477263</v>
      </c>
      <c r="AF183" s="21">
        <v>1619753.7953696444</v>
      </c>
      <c r="AG183" s="418">
        <f t="shared" si="55"/>
        <v>10097016.795369644</v>
      </c>
      <c r="AH183" s="447">
        <v>79917</v>
      </c>
      <c r="AI183" s="442">
        <f t="shared" si="56"/>
        <v>10176933.795369644</v>
      </c>
      <c r="AJ183" s="419">
        <f t="shared" si="57"/>
        <v>921.74022238652697</v>
      </c>
      <c r="AK183" s="369">
        <v>2</v>
      </c>
    </row>
    <row r="184" spans="1:37">
      <c r="A184" s="242">
        <v>578</v>
      </c>
      <c r="B184" s="18" t="s">
        <v>218</v>
      </c>
      <c r="C184" s="21">
        <v>3100</v>
      </c>
      <c r="D184" s="476">
        <f t="shared" si="45"/>
        <v>457542.69652409421</v>
      </c>
      <c r="E184" s="473">
        <v>-699293.19394066755</v>
      </c>
      <c r="F184" s="22">
        <v>-241750.49741657334</v>
      </c>
      <c r="G184" s="36">
        <v>1686047.9335108399</v>
      </c>
      <c r="H184" s="22">
        <f t="shared" si="46"/>
        <v>1444297.4360942666</v>
      </c>
      <c r="I184" s="425">
        <v>677689.2072218816</v>
      </c>
      <c r="J184" s="418">
        <f t="shared" si="47"/>
        <v>2121986.6433161483</v>
      </c>
      <c r="K184" s="447">
        <v>104090</v>
      </c>
      <c r="L184" s="442">
        <f t="shared" si="48"/>
        <v>2226076.6433161483</v>
      </c>
      <c r="M184" s="418">
        <v>357485.97950000002</v>
      </c>
      <c r="N184" s="405">
        <f t="shared" si="49"/>
        <v>2583562.6228161482</v>
      </c>
      <c r="O184" s="405">
        <f t="shared" si="50"/>
        <v>718.08923977940265</v>
      </c>
      <c r="P184" s="405">
        <f t="shared" si="51"/>
        <v>833.4072976826285</v>
      </c>
      <c r="Q184" s="369">
        <v>18</v>
      </c>
      <c r="R184" s="369">
        <v>18</v>
      </c>
      <c r="S184" s="369"/>
      <c r="T184" s="461">
        <f t="shared" si="52"/>
        <v>58768.855189401656</v>
      </c>
      <c r="U184" s="462">
        <f t="shared" si="59"/>
        <v>2.7116063307370344E-2</v>
      </c>
      <c r="V184" s="463">
        <f t="shared" si="53"/>
        <v>37.188269585640001</v>
      </c>
      <c r="W184" s="464"/>
      <c r="X184" s="242">
        <v>578</v>
      </c>
      <c r="Y184" s="18" t="s">
        <v>218</v>
      </c>
      <c r="Z184" s="21">
        <v>3183</v>
      </c>
      <c r="AA184" s="473">
        <f t="shared" si="54"/>
        <v>565807.10079544538</v>
      </c>
      <c r="AB184" s="473">
        <v>-794999</v>
      </c>
      <c r="AC184" s="22">
        <v>-229191.89920455462</v>
      </c>
      <c r="AD184" s="36">
        <v>1616384</v>
      </c>
      <c r="AE184" s="22">
        <v>1387192</v>
      </c>
      <c r="AF184" s="21">
        <v>676025.78812674677</v>
      </c>
      <c r="AG184" s="418">
        <f t="shared" si="55"/>
        <v>2063217.7881267467</v>
      </c>
      <c r="AH184" s="447">
        <v>104090</v>
      </c>
      <c r="AI184" s="442">
        <f t="shared" si="56"/>
        <v>2167307.7881267467</v>
      </c>
      <c r="AJ184" s="419">
        <f t="shared" si="57"/>
        <v>680.90097019376265</v>
      </c>
      <c r="AK184" s="369">
        <v>18</v>
      </c>
    </row>
    <row r="185" spans="1:37">
      <c r="A185" s="242">
        <v>580</v>
      </c>
      <c r="B185" s="18" t="s">
        <v>219</v>
      </c>
      <c r="C185" s="21">
        <v>4438</v>
      </c>
      <c r="D185" s="476">
        <f t="shared" si="45"/>
        <v>-370080.56294600037</v>
      </c>
      <c r="E185" s="473">
        <v>-526527.31250056182</v>
      </c>
      <c r="F185" s="22">
        <v>-896607.87544656219</v>
      </c>
      <c r="G185" s="36">
        <v>2022224.3114555308</v>
      </c>
      <c r="H185" s="22">
        <f t="shared" si="46"/>
        <v>1125616.4360089686</v>
      </c>
      <c r="I185" s="425">
        <v>1039072.1795655359</v>
      </c>
      <c r="J185" s="418">
        <f t="shared" si="47"/>
        <v>2164688.6155745042</v>
      </c>
      <c r="K185" s="447">
        <v>-296712</v>
      </c>
      <c r="L185" s="442">
        <f t="shared" si="48"/>
        <v>1867976.6155745042</v>
      </c>
      <c r="M185" s="418">
        <v>65791.758499999996</v>
      </c>
      <c r="N185" s="405">
        <f t="shared" si="49"/>
        <v>1933768.3740745042</v>
      </c>
      <c r="O185" s="405">
        <f t="shared" si="50"/>
        <v>420.90505082796398</v>
      </c>
      <c r="P185" s="405">
        <f t="shared" si="51"/>
        <v>435.72969222048317</v>
      </c>
      <c r="Q185" s="369">
        <v>9</v>
      </c>
      <c r="R185" s="369">
        <v>9</v>
      </c>
      <c r="S185" s="369"/>
      <c r="T185" s="461">
        <f t="shared" si="52"/>
        <v>-513697.11550833005</v>
      </c>
      <c r="U185" s="462">
        <f t="shared" si="59"/>
        <v>-0.21568744232434234</v>
      </c>
      <c r="V185" s="463">
        <f t="shared" si="53"/>
        <v>-100.59127741439085</v>
      </c>
      <c r="W185" s="464"/>
      <c r="X185" s="242">
        <v>580</v>
      </c>
      <c r="Y185" s="18" t="s">
        <v>219</v>
      </c>
      <c r="Z185" s="21">
        <v>4567</v>
      </c>
      <c r="AA185" s="473">
        <f t="shared" si="54"/>
        <v>-248852.78783603685</v>
      </c>
      <c r="AB185" s="473">
        <v>127748</v>
      </c>
      <c r="AC185" s="22">
        <v>-121104.78783603685</v>
      </c>
      <c r="AD185" s="36">
        <v>1765941</v>
      </c>
      <c r="AE185" s="22">
        <v>1644836</v>
      </c>
      <c r="AF185" s="21">
        <v>1033549.7310828343</v>
      </c>
      <c r="AG185" s="418">
        <f t="shared" si="55"/>
        <v>2678385.7310828343</v>
      </c>
      <c r="AH185" s="447">
        <v>-296712</v>
      </c>
      <c r="AI185" s="442">
        <f t="shared" si="56"/>
        <v>2381673.7310828343</v>
      </c>
      <c r="AJ185" s="419">
        <f t="shared" si="57"/>
        <v>521.49632824235482</v>
      </c>
      <c r="AK185" s="369">
        <v>9</v>
      </c>
    </row>
    <row r="186" spans="1:37">
      <c r="A186" s="242">
        <v>581</v>
      </c>
      <c r="B186" s="18" t="s">
        <v>220</v>
      </c>
      <c r="C186" s="21">
        <v>6240</v>
      </c>
      <c r="D186" s="476">
        <f t="shared" si="45"/>
        <v>1276243.0842913506</v>
      </c>
      <c r="E186" s="473">
        <v>-1282802.0554816453</v>
      </c>
      <c r="F186" s="22">
        <v>-6558.9711902947165</v>
      </c>
      <c r="G186" s="36">
        <v>2206891.3111561537</v>
      </c>
      <c r="H186" s="22">
        <f t="shared" si="46"/>
        <v>2200332.339965859</v>
      </c>
      <c r="I186" s="425">
        <v>1256131.363861949</v>
      </c>
      <c r="J186" s="418">
        <f t="shared" si="47"/>
        <v>3456463.7038278077</v>
      </c>
      <c r="K186" s="447">
        <v>-280394</v>
      </c>
      <c r="L186" s="442">
        <f t="shared" si="48"/>
        <v>3176069.7038278077</v>
      </c>
      <c r="M186" s="418">
        <v>102010.83099999999</v>
      </c>
      <c r="N186" s="405">
        <f t="shared" si="49"/>
        <v>3278080.5348278075</v>
      </c>
      <c r="O186" s="405">
        <f t="shared" si="50"/>
        <v>508.98552945958454</v>
      </c>
      <c r="P186" s="405">
        <f t="shared" si="51"/>
        <v>525.33341904291785</v>
      </c>
      <c r="Q186" s="369">
        <v>6</v>
      </c>
      <c r="R186" s="369">
        <v>6</v>
      </c>
      <c r="S186" s="369"/>
      <c r="T186" s="461">
        <f t="shared" si="52"/>
        <v>-2318444.1277689636</v>
      </c>
      <c r="U186" s="462">
        <f t="shared" si="59"/>
        <v>-0.42195619099846654</v>
      </c>
      <c r="V186" s="463">
        <f t="shared" si="53"/>
        <v>-365.10193977311849</v>
      </c>
      <c r="W186" s="464"/>
      <c r="X186" s="242">
        <v>581</v>
      </c>
      <c r="Y186" s="18" t="s">
        <v>220</v>
      </c>
      <c r="Z186" s="21">
        <v>6286</v>
      </c>
      <c r="AA186" s="473">
        <f t="shared" si="54"/>
        <v>1241289.4554419233</v>
      </c>
      <c r="AB186" s="473">
        <v>1235697</v>
      </c>
      <c r="AC186" s="22">
        <v>2476986.4554419233</v>
      </c>
      <c r="AD186" s="36">
        <v>2059719</v>
      </c>
      <c r="AE186" s="22">
        <v>4536705</v>
      </c>
      <c r="AF186" s="21">
        <v>1238202.831596771</v>
      </c>
      <c r="AG186" s="418">
        <f t="shared" si="55"/>
        <v>5774907.8315967713</v>
      </c>
      <c r="AH186" s="447">
        <v>-280394</v>
      </c>
      <c r="AI186" s="442">
        <f t="shared" si="56"/>
        <v>5494513.8315967713</v>
      </c>
      <c r="AJ186" s="419">
        <f t="shared" si="57"/>
        <v>874.08746923270303</v>
      </c>
      <c r="AK186" s="369">
        <v>6</v>
      </c>
    </row>
    <row r="187" spans="1:37">
      <c r="A187" s="242">
        <v>583</v>
      </c>
      <c r="B187" s="18" t="s">
        <v>221</v>
      </c>
      <c r="C187" s="21">
        <v>947</v>
      </c>
      <c r="D187" s="476">
        <f t="shared" si="45"/>
        <v>865594.0045392263</v>
      </c>
      <c r="E187" s="473">
        <v>-242339.07255170986</v>
      </c>
      <c r="F187" s="22">
        <v>623254.93198751647</v>
      </c>
      <c r="G187" s="36">
        <v>36952.678230757418</v>
      </c>
      <c r="H187" s="22">
        <f t="shared" si="46"/>
        <v>660207.61021827394</v>
      </c>
      <c r="I187" s="425">
        <v>195467.44897002191</v>
      </c>
      <c r="J187" s="418">
        <f t="shared" si="47"/>
        <v>855675.05918829585</v>
      </c>
      <c r="K187" s="447">
        <v>-196037</v>
      </c>
      <c r="L187" s="442">
        <f t="shared" si="48"/>
        <v>659638.05918829585</v>
      </c>
      <c r="M187" s="418">
        <v>141814.47150000004</v>
      </c>
      <c r="N187" s="405">
        <f t="shared" si="49"/>
        <v>801452.53068829584</v>
      </c>
      <c r="O187" s="405">
        <f t="shared" si="50"/>
        <v>696.55550072681717</v>
      </c>
      <c r="P187" s="405">
        <f t="shared" si="51"/>
        <v>846.30679058954149</v>
      </c>
      <c r="Q187" s="369">
        <v>19</v>
      </c>
      <c r="R187" s="369">
        <v>19</v>
      </c>
      <c r="S187" s="369"/>
      <c r="T187" s="461">
        <f t="shared" si="52"/>
        <v>468686.93643556372</v>
      </c>
      <c r="U187" s="462">
        <f t="shared" si="59"/>
        <v>2.4544864134812099</v>
      </c>
      <c r="V187" s="463">
        <f t="shared" si="53"/>
        <v>489.89844147061353</v>
      </c>
      <c r="W187" s="464"/>
      <c r="X187" s="242">
        <v>583</v>
      </c>
      <c r="Y187" s="18" t="s">
        <v>221</v>
      </c>
      <c r="Z187" s="21">
        <v>924</v>
      </c>
      <c r="AA187" s="473">
        <f t="shared" si="54"/>
        <v>790572.04192899319</v>
      </c>
      <c r="AB187" s="473">
        <v>-591763</v>
      </c>
      <c r="AC187" s="22">
        <v>198809.04192899319</v>
      </c>
      <c r="AD187" s="36">
        <v>-3780</v>
      </c>
      <c r="AE187" s="22">
        <v>195029</v>
      </c>
      <c r="AF187" s="21">
        <v>191959.12275273216</v>
      </c>
      <c r="AG187" s="418">
        <f t="shared" si="55"/>
        <v>386988.12275273213</v>
      </c>
      <c r="AH187" s="447">
        <v>-196037</v>
      </c>
      <c r="AI187" s="442">
        <f t="shared" si="56"/>
        <v>190951.12275273213</v>
      </c>
      <c r="AJ187" s="419">
        <f t="shared" si="57"/>
        <v>206.65705925620361</v>
      </c>
      <c r="AK187" s="369">
        <v>19</v>
      </c>
    </row>
    <row r="188" spans="1:37">
      <c r="A188" s="242">
        <v>584</v>
      </c>
      <c r="B188" s="18" t="s">
        <v>222</v>
      </c>
      <c r="C188" s="21">
        <v>2653</v>
      </c>
      <c r="D188" s="476">
        <f t="shared" si="45"/>
        <v>3817863.0916703423</v>
      </c>
      <c r="E188" s="473">
        <v>-1019019.2161576491</v>
      </c>
      <c r="F188" s="22">
        <v>2798843.8755126931</v>
      </c>
      <c r="G188" s="36">
        <v>1820064.9121482298</v>
      </c>
      <c r="H188" s="22">
        <f t="shared" si="46"/>
        <v>4618908.7876609229</v>
      </c>
      <c r="I188" s="425">
        <v>547938.6876702545</v>
      </c>
      <c r="J188" s="418">
        <f t="shared" si="47"/>
        <v>5166847.475331177</v>
      </c>
      <c r="K188" s="447">
        <v>249790</v>
      </c>
      <c r="L188" s="442">
        <f t="shared" si="48"/>
        <v>5416637.475331177</v>
      </c>
      <c r="M188" s="418">
        <v>11948.560000000001</v>
      </c>
      <c r="N188" s="405">
        <f t="shared" si="49"/>
        <v>5428586.0353311766</v>
      </c>
      <c r="O188" s="405">
        <f t="shared" si="50"/>
        <v>2041.7027799966743</v>
      </c>
      <c r="P188" s="405">
        <f t="shared" si="51"/>
        <v>2046.2065719303341</v>
      </c>
      <c r="Q188" s="369">
        <v>16</v>
      </c>
      <c r="R188" s="369">
        <v>16</v>
      </c>
      <c r="S188" s="369"/>
      <c r="T188" s="461">
        <f t="shared" si="52"/>
        <v>-267131.39824896585</v>
      </c>
      <c r="U188" s="462">
        <f t="shared" si="59"/>
        <v>-4.6998990316209452E-2</v>
      </c>
      <c r="V188" s="463">
        <f t="shared" si="53"/>
        <v>-82.276619696951684</v>
      </c>
      <c r="W188" s="464"/>
      <c r="X188" s="242">
        <v>584</v>
      </c>
      <c r="Y188" s="18" t="s">
        <v>222</v>
      </c>
      <c r="Z188" s="21">
        <v>2676</v>
      </c>
      <c r="AA188" s="473">
        <f t="shared" si="54"/>
        <v>3820369.3690158329</v>
      </c>
      <c r="AB188" s="473">
        <v>-717572</v>
      </c>
      <c r="AC188" s="22">
        <v>3102797.3690158329</v>
      </c>
      <c r="AD188" s="36">
        <v>1786916</v>
      </c>
      <c r="AE188" s="22">
        <v>4889714</v>
      </c>
      <c r="AF188" s="21">
        <v>544264.87358014286</v>
      </c>
      <c r="AG188" s="418">
        <f t="shared" si="55"/>
        <v>5433978.8735801429</v>
      </c>
      <c r="AH188" s="447">
        <v>249790</v>
      </c>
      <c r="AI188" s="442">
        <f t="shared" si="56"/>
        <v>5683768.8735801429</v>
      </c>
      <c r="AJ188" s="419">
        <f t="shared" si="57"/>
        <v>2123.979399693626</v>
      </c>
      <c r="AK188" s="369">
        <v>16</v>
      </c>
    </row>
    <row r="189" spans="1:37">
      <c r="A189" s="242">
        <v>588</v>
      </c>
      <c r="B189" s="18" t="s">
        <v>223</v>
      </c>
      <c r="C189" s="21">
        <v>1600</v>
      </c>
      <c r="D189" s="476">
        <f t="shared" si="45"/>
        <v>86104.372432762408</v>
      </c>
      <c r="E189" s="473">
        <v>-1078494.3565335781</v>
      </c>
      <c r="F189" s="22">
        <v>-992389.98410081572</v>
      </c>
      <c r="G189" s="36">
        <v>440419.67072424799</v>
      </c>
      <c r="H189" s="22">
        <f t="shared" si="46"/>
        <v>-551970.31337656779</v>
      </c>
      <c r="I189" s="425">
        <v>386638.35232516564</v>
      </c>
      <c r="J189" s="418">
        <f t="shared" si="47"/>
        <v>-165331.96105140215</v>
      </c>
      <c r="K189" s="447">
        <v>-346719</v>
      </c>
      <c r="L189" s="442">
        <f t="shared" si="48"/>
        <v>-512050.96105140215</v>
      </c>
      <c r="M189" s="418">
        <v>-10066.661800000002</v>
      </c>
      <c r="N189" s="405">
        <f t="shared" si="49"/>
        <v>-522117.62285140215</v>
      </c>
      <c r="O189" s="405">
        <f t="shared" si="50"/>
        <v>-320.03185065712637</v>
      </c>
      <c r="P189" s="405">
        <f t="shared" si="51"/>
        <v>-326.32351428212633</v>
      </c>
      <c r="Q189" s="369">
        <v>10</v>
      </c>
      <c r="R189" s="369">
        <v>10</v>
      </c>
      <c r="S189" s="369"/>
      <c r="T189" s="461">
        <f t="shared" si="52"/>
        <v>-164837.14623028185</v>
      </c>
      <c r="U189" s="462">
        <f>-T189/AI189</f>
        <v>-0.47474247623241506</v>
      </c>
      <c r="V189" s="463">
        <f t="shared" si="53"/>
        <v>-108.83123336934031</v>
      </c>
      <c r="W189" s="464"/>
      <c r="X189" s="242">
        <v>588</v>
      </c>
      <c r="Y189" s="18" t="s">
        <v>223</v>
      </c>
      <c r="Z189" s="21">
        <v>1644</v>
      </c>
      <c r="AA189" s="473">
        <f t="shared" si="54"/>
        <v>93643.414167031879</v>
      </c>
      <c r="AB189" s="473">
        <v>-697492</v>
      </c>
      <c r="AC189" s="22">
        <v>-603848.58583296812</v>
      </c>
      <c r="AD189" s="36">
        <v>219119</v>
      </c>
      <c r="AE189" s="22">
        <v>-384729</v>
      </c>
      <c r="AF189" s="21">
        <v>384234.18517887971</v>
      </c>
      <c r="AG189" s="418">
        <f t="shared" si="55"/>
        <v>-494.81482112029335</v>
      </c>
      <c r="AH189" s="447">
        <v>-346719</v>
      </c>
      <c r="AI189" s="442">
        <f t="shared" si="56"/>
        <v>-347213.81482112029</v>
      </c>
      <c r="AJ189" s="419">
        <f t="shared" si="57"/>
        <v>-211.20061728778606</v>
      </c>
      <c r="AK189" s="369">
        <v>10</v>
      </c>
    </row>
    <row r="190" spans="1:37">
      <c r="A190" s="242">
        <v>592</v>
      </c>
      <c r="B190" s="18" t="s">
        <v>224</v>
      </c>
      <c r="C190" s="21">
        <v>3651</v>
      </c>
      <c r="D190" s="476">
        <f t="shared" si="45"/>
        <v>2094465.3084742785</v>
      </c>
      <c r="E190" s="473">
        <v>-911660.85933167057</v>
      </c>
      <c r="F190" s="22">
        <v>1182804.4491426079</v>
      </c>
      <c r="G190" s="36">
        <v>1422911.5433030881</v>
      </c>
      <c r="H190" s="22">
        <f t="shared" si="46"/>
        <v>2605715.9924456961</v>
      </c>
      <c r="I190" s="425">
        <v>693725.36131208227</v>
      </c>
      <c r="J190" s="418">
        <f t="shared" si="47"/>
        <v>3299441.3537577782</v>
      </c>
      <c r="K190" s="447">
        <v>-37445</v>
      </c>
      <c r="L190" s="442">
        <f t="shared" si="48"/>
        <v>3261996.3537577782</v>
      </c>
      <c r="M190" s="418">
        <v>127476.19950000002</v>
      </c>
      <c r="N190" s="405">
        <f t="shared" si="49"/>
        <v>3389472.5532577783</v>
      </c>
      <c r="O190" s="405">
        <f t="shared" si="50"/>
        <v>893.45284956389435</v>
      </c>
      <c r="P190" s="405">
        <f t="shared" si="51"/>
        <v>928.36826985970367</v>
      </c>
      <c r="Q190" s="369">
        <v>13</v>
      </c>
      <c r="R190" s="369">
        <v>13</v>
      </c>
      <c r="S190" s="369"/>
      <c r="T190" s="461">
        <f t="shared" si="52"/>
        <v>-1098161.3380386112</v>
      </c>
      <c r="U190" s="462">
        <f t="shared" ref="U190:U221" si="60">T190/AI190</f>
        <v>-0.25186275718990514</v>
      </c>
      <c r="V190" s="463">
        <f t="shared" si="53"/>
        <v>-292.01688719423225</v>
      </c>
      <c r="W190" s="464"/>
      <c r="X190" s="242">
        <v>592</v>
      </c>
      <c r="Y190" s="18" t="s">
        <v>224</v>
      </c>
      <c r="Z190" s="21">
        <v>3678</v>
      </c>
      <c r="AA190" s="473">
        <f t="shared" si="54"/>
        <v>2069345.3283195905</v>
      </c>
      <c r="AB190" s="473">
        <v>345875</v>
      </c>
      <c r="AC190" s="22">
        <v>2415220.3283195905</v>
      </c>
      <c r="AD190" s="36">
        <v>1287518</v>
      </c>
      <c r="AE190" s="22">
        <v>3702738</v>
      </c>
      <c r="AF190" s="21">
        <v>694864.69179638952</v>
      </c>
      <c r="AG190" s="418">
        <f t="shared" si="55"/>
        <v>4397602.6917963894</v>
      </c>
      <c r="AH190" s="447">
        <v>-37445</v>
      </c>
      <c r="AI190" s="442">
        <f t="shared" si="56"/>
        <v>4360157.6917963894</v>
      </c>
      <c r="AJ190" s="419">
        <f t="shared" si="57"/>
        <v>1185.4697367581266</v>
      </c>
      <c r="AK190" s="369">
        <v>13</v>
      </c>
    </row>
    <row r="191" spans="1:37">
      <c r="A191" s="242">
        <v>593</v>
      </c>
      <c r="B191" s="18" t="s">
        <v>225</v>
      </c>
      <c r="C191" s="21">
        <v>17077</v>
      </c>
      <c r="D191" s="476">
        <f t="shared" si="45"/>
        <v>-1488942.2687712759</v>
      </c>
      <c r="E191" s="473">
        <v>-3928310.5241379226</v>
      </c>
      <c r="F191" s="22">
        <v>-5417252.7929091984</v>
      </c>
      <c r="G191" s="36">
        <v>6259949.9083045833</v>
      </c>
      <c r="H191" s="22">
        <f t="shared" si="46"/>
        <v>842697.11539538484</v>
      </c>
      <c r="I191" s="425">
        <v>3373234.9836923801</v>
      </c>
      <c r="J191" s="418">
        <f t="shared" si="47"/>
        <v>4215932.0990877654</v>
      </c>
      <c r="K191" s="447">
        <v>-2041049</v>
      </c>
      <c r="L191" s="442">
        <f t="shared" si="48"/>
        <v>2174883.0990877654</v>
      </c>
      <c r="M191" s="418">
        <v>-247096.22079999992</v>
      </c>
      <c r="N191" s="405">
        <f t="shared" si="49"/>
        <v>1927786.8782877654</v>
      </c>
      <c r="O191" s="405">
        <f t="shared" si="50"/>
        <v>127.35744563376269</v>
      </c>
      <c r="P191" s="405">
        <f t="shared" si="51"/>
        <v>112.88791229652547</v>
      </c>
      <c r="Q191" s="369">
        <v>10</v>
      </c>
      <c r="R191" s="369">
        <v>10</v>
      </c>
      <c r="S191" s="369"/>
      <c r="T191" s="461">
        <f t="shared" si="52"/>
        <v>-3017867.1499845367</v>
      </c>
      <c r="U191" s="462">
        <f t="shared" si="60"/>
        <v>-0.58116932362069329</v>
      </c>
      <c r="V191" s="463">
        <f t="shared" si="53"/>
        <v>-173.61921054616553</v>
      </c>
      <c r="W191" s="464"/>
      <c r="X191" s="242">
        <v>593</v>
      </c>
      <c r="Y191" s="18" t="s">
        <v>225</v>
      </c>
      <c r="Z191" s="21">
        <v>17253</v>
      </c>
      <c r="AA191" s="473">
        <f t="shared" si="54"/>
        <v>-1402194.7041540237</v>
      </c>
      <c r="AB191" s="473">
        <v>-333635</v>
      </c>
      <c r="AC191" s="22">
        <v>-1735829.7041540237</v>
      </c>
      <c r="AD191" s="36">
        <v>5639449</v>
      </c>
      <c r="AE191" s="22">
        <v>3903619</v>
      </c>
      <c r="AF191" s="21">
        <v>3330180.2490723021</v>
      </c>
      <c r="AG191" s="418">
        <f t="shared" si="55"/>
        <v>7233799.2490723021</v>
      </c>
      <c r="AH191" s="447">
        <v>-2041049</v>
      </c>
      <c r="AI191" s="442">
        <f t="shared" si="56"/>
        <v>5192750.2490723021</v>
      </c>
      <c r="AJ191" s="419">
        <f t="shared" si="57"/>
        <v>300.97665617992823</v>
      </c>
      <c r="AK191" s="369">
        <v>10</v>
      </c>
    </row>
    <row r="192" spans="1:37">
      <c r="A192" s="242">
        <v>595</v>
      </c>
      <c r="B192" s="18" t="s">
        <v>226</v>
      </c>
      <c r="C192" s="21">
        <v>4140</v>
      </c>
      <c r="D192" s="476">
        <f t="shared" si="45"/>
        <v>1311408.5330521124</v>
      </c>
      <c r="E192" s="473">
        <v>990138.02037847135</v>
      </c>
      <c r="F192" s="22">
        <v>2301546.5534305838</v>
      </c>
      <c r="G192" s="36">
        <v>2274073.9902639384</v>
      </c>
      <c r="H192" s="22">
        <f t="shared" si="46"/>
        <v>4575620.5436945222</v>
      </c>
      <c r="I192" s="425">
        <v>977804.14498013107</v>
      </c>
      <c r="J192" s="418">
        <f t="shared" si="47"/>
        <v>5553424.6886746529</v>
      </c>
      <c r="K192" s="447">
        <v>34221</v>
      </c>
      <c r="L192" s="442">
        <f t="shared" si="48"/>
        <v>5587645.6886746529</v>
      </c>
      <c r="M192" s="418">
        <v>130239.30399999999</v>
      </c>
      <c r="N192" s="405">
        <f t="shared" si="49"/>
        <v>5717884.9926746525</v>
      </c>
      <c r="O192" s="405">
        <f t="shared" si="50"/>
        <v>1349.6728716605442</v>
      </c>
      <c r="P192" s="405">
        <f t="shared" si="51"/>
        <v>1381.1316407426698</v>
      </c>
      <c r="Q192" s="369">
        <v>11</v>
      </c>
      <c r="R192" s="369">
        <v>11</v>
      </c>
      <c r="S192" s="369"/>
      <c r="T192" s="461">
        <f t="shared" si="52"/>
        <v>130625.25197884347</v>
      </c>
      <c r="U192" s="462">
        <f t="shared" si="60"/>
        <v>2.3937101481323428E-2</v>
      </c>
      <c r="V192" s="463">
        <f t="shared" si="53"/>
        <v>71.38277170837523</v>
      </c>
      <c r="W192" s="464"/>
      <c r="X192" s="242">
        <v>595</v>
      </c>
      <c r="Y192" s="18" t="s">
        <v>226</v>
      </c>
      <c r="Z192" s="21">
        <v>4269</v>
      </c>
      <c r="AA192" s="473">
        <f t="shared" si="54"/>
        <v>1331668.3661525948</v>
      </c>
      <c r="AB192" s="473">
        <v>1244989</v>
      </c>
      <c r="AC192" s="22">
        <v>2576657.3661525948</v>
      </c>
      <c r="AD192" s="36">
        <v>1873860</v>
      </c>
      <c r="AE192" s="22">
        <v>4450517</v>
      </c>
      <c r="AF192" s="21">
        <v>972282.43669580948</v>
      </c>
      <c r="AG192" s="418">
        <f t="shared" si="55"/>
        <v>5422799.4366958095</v>
      </c>
      <c r="AH192" s="447">
        <v>34221</v>
      </c>
      <c r="AI192" s="442">
        <f t="shared" si="56"/>
        <v>5457020.4366958095</v>
      </c>
      <c r="AJ192" s="419">
        <f t="shared" si="57"/>
        <v>1278.2900999521689</v>
      </c>
      <c r="AK192" s="369">
        <v>11</v>
      </c>
    </row>
    <row r="193" spans="1:37">
      <c r="A193" s="242">
        <v>598</v>
      </c>
      <c r="B193" s="18" t="s">
        <v>227</v>
      </c>
      <c r="C193" s="21">
        <v>19207</v>
      </c>
      <c r="D193" s="476">
        <f t="shared" si="45"/>
        <v>9638469.3668377995</v>
      </c>
      <c r="E193" s="473">
        <v>-11815192.600662775</v>
      </c>
      <c r="F193" s="22">
        <v>-2176723.2338249758</v>
      </c>
      <c r="G193" s="36">
        <v>1506314.2386241669</v>
      </c>
      <c r="H193" s="22">
        <f t="shared" si="46"/>
        <v>-670408.99520080886</v>
      </c>
      <c r="I193" s="425">
        <v>3124189.2120290324</v>
      </c>
      <c r="J193" s="418">
        <f t="shared" si="47"/>
        <v>2453780.2168282233</v>
      </c>
      <c r="K193" s="447">
        <v>2602371</v>
      </c>
      <c r="L193" s="442">
        <f t="shared" si="48"/>
        <v>5056151.2168282233</v>
      </c>
      <c r="M193" s="418">
        <v>776731.07850000018</v>
      </c>
      <c r="N193" s="405">
        <f t="shared" si="49"/>
        <v>5832882.2953282231</v>
      </c>
      <c r="O193" s="405">
        <f t="shared" si="50"/>
        <v>263.24523438476717</v>
      </c>
      <c r="P193" s="405">
        <f t="shared" si="51"/>
        <v>303.68523430667062</v>
      </c>
      <c r="Q193" s="369">
        <v>15</v>
      </c>
      <c r="R193" s="369">
        <v>15</v>
      </c>
      <c r="S193" s="369"/>
      <c r="T193" s="461">
        <f t="shared" si="52"/>
        <v>-3569261.4120007996</v>
      </c>
      <c r="U193" s="462">
        <f t="shared" si="60"/>
        <v>-0.41380761310724201</v>
      </c>
      <c r="V193" s="463">
        <f t="shared" si="53"/>
        <v>-188.41799171509263</v>
      </c>
      <c r="W193" s="464"/>
      <c r="X193" s="242">
        <v>598</v>
      </c>
      <c r="Y193" s="18" t="s">
        <v>227</v>
      </c>
      <c r="Z193" s="21">
        <v>19097</v>
      </c>
      <c r="AA193" s="473">
        <f t="shared" si="54"/>
        <v>9339512.9365354571</v>
      </c>
      <c r="AB193" s="473">
        <v>-7167336</v>
      </c>
      <c r="AC193" s="22">
        <v>2172176.9365354571</v>
      </c>
      <c r="AD193" s="36">
        <v>793398</v>
      </c>
      <c r="AE193" s="22">
        <v>2965575</v>
      </c>
      <c r="AF193" s="21">
        <v>3057466.6288290229</v>
      </c>
      <c r="AG193" s="418">
        <f t="shared" si="55"/>
        <v>6023041.6288290229</v>
      </c>
      <c r="AH193" s="447">
        <v>2602371</v>
      </c>
      <c r="AI193" s="442">
        <f t="shared" si="56"/>
        <v>8625412.6288290229</v>
      </c>
      <c r="AJ193" s="419">
        <f t="shared" si="57"/>
        <v>451.6632260998598</v>
      </c>
      <c r="AK193" s="369">
        <v>15</v>
      </c>
    </row>
    <row r="194" spans="1:37">
      <c r="A194" s="242">
        <v>599</v>
      </c>
      <c r="B194" s="18" t="s">
        <v>228</v>
      </c>
      <c r="C194" s="21">
        <v>11206</v>
      </c>
      <c r="D194" s="476">
        <f t="shared" si="45"/>
        <v>13969721.782136105</v>
      </c>
      <c r="E194" s="473">
        <v>-4430888.8484185515</v>
      </c>
      <c r="F194" s="22">
        <v>9538832.9337175526</v>
      </c>
      <c r="G194" s="36">
        <v>4786256.0862159692</v>
      </c>
      <c r="H194" s="22">
        <f t="shared" si="46"/>
        <v>14325089.019933522</v>
      </c>
      <c r="I194" s="425">
        <v>2063292.1723409942</v>
      </c>
      <c r="J194" s="418">
        <f t="shared" si="47"/>
        <v>16388381.192274516</v>
      </c>
      <c r="K194" s="447">
        <v>-904198</v>
      </c>
      <c r="L194" s="442">
        <f t="shared" si="48"/>
        <v>15484183.192274516</v>
      </c>
      <c r="M194" s="418">
        <v>-469055.65850000025</v>
      </c>
      <c r="N194" s="405">
        <f t="shared" si="49"/>
        <v>15015127.533774516</v>
      </c>
      <c r="O194" s="405">
        <f t="shared" si="50"/>
        <v>1381.7761192463427</v>
      </c>
      <c r="P194" s="405">
        <f t="shared" si="51"/>
        <v>1339.9185734226767</v>
      </c>
      <c r="Q194" s="369">
        <v>15</v>
      </c>
      <c r="R194" s="369">
        <v>15</v>
      </c>
      <c r="S194" s="369"/>
      <c r="T194" s="461">
        <f t="shared" si="52"/>
        <v>278307.76462532207</v>
      </c>
      <c r="U194" s="462">
        <f t="shared" si="60"/>
        <v>1.8302646628241385E-2</v>
      </c>
      <c r="V194" s="463">
        <f t="shared" si="53"/>
        <v>20.705995038573747</v>
      </c>
      <c r="W194" s="464"/>
      <c r="X194" s="242">
        <v>599</v>
      </c>
      <c r="Y194" s="18" t="s">
        <v>228</v>
      </c>
      <c r="Z194" s="21">
        <v>11172</v>
      </c>
      <c r="AA194" s="473">
        <f t="shared" si="54"/>
        <v>13366869.773979049</v>
      </c>
      <c r="AB194" s="473">
        <v>-4436613</v>
      </c>
      <c r="AC194" s="22">
        <v>8930256.7739790492</v>
      </c>
      <c r="AD194" s="36">
        <v>5139984</v>
      </c>
      <c r="AE194" s="22">
        <v>14070241</v>
      </c>
      <c r="AF194" s="21">
        <v>2039832.4276491948</v>
      </c>
      <c r="AG194" s="418">
        <f t="shared" si="55"/>
        <v>16110073.427649194</v>
      </c>
      <c r="AH194" s="447">
        <v>-904198</v>
      </c>
      <c r="AI194" s="442">
        <f t="shared" si="56"/>
        <v>15205875.427649194</v>
      </c>
      <c r="AJ194" s="419">
        <f t="shared" si="57"/>
        <v>1361.0701242077689</v>
      </c>
      <c r="AK194" s="369">
        <v>15</v>
      </c>
    </row>
    <row r="195" spans="1:37">
      <c r="A195" s="242">
        <v>601</v>
      </c>
      <c r="B195" s="18" t="s">
        <v>229</v>
      </c>
      <c r="C195" s="21">
        <v>3786</v>
      </c>
      <c r="D195" s="476">
        <f t="shared" si="45"/>
        <v>1643417.8092278994</v>
      </c>
      <c r="E195" s="473">
        <v>895380.37111541</v>
      </c>
      <c r="F195" s="22">
        <v>2538798.1803433094</v>
      </c>
      <c r="G195" s="36">
        <v>1535223.447151971</v>
      </c>
      <c r="H195" s="22">
        <f t="shared" si="46"/>
        <v>4074021.6274952805</v>
      </c>
      <c r="I195" s="425">
        <v>862604.80863671016</v>
      </c>
      <c r="J195" s="418">
        <f t="shared" si="47"/>
        <v>4936626.4361319905</v>
      </c>
      <c r="K195" s="447">
        <v>314705</v>
      </c>
      <c r="L195" s="442">
        <f t="shared" si="48"/>
        <v>5251331.4361319905</v>
      </c>
      <c r="M195" s="418">
        <v>-51632.714900000006</v>
      </c>
      <c r="N195" s="405">
        <f t="shared" si="49"/>
        <v>5199698.7212319905</v>
      </c>
      <c r="O195" s="405">
        <f t="shared" si="50"/>
        <v>1387.0394707163207</v>
      </c>
      <c r="P195" s="405">
        <f t="shared" si="51"/>
        <v>1373.4016696333836</v>
      </c>
      <c r="Q195" s="369">
        <v>13</v>
      </c>
      <c r="R195" s="369">
        <v>13</v>
      </c>
      <c r="S195" s="369"/>
      <c r="T195" s="461">
        <f t="shared" si="52"/>
        <v>-914129.55350408982</v>
      </c>
      <c r="U195" s="462">
        <f t="shared" si="60"/>
        <v>-0.14826621319001271</v>
      </c>
      <c r="V195" s="463">
        <f t="shared" si="53"/>
        <v>-204.86886639601607</v>
      </c>
      <c r="W195" s="464"/>
      <c r="X195" s="242">
        <v>601</v>
      </c>
      <c r="Y195" s="18" t="s">
        <v>229</v>
      </c>
      <c r="Z195" s="21">
        <v>3873</v>
      </c>
      <c r="AA195" s="473">
        <f t="shared" si="54"/>
        <v>1661193.9318336006</v>
      </c>
      <c r="AB195" s="473">
        <v>1964323</v>
      </c>
      <c r="AC195" s="22">
        <v>3625516.9318336006</v>
      </c>
      <c r="AD195" s="36">
        <v>1367237</v>
      </c>
      <c r="AE195" s="22">
        <v>4992754</v>
      </c>
      <c r="AF195" s="21">
        <v>858001.98963607987</v>
      </c>
      <c r="AG195" s="418">
        <f t="shared" si="55"/>
        <v>5850755.9896360803</v>
      </c>
      <c r="AH195" s="447">
        <v>314705</v>
      </c>
      <c r="AI195" s="442">
        <f t="shared" si="56"/>
        <v>6165460.9896360803</v>
      </c>
      <c r="AJ195" s="419">
        <f t="shared" si="57"/>
        <v>1591.9083371123368</v>
      </c>
      <c r="AK195" s="369">
        <v>13</v>
      </c>
    </row>
    <row r="196" spans="1:37">
      <c r="A196" s="242">
        <v>604</v>
      </c>
      <c r="B196" s="18" t="s">
        <v>230</v>
      </c>
      <c r="C196" s="21">
        <v>20405</v>
      </c>
      <c r="D196" s="476">
        <f t="shared" si="45"/>
        <v>11887956.478392981</v>
      </c>
      <c r="E196" s="473">
        <v>4857581.993465296</v>
      </c>
      <c r="F196" s="22">
        <v>16745538.471858278</v>
      </c>
      <c r="G196" s="36">
        <v>-402695.61000260845</v>
      </c>
      <c r="H196" s="22">
        <f t="shared" si="46"/>
        <v>16342842.861855669</v>
      </c>
      <c r="I196" s="425">
        <v>2150935.5049874252</v>
      </c>
      <c r="J196" s="418">
        <f t="shared" si="47"/>
        <v>18493778.366843093</v>
      </c>
      <c r="K196" s="447">
        <v>-2085256</v>
      </c>
      <c r="L196" s="442">
        <f t="shared" si="48"/>
        <v>16408522.366843093</v>
      </c>
      <c r="M196" s="418">
        <v>-697533.03568000055</v>
      </c>
      <c r="N196" s="405">
        <f t="shared" si="49"/>
        <v>15710989.331163093</v>
      </c>
      <c r="O196" s="405">
        <f t="shared" si="50"/>
        <v>804.14223802220499</v>
      </c>
      <c r="P196" s="405">
        <f t="shared" si="51"/>
        <v>769.95782068919846</v>
      </c>
      <c r="Q196" s="369">
        <v>6</v>
      </c>
      <c r="R196" s="369">
        <v>6</v>
      </c>
      <c r="S196" s="369"/>
      <c r="T196" s="461">
        <f t="shared" si="52"/>
        <v>-108707.99445360526</v>
      </c>
      <c r="U196" s="462">
        <f t="shared" si="60"/>
        <v>-6.58149048452643E-3</v>
      </c>
      <c r="V196" s="463">
        <f t="shared" si="53"/>
        <v>-13.299628814214771</v>
      </c>
      <c r="W196" s="464"/>
      <c r="X196" s="242">
        <v>604</v>
      </c>
      <c r="Y196" s="18" t="s">
        <v>230</v>
      </c>
      <c r="Z196" s="21">
        <v>20206</v>
      </c>
      <c r="AA196" s="473">
        <f t="shared" si="54"/>
        <v>11740264.789859375</v>
      </c>
      <c r="AB196" s="473">
        <v>4951452</v>
      </c>
      <c r="AC196" s="22">
        <v>16691716.789859375</v>
      </c>
      <c r="AD196" s="36">
        <v>-225090</v>
      </c>
      <c r="AE196" s="22">
        <v>16466627</v>
      </c>
      <c r="AF196" s="21">
        <v>2135859.3612966971</v>
      </c>
      <c r="AG196" s="418">
        <f t="shared" si="55"/>
        <v>18602486.361296698</v>
      </c>
      <c r="AH196" s="447">
        <v>-2085256</v>
      </c>
      <c r="AI196" s="442">
        <f t="shared" si="56"/>
        <v>16517230.361296698</v>
      </c>
      <c r="AJ196" s="419">
        <f t="shared" si="57"/>
        <v>817.44186683641976</v>
      </c>
      <c r="AK196" s="369">
        <v>6</v>
      </c>
    </row>
    <row r="197" spans="1:37">
      <c r="A197" s="242">
        <v>607</v>
      </c>
      <c r="B197" s="18" t="s">
        <v>231</v>
      </c>
      <c r="C197" s="21">
        <v>4084</v>
      </c>
      <c r="D197" s="476">
        <f t="shared" si="45"/>
        <v>775458.66069790698</v>
      </c>
      <c r="E197" s="473">
        <v>-641023.25213957869</v>
      </c>
      <c r="F197" s="22">
        <v>134435.40855832829</v>
      </c>
      <c r="G197" s="36">
        <v>2529998.5483609755</v>
      </c>
      <c r="H197" s="22">
        <f t="shared" si="46"/>
        <v>2664433.9569193036</v>
      </c>
      <c r="I197" s="425">
        <v>946470.69518582721</v>
      </c>
      <c r="J197" s="418">
        <f t="shared" si="47"/>
        <v>3610904.6521051307</v>
      </c>
      <c r="K197" s="447">
        <v>-644669</v>
      </c>
      <c r="L197" s="442">
        <f t="shared" si="48"/>
        <v>2966235.6521051307</v>
      </c>
      <c r="M197" s="418">
        <v>-46300.67000000002</v>
      </c>
      <c r="N197" s="405">
        <f t="shared" si="49"/>
        <v>2919934.9821051308</v>
      </c>
      <c r="O197" s="405">
        <f t="shared" si="50"/>
        <v>726.30647700909174</v>
      </c>
      <c r="P197" s="405">
        <f t="shared" si="51"/>
        <v>714.9693883705022</v>
      </c>
      <c r="Q197" s="369">
        <v>12</v>
      </c>
      <c r="R197" s="369">
        <v>12</v>
      </c>
      <c r="S197" s="369"/>
      <c r="T197" s="461">
        <f t="shared" si="52"/>
        <v>-645940.93479647813</v>
      </c>
      <c r="U197" s="462">
        <f t="shared" si="60"/>
        <v>-0.17882318852815066</v>
      </c>
      <c r="V197" s="463">
        <f t="shared" si="53"/>
        <v>-141.79652392856963</v>
      </c>
      <c r="W197" s="464"/>
      <c r="X197" s="242">
        <v>607</v>
      </c>
      <c r="Y197" s="18" t="s">
        <v>231</v>
      </c>
      <c r="Z197" s="21">
        <v>4161</v>
      </c>
      <c r="AA197" s="473">
        <f t="shared" si="54"/>
        <v>638039.68226120668</v>
      </c>
      <c r="AB197" s="473">
        <v>205732</v>
      </c>
      <c r="AC197" s="22">
        <v>843771.68226120668</v>
      </c>
      <c r="AD197" s="36">
        <v>2474427</v>
      </c>
      <c r="AE197" s="22">
        <v>3318198</v>
      </c>
      <c r="AF197" s="21">
        <v>938647.58690160897</v>
      </c>
      <c r="AG197" s="418">
        <f t="shared" si="55"/>
        <v>4256845.5869016089</v>
      </c>
      <c r="AH197" s="447">
        <v>-644669</v>
      </c>
      <c r="AI197" s="442">
        <f t="shared" si="56"/>
        <v>3612176.5869016089</v>
      </c>
      <c r="AJ197" s="419">
        <f t="shared" si="57"/>
        <v>868.10300093766136</v>
      </c>
      <c r="AK197" s="369">
        <v>12</v>
      </c>
    </row>
    <row r="198" spans="1:37">
      <c r="A198" s="242">
        <v>608</v>
      </c>
      <c r="B198" s="18" t="s">
        <v>232</v>
      </c>
      <c r="C198" s="21">
        <v>1980</v>
      </c>
      <c r="D198" s="476">
        <f t="shared" si="45"/>
        <v>361921.99003471155</v>
      </c>
      <c r="E198" s="473">
        <v>-248295.41602324956</v>
      </c>
      <c r="F198" s="22">
        <v>113626.57401146198</v>
      </c>
      <c r="G198" s="36">
        <v>903346.43958557781</v>
      </c>
      <c r="H198" s="22">
        <f t="shared" si="46"/>
        <v>1016973.0135970397</v>
      </c>
      <c r="I198" s="425">
        <v>421410.80152191973</v>
      </c>
      <c r="J198" s="418">
        <f t="shared" si="47"/>
        <v>1438383.8151189594</v>
      </c>
      <c r="K198" s="447">
        <v>431658</v>
      </c>
      <c r="L198" s="442">
        <f t="shared" si="48"/>
        <v>1870041.8151189594</v>
      </c>
      <c r="M198" s="418">
        <v>-2987.1399999999994</v>
      </c>
      <c r="N198" s="405">
        <f t="shared" si="49"/>
        <v>1867054.6751189595</v>
      </c>
      <c r="O198" s="405">
        <f t="shared" si="50"/>
        <v>944.46556319139358</v>
      </c>
      <c r="P198" s="405">
        <f t="shared" si="51"/>
        <v>942.95690662573713</v>
      </c>
      <c r="Q198" s="369">
        <v>4</v>
      </c>
      <c r="R198" s="369">
        <v>4</v>
      </c>
      <c r="S198" s="369"/>
      <c r="T198" s="461">
        <f t="shared" si="52"/>
        <v>-313911.30934168934</v>
      </c>
      <c r="U198" s="462">
        <f t="shared" si="60"/>
        <v>-0.14373536951220653</v>
      </c>
      <c r="V198" s="463">
        <f t="shared" si="53"/>
        <v>-140.45898944678265</v>
      </c>
      <c r="W198" s="464"/>
      <c r="X198" s="242">
        <v>608</v>
      </c>
      <c r="Y198" s="18" t="s">
        <v>232</v>
      </c>
      <c r="Z198" s="21">
        <v>2013</v>
      </c>
      <c r="AA198" s="473">
        <f t="shared" si="54"/>
        <v>378794.72269891645</v>
      </c>
      <c r="AB198" s="473">
        <v>44291</v>
      </c>
      <c r="AC198" s="22">
        <v>423085.72269891645</v>
      </c>
      <c r="AD198" s="36">
        <v>910821</v>
      </c>
      <c r="AE198" s="22">
        <v>1333907</v>
      </c>
      <c r="AF198" s="21">
        <v>418388.12446064886</v>
      </c>
      <c r="AG198" s="418">
        <f t="shared" si="55"/>
        <v>1752295.1244606487</v>
      </c>
      <c r="AH198" s="447">
        <v>431658</v>
      </c>
      <c r="AI198" s="442">
        <f t="shared" si="56"/>
        <v>2183953.1244606487</v>
      </c>
      <c r="AJ198" s="419">
        <f t="shared" si="57"/>
        <v>1084.9245526381762</v>
      </c>
      <c r="AK198" s="369">
        <v>4</v>
      </c>
    </row>
    <row r="199" spans="1:37">
      <c r="A199" s="242">
        <v>609</v>
      </c>
      <c r="B199" s="18" t="s">
        <v>233</v>
      </c>
      <c r="C199" s="21">
        <v>83205</v>
      </c>
      <c r="D199" s="476">
        <f t="shared" si="45"/>
        <v>7339937.975476563</v>
      </c>
      <c r="E199" s="473">
        <v>-23333833.852580387</v>
      </c>
      <c r="F199" s="22">
        <v>-15993895.877103824</v>
      </c>
      <c r="G199" s="36">
        <v>22620631.763887629</v>
      </c>
      <c r="H199" s="22">
        <f t="shared" si="46"/>
        <v>6626735.8867838047</v>
      </c>
      <c r="I199" s="425">
        <v>13782443.241329428</v>
      </c>
      <c r="J199" s="418">
        <f t="shared" si="47"/>
        <v>20409179.128113233</v>
      </c>
      <c r="K199" s="447">
        <v>-5595216</v>
      </c>
      <c r="L199" s="442">
        <f t="shared" si="48"/>
        <v>14813963.128113233</v>
      </c>
      <c r="M199" s="418">
        <v>-2765355.30999</v>
      </c>
      <c r="N199" s="405">
        <f t="shared" si="49"/>
        <v>12048607.818123233</v>
      </c>
      <c r="O199" s="405">
        <f t="shared" si="50"/>
        <v>178.04174181976123</v>
      </c>
      <c r="P199" s="405">
        <f t="shared" si="51"/>
        <v>144.80629551256814</v>
      </c>
      <c r="Q199" s="369">
        <v>4</v>
      </c>
      <c r="R199" s="369">
        <v>4</v>
      </c>
      <c r="S199" s="369"/>
      <c r="T199" s="461">
        <f t="shared" si="52"/>
        <v>-9548234.3539657965</v>
      </c>
      <c r="U199" s="462">
        <f t="shared" si="60"/>
        <v>-0.39192828811889946</v>
      </c>
      <c r="V199" s="463">
        <f t="shared" si="53"/>
        <v>-113.78401082247336</v>
      </c>
      <c r="W199" s="464"/>
      <c r="X199" s="242">
        <v>609</v>
      </c>
      <c r="Y199" s="18" t="s">
        <v>233</v>
      </c>
      <c r="Z199" s="21">
        <v>83482</v>
      </c>
      <c r="AA199" s="473">
        <f t="shared" si="54"/>
        <v>7671657.8782802075</v>
      </c>
      <c r="AB199" s="473">
        <v>-16472709</v>
      </c>
      <c r="AC199" s="22">
        <v>-8801051.1217197925</v>
      </c>
      <c r="AD199" s="36">
        <v>25221433</v>
      </c>
      <c r="AE199" s="22">
        <v>16420382</v>
      </c>
      <c r="AF199" s="21">
        <v>13537031.482079027</v>
      </c>
      <c r="AG199" s="418">
        <f t="shared" si="55"/>
        <v>29957413.482079029</v>
      </c>
      <c r="AH199" s="447">
        <v>-5595216</v>
      </c>
      <c r="AI199" s="442">
        <f t="shared" si="56"/>
        <v>24362197.482079029</v>
      </c>
      <c r="AJ199" s="419">
        <f t="shared" si="57"/>
        <v>291.82575264223459</v>
      </c>
      <c r="AK199" s="369">
        <v>4</v>
      </c>
    </row>
    <row r="200" spans="1:37">
      <c r="A200" s="242">
        <v>611</v>
      </c>
      <c r="B200" s="18" t="s">
        <v>234</v>
      </c>
      <c r="C200" s="21">
        <v>5011</v>
      </c>
      <c r="D200" s="476">
        <f t="shared" si="45"/>
        <v>2811403.5757379434</v>
      </c>
      <c r="E200" s="473">
        <v>449555.94975956489</v>
      </c>
      <c r="F200" s="22">
        <v>3260959.5254975082</v>
      </c>
      <c r="G200" s="36">
        <v>1146891.0287078538</v>
      </c>
      <c r="H200" s="22">
        <f t="shared" si="46"/>
        <v>4407850.5542053618</v>
      </c>
      <c r="I200" s="425">
        <v>750510.79854189372</v>
      </c>
      <c r="J200" s="418">
        <f t="shared" si="47"/>
        <v>5158361.3527472559</v>
      </c>
      <c r="K200" s="447">
        <v>-1304768</v>
      </c>
      <c r="L200" s="442">
        <f t="shared" si="48"/>
        <v>3853593.3527472559</v>
      </c>
      <c r="M200" s="418">
        <v>113780.16260000004</v>
      </c>
      <c r="N200" s="405">
        <f t="shared" si="49"/>
        <v>3967373.5153472559</v>
      </c>
      <c r="O200" s="405">
        <f t="shared" si="50"/>
        <v>769.02681156401036</v>
      </c>
      <c r="P200" s="405">
        <f t="shared" si="51"/>
        <v>791.73289070988938</v>
      </c>
      <c r="Q200" s="369">
        <v>1</v>
      </c>
      <c r="R200" s="465">
        <v>33</v>
      </c>
      <c r="S200" s="465"/>
      <c r="T200" s="461">
        <f t="shared" si="52"/>
        <v>-698069.06417740509</v>
      </c>
      <c r="U200" s="462">
        <f t="shared" si="60"/>
        <v>-0.15336573766581238</v>
      </c>
      <c r="V200" s="463">
        <f t="shared" si="53"/>
        <v>-129.44583291381457</v>
      </c>
      <c r="W200" s="464"/>
      <c r="X200" s="242">
        <v>611</v>
      </c>
      <c r="Y200" s="18" t="s">
        <v>234</v>
      </c>
      <c r="Z200" s="21">
        <v>5066</v>
      </c>
      <c r="AA200" s="473">
        <f t="shared" si="54"/>
        <v>3042630.2051739385</v>
      </c>
      <c r="AB200" s="473">
        <v>653226</v>
      </c>
      <c r="AC200" s="22">
        <v>3695856.2051739385</v>
      </c>
      <c r="AD200" s="36">
        <v>1401689</v>
      </c>
      <c r="AE200" s="22">
        <v>5097546</v>
      </c>
      <c r="AF200" s="21">
        <v>758884.41692466091</v>
      </c>
      <c r="AG200" s="418">
        <f t="shared" si="55"/>
        <v>5856430.416924661</v>
      </c>
      <c r="AH200" s="447">
        <v>-1304768</v>
      </c>
      <c r="AI200" s="442">
        <f t="shared" si="56"/>
        <v>4551662.416924661</v>
      </c>
      <c r="AJ200" s="419">
        <f t="shared" si="57"/>
        <v>898.47264447782493</v>
      </c>
      <c r="AK200" s="369">
        <v>1</v>
      </c>
    </row>
    <row r="201" spans="1:37">
      <c r="A201" s="242">
        <v>614</v>
      </c>
      <c r="B201" s="18" t="s">
        <v>235</v>
      </c>
      <c r="C201" s="21">
        <v>2999</v>
      </c>
      <c r="D201" s="476">
        <f t="shared" si="45"/>
        <v>2131268.0162177924</v>
      </c>
      <c r="E201" s="473">
        <v>-1300234.5127074032</v>
      </c>
      <c r="F201" s="22">
        <v>831033.50351038948</v>
      </c>
      <c r="G201" s="36">
        <v>1514462.534140015</v>
      </c>
      <c r="H201" s="22">
        <f t="shared" si="46"/>
        <v>2345496.0376504045</v>
      </c>
      <c r="I201" s="425">
        <v>779818.05126084213</v>
      </c>
      <c r="J201" s="418">
        <f t="shared" si="47"/>
        <v>3125314.0889112465</v>
      </c>
      <c r="K201" s="447">
        <v>156588</v>
      </c>
      <c r="L201" s="442">
        <f t="shared" si="48"/>
        <v>3281902.0889112465</v>
      </c>
      <c r="M201" s="418">
        <v>-11948.560000000001</v>
      </c>
      <c r="N201" s="405">
        <f t="shared" si="49"/>
        <v>3269953.5289112465</v>
      </c>
      <c r="O201" s="405">
        <f t="shared" si="50"/>
        <v>1094.3321403505324</v>
      </c>
      <c r="P201" s="405">
        <f t="shared" si="51"/>
        <v>1090.3479589567344</v>
      </c>
      <c r="Q201" s="369">
        <v>19</v>
      </c>
      <c r="R201" s="369">
        <v>19</v>
      </c>
      <c r="S201" s="369"/>
      <c r="T201" s="461">
        <f t="shared" si="52"/>
        <v>-335286.13566082111</v>
      </c>
      <c r="U201" s="462">
        <f t="shared" si="60"/>
        <v>-9.2692476820303488E-2</v>
      </c>
      <c r="V201" s="463">
        <f t="shared" si="53"/>
        <v>-85.442231656012837</v>
      </c>
      <c r="W201" s="464"/>
      <c r="X201" s="242">
        <v>614</v>
      </c>
      <c r="Y201" s="18" t="s">
        <v>235</v>
      </c>
      <c r="Z201" s="21">
        <v>3066</v>
      </c>
      <c r="AA201" s="473">
        <f t="shared" si="54"/>
        <v>1951394.3644175837</v>
      </c>
      <c r="AB201" s="473">
        <v>-871095</v>
      </c>
      <c r="AC201" s="22">
        <v>1080299.3644175837</v>
      </c>
      <c r="AD201" s="36">
        <v>1614527</v>
      </c>
      <c r="AE201" s="22">
        <v>2694827</v>
      </c>
      <c r="AF201" s="21">
        <v>765773.22457206773</v>
      </c>
      <c r="AG201" s="418">
        <f t="shared" si="55"/>
        <v>3460600.2245720676</v>
      </c>
      <c r="AH201" s="447">
        <v>156588</v>
      </c>
      <c r="AI201" s="442">
        <f t="shared" si="56"/>
        <v>3617188.2245720676</v>
      </c>
      <c r="AJ201" s="419">
        <f t="shared" si="57"/>
        <v>1179.7743720065453</v>
      </c>
      <c r="AK201" s="369">
        <v>19</v>
      </c>
    </row>
    <row r="202" spans="1:37">
      <c r="A202" s="242">
        <v>615</v>
      </c>
      <c r="B202" s="18" t="s">
        <v>236</v>
      </c>
      <c r="C202" s="21">
        <v>7603</v>
      </c>
      <c r="D202" s="476">
        <f t="shared" si="45"/>
        <v>8104087.0074282596</v>
      </c>
      <c r="E202" s="473">
        <v>1870284.5859033044</v>
      </c>
      <c r="F202" s="22">
        <v>9974371.5933315642</v>
      </c>
      <c r="G202" s="36">
        <v>3660855.9471444041</v>
      </c>
      <c r="H202" s="22">
        <f t="shared" si="46"/>
        <v>13635227.540475968</v>
      </c>
      <c r="I202" s="425">
        <v>1585886.7167410827</v>
      </c>
      <c r="J202" s="418">
        <f t="shared" si="47"/>
        <v>15221114.257217051</v>
      </c>
      <c r="K202" s="447">
        <v>-86085</v>
      </c>
      <c r="L202" s="442">
        <f t="shared" si="48"/>
        <v>15135029.257217051</v>
      </c>
      <c r="M202" s="418">
        <v>9723.140699999989</v>
      </c>
      <c r="N202" s="405">
        <f t="shared" si="49"/>
        <v>15144752.397917051</v>
      </c>
      <c r="O202" s="405">
        <f t="shared" si="50"/>
        <v>1990.6654290697161</v>
      </c>
      <c r="P202" s="405">
        <f t="shared" si="51"/>
        <v>1991.9442848766344</v>
      </c>
      <c r="Q202" s="369">
        <v>17</v>
      </c>
      <c r="R202" s="369">
        <v>17</v>
      </c>
      <c r="S202" s="369"/>
      <c r="T202" s="461">
        <f t="shared" si="52"/>
        <v>-19940.047265317291</v>
      </c>
      <c r="U202" s="462">
        <f t="shared" si="60"/>
        <v>-1.3157431641527407E-3</v>
      </c>
      <c r="V202" s="463">
        <f t="shared" si="53"/>
        <v>22.998679591350992</v>
      </c>
      <c r="W202" s="464"/>
      <c r="X202" s="242">
        <v>615</v>
      </c>
      <c r="Y202" s="18" t="s">
        <v>236</v>
      </c>
      <c r="Z202" s="21">
        <v>7702</v>
      </c>
      <c r="AA202" s="473">
        <f t="shared" si="54"/>
        <v>7955094.9607930966</v>
      </c>
      <c r="AB202" s="473">
        <v>2512549</v>
      </c>
      <c r="AC202" s="22">
        <v>10467643.960793097</v>
      </c>
      <c r="AD202" s="36">
        <v>3213504</v>
      </c>
      <c r="AE202" s="22">
        <v>13681148</v>
      </c>
      <c r="AF202" s="21">
        <v>1559906.3044823692</v>
      </c>
      <c r="AG202" s="418">
        <f t="shared" si="55"/>
        <v>15241054.304482369</v>
      </c>
      <c r="AH202" s="447">
        <v>-86085</v>
      </c>
      <c r="AI202" s="442">
        <f t="shared" si="56"/>
        <v>15154969.304482369</v>
      </c>
      <c r="AJ202" s="419">
        <f t="shared" si="57"/>
        <v>1967.6667494783651</v>
      </c>
      <c r="AK202" s="369">
        <v>17</v>
      </c>
    </row>
    <row r="203" spans="1:37">
      <c r="A203" s="242">
        <v>616</v>
      </c>
      <c r="B203" s="18" t="s">
        <v>237</v>
      </c>
      <c r="C203" s="21">
        <v>1807</v>
      </c>
      <c r="D203" s="476">
        <f t="shared" ref="D203:D266" si="61">F203-E203</f>
        <v>377808.04691851354</v>
      </c>
      <c r="E203" s="473">
        <v>-262499.60379394714</v>
      </c>
      <c r="F203" s="22">
        <v>115308.4431245664</v>
      </c>
      <c r="G203" s="36">
        <v>778909.67029575957</v>
      </c>
      <c r="H203" s="22">
        <f t="shared" ref="H203:H266" si="62">SUM(F203:G203)</f>
        <v>894218.11342032603</v>
      </c>
      <c r="I203" s="425">
        <v>388703.8806760055</v>
      </c>
      <c r="J203" s="418">
        <f t="shared" ref="J203:J266" si="63">H203+I203</f>
        <v>1282921.9940963315</v>
      </c>
      <c r="K203" s="447">
        <v>-511293</v>
      </c>
      <c r="L203" s="442">
        <f t="shared" ref="L203:L266" si="64">J203+K203</f>
        <v>771628.99409633153</v>
      </c>
      <c r="M203" s="418">
        <v>-658515.01300000027</v>
      </c>
      <c r="N203" s="405">
        <f t="shared" ref="N203:N266" si="65">SUM(L203:M203)</f>
        <v>113113.98109633126</v>
      </c>
      <c r="O203" s="405">
        <f t="shared" ref="O203:O266" si="66">L203/C203</f>
        <v>427.02213287013365</v>
      </c>
      <c r="P203" s="405">
        <f t="shared" ref="P203:P266" si="67">N203/C203</f>
        <v>62.597665244234236</v>
      </c>
      <c r="Q203" s="369">
        <v>1</v>
      </c>
      <c r="R203" s="465">
        <v>32</v>
      </c>
      <c r="S203" s="465"/>
      <c r="T203" s="461">
        <f t="shared" ref="T203:T266" si="68">L203-AI203</f>
        <v>-333800.81529040798</v>
      </c>
      <c r="U203" s="462">
        <f t="shared" si="60"/>
        <v>-0.3019647312348045</v>
      </c>
      <c r="V203" s="463">
        <f t="shared" ref="V203:V266" si="69">O203-AJ203</f>
        <v>-171.15417091056952</v>
      </c>
      <c r="W203" s="464"/>
      <c r="X203" s="242">
        <v>616</v>
      </c>
      <c r="Y203" s="18" t="s">
        <v>237</v>
      </c>
      <c r="Z203" s="21">
        <v>1848</v>
      </c>
      <c r="AA203" s="473">
        <f t="shared" ref="AA203:AA266" si="70">AC203-AB203</f>
        <v>502578.03517213208</v>
      </c>
      <c r="AB203" s="473">
        <v>-55917</v>
      </c>
      <c r="AC203" s="22">
        <v>446661.03517213208</v>
      </c>
      <c r="AD203" s="36">
        <v>778797</v>
      </c>
      <c r="AE203" s="22">
        <v>1225458</v>
      </c>
      <c r="AF203" s="21">
        <v>391264.80938673939</v>
      </c>
      <c r="AG203" s="418">
        <f t="shared" ref="AG203:AG266" si="71">SUM(AE203:AF203)</f>
        <v>1616722.8093867395</v>
      </c>
      <c r="AH203" s="447">
        <v>-511293</v>
      </c>
      <c r="AI203" s="442">
        <f t="shared" ref="AI203:AI266" si="72">SUM(AG203:AH203)</f>
        <v>1105429.8093867395</v>
      </c>
      <c r="AJ203" s="419">
        <f t="shared" ref="AJ203:AJ266" si="73">AI203/Z203</f>
        <v>598.17630378070317</v>
      </c>
      <c r="AK203" s="369">
        <v>1</v>
      </c>
    </row>
    <row r="204" spans="1:37">
      <c r="A204" s="242">
        <v>619</v>
      </c>
      <c r="B204" s="18" t="s">
        <v>238</v>
      </c>
      <c r="C204" s="21">
        <v>2675</v>
      </c>
      <c r="D204" s="476">
        <f t="shared" si="61"/>
        <v>88695.989479160169</v>
      </c>
      <c r="E204" s="473">
        <v>1056158.6930223126</v>
      </c>
      <c r="F204" s="22">
        <v>1144854.6825014728</v>
      </c>
      <c r="G204" s="36">
        <v>1563083.8024926377</v>
      </c>
      <c r="H204" s="22">
        <f t="shared" si="62"/>
        <v>2707938.4849941107</v>
      </c>
      <c r="I204" s="425">
        <v>695089.14506629901</v>
      </c>
      <c r="J204" s="418">
        <f t="shared" si="63"/>
        <v>3403027.6300604097</v>
      </c>
      <c r="K204" s="447">
        <v>-275084</v>
      </c>
      <c r="L204" s="442">
        <f t="shared" si="64"/>
        <v>3127943.6300604097</v>
      </c>
      <c r="M204" s="418">
        <v>207755.587</v>
      </c>
      <c r="N204" s="405">
        <f t="shared" si="65"/>
        <v>3335699.2170604095</v>
      </c>
      <c r="O204" s="405">
        <f t="shared" si="66"/>
        <v>1169.3247215179101</v>
      </c>
      <c r="P204" s="405">
        <f t="shared" si="67"/>
        <v>1246.9903615179101</v>
      </c>
      <c r="Q204" s="369">
        <v>6</v>
      </c>
      <c r="R204" s="369">
        <v>6</v>
      </c>
      <c r="S204" s="369"/>
      <c r="T204" s="461">
        <f t="shared" si="68"/>
        <v>-359759.72482163226</v>
      </c>
      <c r="U204" s="462">
        <f t="shared" si="60"/>
        <v>-0.10315089565115831</v>
      </c>
      <c r="V204" s="463">
        <f t="shared" si="69"/>
        <v>-112.44791901205758</v>
      </c>
      <c r="W204" s="464"/>
      <c r="X204" s="242">
        <v>619</v>
      </c>
      <c r="Y204" s="18" t="s">
        <v>238</v>
      </c>
      <c r="Z204" s="21">
        <v>2721</v>
      </c>
      <c r="AA204" s="473">
        <f t="shared" si="70"/>
        <v>217014.58588078013</v>
      </c>
      <c r="AB204" s="473">
        <v>1152285</v>
      </c>
      <c r="AC204" s="22">
        <v>1369299.5858807801</v>
      </c>
      <c r="AD204" s="36">
        <v>1701156</v>
      </c>
      <c r="AE204" s="22">
        <v>3070455</v>
      </c>
      <c r="AF204" s="21">
        <v>692332.35488204181</v>
      </c>
      <c r="AG204" s="418">
        <f t="shared" si="71"/>
        <v>3762787.3548820419</v>
      </c>
      <c r="AH204" s="447">
        <v>-275084</v>
      </c>
      <c r="AI204" s="442">
        <f t="shared" si="72"/>
        <v>3487703.3548820419</v>
      </c>
      <c r="AJ204" s="419">
        <f t="shared" si="73"/>
        <v>1281.7726405299677</v>
      </c>
      <c r="AK204" s="369">
        <v>6</v>
      </c>
    </row>
    <row r="205" spans="1:37">
      <c r="A205" s="242">
        <v>620</v>
      </c>
      <c r="B205" s="18" t="s">
        <v>239</v>
      </c>
      <c r="C205" s="21">
        <v>2380</v>
      </c>
      <c r="D205" s="476">
        <f t="shared" si="61"/>
        <v>1813733.3685002071</v>
      </c>
      <c r="E205" s="473">
        <v>436034.81044762197</v>
      </c>
      <c r="F205" s="22">
        <v>2249768.1789478292</v>
      </c>
      <c r="G205" s="36">
        <v>793840.99892054696</v>
      </c>
      <c r="H205" s="22">
        <f t="shared" si="62"/>
        <v>3043609.177868376</v>
      </c>
      <c r="I205" s="425">
        <v>603356.0102614169</v>
      </c>
      <c r="J205" s="418">
        <f t="shared" si="63"/>
        <v>3646965.1881297929</v>
      </c>
      <c r="K205" s="447">
        <v>106429</v>
      </c>
      <c r="L205" s="442">
        <f t="shared" si="64"/>
        <v>3753394.1881297929</v>
      </c>
      <c r="M205" s="418">
        <v>-34277.431499999999</v>
      </c>
      <c r="N205" s="405">
        <f t="shared" si="65"/>
        <v>3719116.756629793</v>
      </c>
      <c r="O205" s="405">
        <f t="shared" si="66"/>
        <v>1577.0563815671399</v>
      </c>
      <c r="P205" s="405">
        <f t="shared" si="67"/>
        <v>1562.6540994242828</v>
      </c>
      <c r="Q205" s="369">
        <v>18</v>
      </c>
      <c r="R205" s="369">
        <v>18</v>
      </c>
      <c r="S205" s="369"/>
      <c r="T205" s="461">
        <f t="shared" si="68"/>
        <v>-233406.00313930027</v>
      </c>
      <c r="U205" s="462">
        <f t="shared" si="60"/>
        <v>-5.8544695480462892E-2</v>
      </c>
      <c r="V205" s="463">
        <f t="shared" si="69"/>
        <v>-52.870107095612866</v>
      </c>
      <c r="W205" s="464"/>
      <c r="X205" s="242">
        <v>620</v>
      </c>
      <c r="Y205" s="18" t="s">
        <v>239</v>
      </c>
      <c r="Z205" s="21">
        <v>2446</v>
      </c>
      <c r="AA205" s="473">
        <f t="shared" si="70"/>
        <v>1835933.780783365</v>
      </c>
      <c r="AB205" s="473">
        <v>902540</v>
      </c>
      <c r="AC205" s="22">
        <v>2738473.780783365</v>
      </c>
      <c r="AD205" s="36">
        <v>549017</v>
      </c>
      <c r="AE205" s="22">
        <v>3287491</v>
      </c>
      <c r="AF205" s="21">
        <v>592880.19126909296</v>
      </c>
      <c r="AG205" s="418">
        <f t="shared" si="71"/>
        <v>3880371.1912690932</v>
      </c>
      <c r="AH205" s="447">
        <v>106429</v>
      </c>
      <c r="AI205" s="442">
        <f t="shared" si="72"/>
        <v>3986800.1912690932</v>
      </c>
      <c r="AJ205" s="419">
        <f t="shared" si="73"/>
        <v>1629.9264886627527</v>
      </c>
      <c r="AK205" s="369">
        <v>18</v>
      </c>
    </row>
    <row r="206" spans="1:37">
      <c r="A206" s="242">
        <v>623</v>
      </c>
      <c r="B206" s="18" t="s">
        <v>240</v>
      </c>
      <c r="C206" s="21">
        <v>2107</v>
      </c>
      <c r="D206" s="476">
        <f t="shared" si="61"/>
        <v>927706.88912219368</v>
      </c>
      <c r="E206" s="473">
        <v>438858.48112367879</v>
      </c>
      <c r="F206" s="22">
        <v>1366565.3702458725</v>
      </c>
      <c r="G206" s="36">
        <v>-71579.518694988496</v>
      </c>
      <c r="H206" s="22">
        <f t="shared" si="62"/>
        <v>1294985.8515508841</v>
      </c>
      <c r="I206" s="425">
        <v>479425.37350924837</v>
      </c>
      <c r="J206" s="418">
        <f t="shared" si="63"/>
        <v>1774411.2250601323</v>
      </c>
      <c r="K206" s="447">
        <v>-417565</v>
      </c>
      <c r="L206" s="442">
        <f t="shared" si="64"/>
        <v>1356846.2250601323</v>
      </c>
      <c r="M206" s="418">
        <v>-65717.08</v>
      </c>
      <c r="N206" s="405">
        <f t="shared" si="65"/>
        <v>1291129.1450601323</v>
      </c>
      <c r="O206" s="405">
        <f t="shared" si="66"/>
        <v>643.97068109166219</v>
      </c>
      <c r="P206" s="405">
        <f t="shared" si="67"/>
        <v>612.7807997437742</v>
      </c>
      <c r="Q206" s="369">
        <v>10</v>
      </c>
      <c r="R206" s="369">
        <v>10</v>
      </c>
      <c r="S206" s="369"/>
      <c r="T206" s="461">
        <f t="shared" si="68"/>
        <v>-48151.486099222675</v>
      </c>
      <c r="U206" s="462">
        <f t="shared" si="60"/>
        <v>-3.4271576186049264E-2</v>
      </c>
      <c r="V206" s="463">
        <f t="shared" si="69"/>
        <v>-19.703249545727999</v>
      </c>
      <c r="W206" s="464"/>
      <c r="X206" s="242">
        <v>623</v>
      </c>
      <c r="Y206" s="18" t="s">
        <v>240</v>
      </c>
      <c r="Z206" s="21">
        <v>2117</v>
      </c>
      <c r="AA206" s="473">
        <f t="shared" si="70"/>
        <v>839551.36796588404</v>
      </c>
      <c r="AB206" s="473">
        <v>618899</v>
      </c>
      <c r="AC206" s="22">
        <v>1458450.367965884</v>
      </c>
      <c r="AD206" s="36">
        <v>-113437</v>
      </c>
      <c r="AE206" s="22">
        <v>1345014</v>
      </c>
      <c r="AF206" s="21">
        <v>477548.71115935512</v>
      </c>
      <c r="AG206" s="418">
        <f t="shared" si="71"/>
        <v>1822562.711159355</v>
      </c>
      <c r="AH206" s="447">
        <v>-417565</v>
      </c>
      <c r="AI206" s="442">
        <f t="shared" si="72"/>
        <v>1404997.711159355</v>
      </c>
      <c r="AJ206" s="419">
        <f t="shared" si="73"/>
        <v>663.67393063739019</v>
      </c>
      <c r="AK206" s="369">
        <v>10</v>
      </c>
    </row>
    <row r="207" spans="1:37">
      <c r="A207" s="242">
        <v>624</v>
      </c>
      <c r="B207" s="18" t="s">
        <v>241</v>
      </c>
      <c r="C207" s="21">
        <v>5117</v>
      </c>
      <c r="D207" s="476">
        <f t="shared" si="61"/>
        <v>1793442.4777765321</v>
      </c>
      <c r="E207" s="473">
        <v>1246634.4738595742</v>
      </c>
      <c r="F207" s="22">
        <v>3040076.9516361062</v>
      </c>
      <c r="G207" s="36">
        <v>1091576.2944653502</v>
      </c>
      <c r="H207" s="22">
        <f t="shared" si="62"/>
        <v>4131653.2461014567</v>
      </c>
      <c r="I207" s="425">
        <v>735834.67062546057</v>
      </c>
      <c r="J207" s="418">
        <f t="shared" si="63"/>
        <v>4867487.916726917</v>
      </c>
      <c r="K207" s="447">
        <v>-879719</v>
      </c>
      <c r="L207" s="442">
        <f t="shared" si="64"/>
        <v>3987768.916726917</v>
      </c>
      <c r="M207" s="418">
        <v>-97604.799499999965</v>
      </c>
      <c r="N207" s="405">
        <f t="shared" si="65"/>
        <v>3890164.1172269173</v>
      </c>
      <c r="O207" s="405">
        <f t="shared" si="66"/>
        <v>779.31774804121892</v>
      </c>
      <c r="P207" s="405">
        <f t="shared" si="67"/>
        <v>760.24313410727325</v>
      </c>
      <c r="Q207" s="369">
        <v>8</v>
      </c>
      <c r="R207" s="369">
        <v>8</v>
      </c>
      <c r="S207" s="369"/>
      <c r="T207" s="461">
        <f t="shared" si="68"/>
        <v>-1416172.9445850411</v>
      </c>
      <c r="U207" s="462">
        <f t="shared" si="60"/>
        <v>-0.26206294977444955</v>
      </c>
      <c r="V207" s="463">
        <f t="shared" si="69"/>
        <v>-276.34583103906198</v>
      </c>
      <c r="W207" s="464"/>
      <c r="X207" s="242">
        <v>624</v>
      </c>
      <c r="Y207" s="18" t="s">
        <v>241</v>
      </c>
      <c r="Z207" s="21">
        <v>5119</v>
      </c>
      <c r="AA207" s="473">
        <f t="shared" si="70"/>
        <v>1872666.9179023271</v>
      </c>
      <c r="AB207" s="473">
        <v>2472909</v>
      </c>
      <c r="AC207" s="22">
        <v>4345575.9179023271</v>
      </c>
      <c r="AD207" s="36">
        <v>1198329</v>
      </c>
      <c r="AE207" s="22">
        <v>5543904</v>
      </c>
      <c r="AF207" s="21">
        <v>739756.86131195829</v>
      </c>
      <c r="AG207" s="418">
        <f t="shared" si="71"/>
        <v>6283660.8613119582</v>
      </c>
      <c r="AH207" s="447">
        <v>-879719</v>
      </c>
      <c r="AI207" s="442">
        <f t="shared" si="72"/>
        <v>5403941.8613119582</v>
      </c>
      <c r="AJ207" s="419">
        <f t="shared" si="73"/>
        <v>1055.6635790802809</v>
      </c>
      <c r="AK207" s="369">
        <v>8</v>
      </c>
    </row>
    <row r="208" spans="1:37">
      <c r="A208" s="242">
        <v>625</v>
      </c>
      <c r="B208" s="18" t="s">
        <v>242</v>
      </c>
      <c r="C208" s="21">
        <v>2991</v>
      </c>
      <c r="D208" s="476">
        <f t="shared" si="61"/>
        <v>1768259.4298821867</v>
      </c>
      <c r="E208" s="473">
        <v>1203707.0086510533</v>
      </c>
      <c r="F208" s="22">
        <v>2971966.43853324</v>
      </c>
      <c r="G208" s="36">
        <v>585219.05044895434</v>
      </c>
      <c r="H208" s="22">
        <f t="shared" si="62"/>
        <v>3557185.4889821941</v>
      </c>
      <c r="I208" s="425">
        <v>570903.34837291122</v>
      </c>
      <c r="J208" s="418">
        <f t="shared" si="63"/>
        <v>4128088.8373551052</v>
      </c>
      <c r="K208" s="447">
        <v>491109</v>
      </c>
      <c r="L208" s="442">
        <f t="shared" si="64"/>
        <v>4619197.8373551052</v>
      </c>
      <c r="M208" s="418">
        <v>-4331.3529999999882</v>
      </c>
      <c r="N208" s="405">
        <f t="shared" si="65"/>
        <v>4614866.4843551051</v>
      </c>
      <c r="O208" s="405">
        <f t="shared" si="66"/>
        <v>1544.3657095804431</v>
      </c>
      <c r="P208" s="405">
        <f t="shared" si="67"/>
        <v>1542.9175808609511</v>
      </c>
      <c r="Q208" s="369">
        <v>17</v>
      </c>
      <c r="R208" s="369">
        <v>17</v>
      </c>
      <c r="S208" s="369"/>
      <c r="T208" s="461">
        <f t="shared" si="68"/>
        <v>-425889.96167100035</v>
      </c>
      <c r="U208" s="462">
        <f t="shared" si="60"/>
        <v>-8.4416759159912605E-2</v>
      </c>
      <c r="V208" s="463">
        <f t="shared" si="69"/>
        <v>-110.84682290843671</v>
      </c>
      <c r="W208" s="464"/>
      <c r="X208" s="242">
        <v>625</v>
      </c>
      <c r="Y208" s="18" t="s">
        <v>242</v>
      </c>
      <c r="Z208" s="21">
        <v>3048</v>
      </c>
      <c r="AA208" s="473">
        <f t="shared" si="70"/>
        <v>1780263.0973057053</v>
      </c>
      <c r="AB208" s="473">
        <v>1550760</v>
      </c>
      <c r="AC208" s="22">
        <v>3331023.0973057053</v>
      </c>
      <c r="AD208" s="36">
        <v>659657</v>
      </c>
      <c r="AE208" s="22">
        <v>3990680</v>
      </c>
      <c r="AF208" s="21">
        <v>563298.79902610555</v>
      </c>
      <c r="AG208" s="418">
        <f t="shared" si="71"/>
        <v>4553978.7990261056</v>
      </c>
      <c r="AH208" s="447">
        <v>491109</v>
      </c>
      <c r="AI208" s="442">
        <f t="shared" si="72"/>
        <v>5045087.7990261056</v>
      </c>
      <c r="AJ208" s="419">
        <f t="shared" si="73"/>
        <v>1655.2125324888798</v>
      </c>
      <c r="AK208" s="369">
        <v>17</v>
      </c>
    </row>
    <row r="209" spans="1:37">
      <c r="A209" s="242">
        <v>626</v>
      </c>
      <c r="B209" s="18" t="s">
        <v>243</v>
      </c>
      <c r="C209" s="21">
        <v>4835</v>
      </c>
      <c r="D209" s="476">
        <f t="shared" si="61"/>
        <v>1960278.0506525622</v>
      </c>
      <c r="E209" s="473">
        <v>-1764671.2841494214</v>
      </c>
      <c r="F209" s="22">
        <v>195606.7665031408</v>
      </c>
      <c r="G209" s="36">
        <v>1604429.3367191397</v>
      </c>
      <c r="H209" s="22">
        <f t="shared" si="62"/>
        <v>1800036.1032222805</v>
      </c>
      <c r="I209" s="425">
        <v>972786.8051777177</v>
      </c>
      <c r="J209" s="418">
        <f t="shared" si="63"/>
        <v>2772822.9083999982</v>
      </c>
      <c r="K209" s="447">
        <v>-223161</v>
      </c>
      <c r="L209" s="442">
        <f t="shared" si="64"/>
        <v>2549661.9083999982</v>
      </c>
      <c r="M209" s="418">
        <v>-6048.9585000000006</v>
      </c>
      <c r="N209" s="405">
        <f t="shared" si="65"/>
        <v>2543612.949899998</v>
      </c>
      <c r="O209" s="405">
        <f t="shared" si="66"/>
        <v>527.33441745604932</v>
      </c>
      <c r="P209" s="405">
        <f t="shared" si="67"/>
        <v>526.0833402068248</v>
      </c>
      <c r="Q209" s="369">
        <v>17</v>
      </c>
      <c r="R209" s="369">
        <v>17</v>
      </c>
      <c r="S209" s="369"/>
      <c r="T209" s="461">
        <f t="shared" si="68"/>
        <v>526211.70438021375</v>
      </c>
      <c r="U209" s="462">
        <f t="shared" si="60"/>
        <v>0.26005666130791955</v>
      </c>
      <c r="V209" s="463">
        <f t="shared" si="69"/>
        <v>119.70947708139494</v>
      </c>
      <c r="W209" s="464"/>
      <c r="X209" s="242">
        <v>626</v>
      </c>
      <c r="Y209" s="18" t="s">
        <v>243</v>
      </c>
      <c r="Z209" s="21">
        <v>4964</v>
      </c>
      <c r="AA209" s="473">
        <f t="shared" si="70"/>
        <v>1957698.2101586959</v>
      </c>
      <c r="AB209" s="473">
        <v>-631094</v>
      </c>
      <c r="AC209" s="22">
        <v>1326604.2101586959</v>
      </c>
      <c r="AD209" s="36">
        <v>-38849</v>
      </c>
      <c r="AE209" s="22">
        <v>1287755</v>
      </c>
      <c r="AF209" s="21">
        <v>958856.20401978435</v>
      </c>
      <c r="AG209" s="418">
        <f t="shared" si="71"/>
        <v>2246611.2040197845</v>
      </c>
      <c r="AH209" s="447">
        <v>-223161</v>
      </c>
      <c r="AI209" s="442">
        <f t="shared" si="72"/>
        <v>2023450.2040197845</v>
      </c>
      <c r="AJ209" s="419">
        <f t="shared" si="73"/>
        <v>407.62494037465439</v>
      </c>
      <c r="AK209" s="369">
        <v>17</v>
      </c>
    </row>
    <row r="210" spans="1:37">
      <c r="A210" s="242">
        <v>630</v>
      </c>
      <c r="B210" s="18" t="s">
        <v>244</v>
      </c>
      <c r="C210" s="21">
        <v>1635</v>
      </c>
      <c r="D210" s="476">
        <f t="shared" si="61"/>
        <v>2548419.876208032</v>
      </c>
      <c r="E210" s="473">
        <v>-681029.79313243146</v>
      </c>
      <c r="F210" s="22">
        <v>1867390.0830756004</v>
      </c>
      <c r="G210" s="36">
        <v>565064.69584370498</v>
      </c>
      <c r="H210" s="22">
        <f t="shared" si="62"/>
        <v>2432454.7789193057</v>
      </c>
      <c r="I210" s="425">
        <v>299436.21784880437</v>
      </c>
      <c r="J210" s="418">
        <f t="shared" si="63"/>
        <v>2731890.99676811</v>
      </c>
      <c r="K210" s="447">
        <v>-207370</v>
      </c>
      <c r="L210" s="442">
        <f t="shared" si="64"/>
        <v>2524520.99676811</v>
      </c>
      <c r="M210" s="418">
        <v>180721.97000000003</v>
      </c>
      <c r="N210" s="405">
        <f t="shared" si="65"/>
        <v>2705242.9667681102</v>
      </c>
      <c r="O210" s="405">
        <f t="shared" si="66"/>
        <v>1544.0495393077126</v>
      </c>
      <c r="P210" s="405">
        <f t="shared" si="67"/>
        <v>1654.5828542924221</v>
      </c>
      <c r="Q210" s="369">
        <v>17</v>
      </c>
      <c r="R210" s="369">
        <v>17</v>
      </c>
      <c r="S210" s="369"/>
      <c r="T210" s="461">
        <f t="shared" si="68"/>
        <v>285160.20671246946</v>
      </c>
      <c r="U210" s="462">
        <f t="shared" si="60"/>
        <v>0.12734000165528672</v>
      </c>
      <c r="V210" s="463">
        <f t="shared" si="69"/>
        <v>171.05089427053258</v>
      </c>
      <c r="W210" s="464"/>
      <c r="X210" s="242">
        <v>630</v>
      </c>
      <c r="Y210" s="18" t="s">
        <v>244</v>
      </c>
      <c r="Z210" s="21">
        <v>1631</v>
      </c>
      <c r="AA210" s="473">
        <f t="shared" si="70"/>
        <v>2441230.3853507699</v>
      </c>
      <c r="AB210" s="473">
        <v>-821097</v>
      </c>
      <c r="AC210" s="22">
        <v>1620133.3853507699</v>
      </c>
      <c r="AD210" s="36">
        <v>533140</v>
      </c>
      <c r="AE210" s="22">
        <v>2153273</v>
      </c>
      <c r="AF210" s="21">
        <v>293457.79005564051</v>
      </c>
      <c r="AG210" s="418">
        <f t="shared" si="71"/>
        <v>2446730.7900556405</v>
      </c>
      <c r="AH210" s="447">
        <v>-207370</v>
      </c>
      <c r="AI210" s="442">
        <f t="shared" si="72"/>
        <v>2239360.7900556405</v>
      </c>
      <c r="AJ210" s="419">
        <f t="shared" si="73"/>
        <v>1372.99864503718</v>
      </c>
      <c r="AK210" s="369">
        <v>17</v>
      </c>
    </row>
    <row r="211" spans="1:37">
      <c r="A211" s="242">
        <v>631</v>
      </c>
      <c r="B211" s="18" t="s">
        <v>245</v>
      </c>
      <c r="C211" s="21">
        <v>1963</v>
      </c>
      <c r="D211" s="476">
        <f t="shared" si="61"/>
        <v>287884.6929505677</v>
      </c>
      <c r="E211" s="473">
        <v>104764.32177754623</v>
      </c>
      <c r="F211" s="22">
        <v>392649.01472811389</v>
      </c>
      <c r="G211" s="36">
        <v>592138.54034821782</v>
      </c>
      <c r="H211" s="22">
        <f t="shared" si="62"/>
        <v>984787.55507633172</v>
      </c>
      <c r="I211" s="425">
        <v>342591.00773064408</v>
      </c>
      <c r="J211" s="418">
        <f t="shared" si="63"/>
        <v>1327378.5628069758</v>
      </c>
      <c r="K211" s="447">
        <v>-543620</v>
      </c>
      <c r="L211" s="442">
        <f t="shared" si="64"/>
        <v>783758.56280697579</v>
      </c>
      <c r="M211" s="418">
        <v>-697751.0969</v>
      </c>
      <c r="N211" s="405">
        <f t="shared" si="65"/>
        <v>86007.465906975791</v>
      </c>
      <c r="O211" s="405">
        <f t="shared" si="66"/>
        <v>399.26569679418026</v>
      </c>
      <c r="P211" s="405">
        <f t="shared" si="67"/>
        <v>43.814297456431888</v>
      </c>
      <c r="Q211" s="369">
        <v>2</v>
      </c>
      <c r="R211" s="369">
        <v>2</v>
      </c>
      <c r="S211" s="369"/>
      <c r="T211" s="461">
        <f t="shared" si="68"/>
        <v>-1152825.573306252</v>
      </c>
      <c r="U211" s="462">
        <f t="shared" si="60"/>
        <v>-0.59528814256425822</v>
      </c>
      <c r="V211" s="463">
        <f t="shared" si="69"/>
        <v>-576.3434397867909</v>
      </c>
      <c r="W211" s="464"/>
      <c r="X211" s="242">
        <v>631</v>
      </c>
      <c r="Y211" s="18" t="s">
        <v>245</v>
      </c>
      <c r="Z211" s="21">
        <v>1985</v>
      </c>
      <c r="AA211" s="473">
        <f t="shared" si="70"/>
        <v>430427.98164519272</v>
      </c>
      <c r="AB211" s="473">
        <v>1114922</v>
      </c>
      <c r="AC211" s="22">
        <v>1545349.9816451927</v>
      </c>
      <c r="AD211" s="36">
        <v>590437</v>
      </c>
      <c r="AE211" s="22">
        <v>2135787</v>
      </c>
      <c r="AF211" s="21">
        <v>344417.13611322764</v>
      </c>
      <c r="AG211" s="418">
        <f t="shared" si="71"/>
        <v>2480204.1361132278</v>
      </c>
      <c r="AH211" s="447">
        <v>-543620</v>
      </c>
      <c r="AI211" s="442">
        <f t="shared" si="72"/>
        <v>1936584.1361132278</v>
      </c>
      <c r="AJ211" s="419">
        <f t="shared" si="73"/>
        <v>975.60913658097115</v>
      </c>
      <c r="AK211" s="369">
        <v>2</v>
      </c>
    </row>
    <row r="212" spans="1:37">
      <c r="A212" s="242">
        <v>635</v>
      </c>
      <c r="B212" s="18" t="s">
        <v>246</v>
      </c>
      <c r="C212" s="21">
        <v>6347</v>
      </c>
      <c r="D212" s="476">
        <f t="shared" si="61"/>
        <v>1178540.225053994</v>
      </c>
      <c r="E212" s="473">
        <v>-493078.8450113617</v>
      </c>
      <c r="F212" s="22">
        <v>685461.38004263234</v>
      </c>
      <c r="G212" s="36">
        <v>2311195.4632696281</v>
      </c>
      <c r="H212" s="22">
        <f t="shared" si="62"/>
        <v>2996656.8433122607</v>
      </c>
      <c r="I212" s="425">
        <v>1270093.4387789569</v>
      </c>
      <c r="J212" s="418">
        <f t="shared" si="63"/>
        <v>4266750.2820912171</v>
      </c>
      <c r="K212" s="447">
        <v>-599307</v>
      </c>
      <c r="L212" s="442">
        <f t="shared" si="64"/>
        <v>3667443.2820912171</v>
      </c>
      <c r="M212" s="418">
        <v>-473521.43280000007</v>
      </c>
      <c r="N212" s="405">
        <f t="shared" si="65"/>
        <v>3193921.849291217</v>
      </c>
      <c r="O212" s="405">
        <f t="shared" si="66"/>
        <v>577.82311046025166</v>
      </c>
      <c r="P212" s="405">
        <f t="shared" si="67"/>
        <v>503.21755936524613</v>
      </c>
      <c r="Q212" s="369">
        <v>6</v>
      </c>
      <c r="R212" s="369">
        <v>6</v>
      </c>
      <c r="S212" s="369"/>
      <c r="T212" s="461">
        <f t="shared" si="68"/>
        <v>-491808.08203531429</v>
      </c>
      <c r="U212" s="462">
        <f t="shared" si="60"/>
        <v>-0.11824437596562454</v>
      </c>
      <c r="V212" s="463">
        <f t="shared" si="69"/>
        <v>-68.123676948745356</v>
      </c>
      <c r="W212" s="464"/>
      <c r="X212" s="242">
        <v>635</v>
      </c>
      <c r="Y212" s="18" t="s">
        <v>246</v>
      </c>
      <c r="Z212" s="21">
        <v>6439</v>
      </c>
      <c r="AA212" s="473">
        <f t="shared" si="70"/>
        <v>1374146.4750782207</v>
      </c>
      <c r="AB212" s="473">
        <v>-128599</v>
      </c>
      <c r="AC212" s="22">
        <v>1245547.4750782207</v>
      </c>
      <c r="AD212" s="36">
        <v>2240824</v>
      </c>
      <c r="AE212" s="22">
        <v>3486371</v>
      </c>
      <c r="AF212" s="21">
        <v>1272187.3641265316</v>
      </c>
      <c r="AG212" s="418">
        <f t="shared" si="71"/>
        <v>4758558.3641265314</v>
      </c>
      <c r="AH212" s="447">
        <v>-599307</v>
      </c>
      <c r="AI212" s="442">
        <f t="shared" si="72"/>
        <v>4159251.3641265314</v>
      </c>
      <c r="AJ212" s="419">
        <f t="shared" si="73"/>
        <v>645.94678740899701</v>
      </c>
      <c r="AK212" s="369">
        <v>6</v>
      </c>
    </row>
    <row r="213" spans="1:37">
      <c r="A213" s="242">
        <v>636</v>
      </c>
      <c r="B213" s="18" t="s">
        <v>247</v>
      </c>
      <c r="C213" s="21">
        <v>8154</v>
      </c>
      <c r="D213" s="476">
        <f t="shared" si="61"/>
        <v>4121200.1557206335</v>
      </c>
      <c r="E213" s="473">
        <v>475348.39807210932</v>
      </c>
      <c r="F213" s="22">
        <v>4596548.553792743</v>
      </c>
      <c r="G213" s="36">
        <v>3734113.2433805545</v>
      </c>
      <c r="H213" s="22">
        <f t="shared" si="62"/>
        <v>8330661.797173297</v>
      </c>
      <c r="I213" s="425">
        <v>1771572.1560452795</v>
      </c>
      <c r="J213" s="418">
        <f t="shared" si="63"/>
        <v>10102233.953218576</v>
      </c>
      <c r="K213" s="447">
        <v>-682198</v>
      </c>
      <c r="L213" s="442">
        <f t="shared" si="64"/>
        <v>9420035.9532185756</v>
      </c>
      <c r="M213" s="418">
        <v>659112.44099999999</v>
      </c>
      <c r="N213" s="405">
        <f t="shared" si="65"/>
        <v>10079148.394218575</v>
      </c>
      <c r="O213" s="405">
        <f t="shared" si="66"/>
        <v>1155.2656307601883</v>
      </c>
      <c r="P213" s="405">
        <f t="shared" si="67"/>
        <v>1236.0986502598203</v>
      </c>
      <c r="Q213" s="369">
        <v>2</v>
      </c>
      <c r="R213" s="369">
        <v>2</v>
      </c>
      <c r="S213" s="369"/>
      <c r="T213" s="461">
        <f t="shared" si="68"/>
        <v>1185239.5979539007</v>
      </c>
      <c r="U213" s="462">
        <f t="shared" si="60"/>
        <v>0.14393065071926794</v>
      </c>
      <c r="V213" s="463">
        <f t="shared" si="69"/>
        <v>153.70927521838883</v>
      </c>
      <c r="W213" s="464"/>
      <c r="X213" s="242">
        <v>636</v>
      </c>
      <c r="Y213" s="18" t="s">
        <v>247</v>
      </c>
      <c r="Z213" s="21">
        <v>8222</v>
      </c>
      <c r="AA213" s="473">
        <f t="shared" si="70"/>
        <v>3676762.6266929191</v>
      </c>
      <c r="AB213" s="473">
        <v>775264</v>
      </c>
      <c r="AC213" s="22">
        <v>4452026.6266929191</v>
      </c>
      <c r="AD213" s="36">
        <v>2692776</v>
      </c>
      <c r="AE213" s="22">
        <v>7144802</v>
      </c>
      <c r="AF213" s="21">
        <v>1772192.3552646746</v>
      </c>
      <c r="AG213" s="418">
        <f t="shared" si="71"/>
        <v>8916994.3552646749</v>
      </c>
      <c r="AH213" s="447">
        <v>-682198</v>
      </c>
      <c r="AI213" s="442">
        <f t="shared" si="72"/>
        <v>8234796.3552646749</v>
      </c>
      <c r="AJ213" s="419">
        <f t="shared" si="73"/>
        <v>1001.5563555417995</v>
      </c>
      <c r="AK213" s="369">
        <v>2</v>
      </c>
    </row>
    <row r="214" spans="1:37">
      <c r="A214" s="242">
        <v>638</v>
      </c>
      <c r="B214" s="18" t="s">
        <v>248</v>
      </c>
      <c r="C214" s="21">
        <v>51232</v>
      </c>
      <c r="D214" s="476">
        <f t="shared" si="61"/>
        <v>27039849.092192836</v>
      </c>
      <c r="E214" s="473">
        <v>17405220.868015923</v>
      </c>
      <c r="F214" s="22">
        <v>44445069.960208759</v>
      </c>
      <c r="G214" s="36">
        <v>-3458454.8465271192</v>
      </c>
      <c r="H214" s="22">
        <f t="shared" si="62"/>
        <v>40986615.113681637</v>
      </c>
      <c r="I214" s="425">
        <v>7485267.7983686598</v>
      </c>
      <c r="J214" s="418">
        <f t="shared" si="63"/>
        <v>48471882.912050299</v>
      </c>
      <c r="K214" s="447">
        <v>-1028186</v>
      </c>
      <c r="L214" s="442">
        <f t="shared" si="64"/>
        <v>47443696.912050299</v>
      </c>
      <c r="M214" s="418">
        <v>-637779.78068999981</v>
      </c>
      <c r="N214" s="405">
        <f t="shared" si="65"/>
        <v>46805917.1313603</v>
      </c>
      <c r="O214" s="405">
        <f t="shared" si="66"/>
        <v>926.05592036325538</v>
      </c>
      <c r="P214" s="405">
        <f t="shared" si="67"/>
        <v>913.60706455653303</v>
      </c>
      <c r="Q214" s="369">
        <v>1</v>
      </c>
      <c r="R214" s="465">
        <v>32</v>
      </c>
      <c r="S214" s="465"/>
      <c r="T214" s="461">
        <f t="shared" si="68"/>
        <v>54450.248948410153</v>
      </c>
      <c r="U214" s="462">
        <f t="shared" si="60"/>
        <v>1.1490000956441895E-3</v>
      </c>
      <c r="V214" s="463">
        <f t="shared" si="69"/>
        <v>-0.43817850674963665</v>
      </c>
      <c r="W214" s="464"/>
      <c r="X214" s="242">
        <v>638</v>
      </c>
      <c r="Y214" s="18" t="s">
        <v>248</v>
      </c>
      <c r="Z214" s="21">
        <v>51149</v>
      </c>
      <c r="AA214" s="473">
        <f t="shared" si="70"/>
        <v>25998703.789439157</v>
      </c>
      <c r="AB214" s="473">
        <v>19427005</v>
      </c>
      <c r="AC214" s="22">
        <v>45425708.789439157</v>
      </c>
      <c r="AD214" s="36">
        <v>-4472510</v>
      </c>
      <c r="AE214" s="22">
        <v>40953199</v>
      </c>
      <c r="AF214" s="21">
        <v>7464233.663101892</v>
      </c>
      <c r="AG214" s="418">
        <f t="shared" si="71"/>
        <v>48417432.663101889</v>
      </c>
      <c r="AH214" s="447">
        <v>-1028186</v>
      </c>
      <c r="AI214" s="442">
        <f t="shared" si="72"/>
        <v>47389246.663101889</v>
      </c>
      <c r="AJ214" s="419">
        <f t="shared" si="73"/>
        <v>926.49409887000502</v>
      </c>
      <c r="AK214" s="369">
        <v>1</v>
      </c>
    </row>
    <row r="215" spans="1:37">
      <c r="A215" s="242">
        <v>678</v>
      </c>
      <c r="B215" s="18" t="s">
        <v>249</v>
      </c>
      <c r="C215" s="21">
        <v>24073</v>
      </c>
      <c r="D215" s="476">
        <f t="shared" si="61"/>
        <v>11487915.539162807</v>
      </c>
      <c r="E215" s="473">
        <v>661629.46458947728</v>
      </c>
      <c r="F215" s="22">
        <v>12149545.003752284</v>
      </c>
      <c r="G215" s="36">
        <v>7875029.1931380816</v>
      </c>
      <c r="H215" s="22">
        <f t="shared" si="62"/>
        <v>20024574.196890365</v>
      </c>
      <c r="I215" s="425">
        <v>3527921.2120936974</v>
      </c>
      <c r="J215" s="418">
        <f t="shared" si="63"/>
        <v>23552495.408984061</v>
      </c>
      <c r="K215" s="447">
        <v>-695860</v>
      </c>
      <c r="L215" s="442">
        <f t="shared" si="64"/>
        <v>22856635.408984061</v>
      </c>
      <c r="M215" s="418">
        <v>-6138.5726999999606</v>
      </c>
      <c r="N215" s="405">
        <f t="shared" si="65"/>
        <v>22850496.83628406</v>
      </c>
      <c r="O215" s="405">
        <f t="shared" si="66"/>
        <v>949.47183188568363</v>
      </c>
      <c r="P215" s="405">
        <f t="shared" si="67"/>
        <v>949.21683364283888</v>
      </c>
      <c r="Q215" s="369">
        <v>17</v>
      </c>
      <c r="R215" s="369">
        <v>17</v>
      </c>
      <c r="S215" s="369"/>
      <c r="T215" s="461">
        <f t="shared" si="68"/>
        <v>-1902571.5947464891</v>
      </c>
      <c r="U215" s="462">
        <f t="shared" si="60"/>
        <v>-7.6842993980373545E-2</v>
      </c>
      <c r="V215" s="463">
        <f t="shared" si="69"/>
        <v>-71.105538424726547</v>
      </c>
      <c r="W215" s="464"/>
      <c r="X215" s="242">
        <v>678</v>
      </c>
      <c r="Y215" s="18" t="s">
        <v>249</v>
      </c>
      <c r="Z215" s="21">
        <v>24260</v>
      </c>
      <c r="AA215" s="473">
        <f t="shared" si="70"/>
        <v>11492687.2434191</v>
      </c>
      <c r="AB215" s="473">
        <v>3354242</v>
      </c>
      <c r="AC215" s="22">
        <v>14846929.2434191</v>
      </c>
      <c r="AD215" s="36">
        <v>7135771</v>
      </c>
      <c r="AE215" s="22">
        <v>21982701</v>
      </c>
      <c r="AF215" s="21">
        <v>3472366.0037305523</v>
      </c>
      <c r="AG215" s="418">
        <f t="shared" si="71"/>
        <v>25455067.00373055</v>
      </c>
      <c r="AH215" s="447">
        <v>-695860</v>
      </c>
      <c r="AI215" s="442">
        <f t="shared" si="72"/>
        <v>24759207.00373055</v>
      </c>
      <c r="AJ215" s="419">
        <f t="shared" si="73"/>
        <v>1020.5773703104102</v>
      </c>
      <c r="AK215" s="369">
        <v>17</v>
      </c>
    </row>
    <row r="216" spans="1:37">
      <c r="A216" s="242">
        <v>680</v>
      </c>
      <c r="B216" s="18" t="s">
        <v>250</v>
      </c>
      <c r="C216" s="21">
        <v>24942</v>
      </c>
      <c r="D216" s="476">
        <f t="shared" si="61"/>
        <v>8370920.0229898375</v>
      </c>
      <c r="E216" s="473">
        <v>218910.82641205611</v>
      </c>
      <c r="F216" s="22">
        <v>8589830.8494018931</v>
      </c>
      <c r="G216" s="36">
        <v>1546470.5611124546</v>
      </c>
      <c r="H216" s="22">
        <f t="shared" si="62"/>
        <v>10136301.410514347</v>
      </c>
      <c r="I216" s="425">
        <v>3489552.2460712511</v>
      </c>
      <c r="J216" s="418">
        <f t="shared" si="63"/>
        <v>13625853.656585598</v>
      </c>
      <c r="K216" s="447">
        <v>-393069</v>
      </c>
      <c r="L216" s="442">
        <f t="shared" si="64"/>
        <v>13232784.656585598</v>
      </c>
      <c r="M216" s="418">
        <v>-746560.96450000023</v>
      </c>
      <c r="N216" s="405">
        <f t="shared" si="65"/>
        <v>12486223.692085598</v>
      </c>
      <c r="O216" s="405">
        <f t="shared" si="66"/>
        <v>530.5422442701306</v>
      </c>
      <c r="P216" s="405">
        <f t="shared" si="67"/>
        <v>500.61036372727119</v>
      </c>
      <c r="Q216" s="369">
        <v>2</v>
      </c>
      <c r="R216" s="369">
        <v>2</v>
      </c>
      <c r="S216" s="369"/>
      <c r="T216" s="461">
        <f t="shared" si="68"/>
        <v>-774835.95787909627</v>
      </c>
      <c r="U216" s="462">
        <f t="shared" si="60"/>
        <v>-5.5315315798814331E-2</v>
      </c>
      <c r="V216" s="463">
        <f t="shared" si="69"/>
        <v>-34.053508025907036</v>
      </c>
      <c r="W216" s="464"/>
      <c r="X216" s="242">
        <v>680</v>
      </c>
      <c r="Y216" s="18" t="s">
        <v>250</v>
      </c>
      <c r="Z216" s="21">
        <v>24810</v>
      </c>
      <c r="AA216" s="473">
        <f t="shared" si="70"/>
        <v>7722588.4303774945</v>
      </c>
      <c r="AB216" s="473">
        <v>874115</v>
      </c>
      <c r="AC216" s="22">
        <v>8596703.4303774945</v>
      </c>
      <c r="AD216" s="36">
        <v>2366690</v>
      </c>
      <c r="AE216" s="22">
        <v>10963394</v>
      </c>
      <c r="AF216" s="21">
        <v>3437295.6144646946</v>
      </c>
      <c r="AG216" s="418">
        <f t="shared" si="71"/>
        <v>14400689.614464695</v>
      </c>
      <c r="AH216" s="447">
        <v>-393069</v>
      </c>
      <c r="AI216" s="442">
        <f t="shared" si="72"/>
        <v>14007620.614464695</v>
      </c>
      <c r="AJ216" s="419">
        <f t="shared" si="73"/>
        <v>564.59575229603763</v>
      </c>
      <c r="AK216" s="369">
        <v>2</v>
      </c>
    </row>
    <row r="217" spans="1:37">
      <c r="A217" s="242">
        <v>681</v>
      </c>
      <c r="B217" s="18" t="s">
        <v>251</v>
      </c>
      <c r="C217" s="21">
        <v>3308</v>
      </c>
      <c r="D217" s="476">
        <f t="shared" si="61"/>
        <v>144856.94425061275</v>
      </c>
      <c r="E217" s="473">
        <v>443020.48334109178</v>
      </c>
      <c r="F217" s="22">
        <v>587877.42759170453</v>
      </c>
      <c r="G217" s="36">
        <v>1142968.10107651</v>
      </c>
      <c r="H217" s="22">
        <f t="shared" si="62"/>
        <v>1730845.5286682146</v>
      </c>
      <c r="I217" s="425">
        <v>808640.16447858</v>
      </c>
      <c r="J217" s="418">
        <f t="shared" si="63"/>
        <v>2539485.6931467946</v>
      </c>
      <c r="K217" s="447">
        <v>-62301</v>
      </c>
      <c r="L217" s="442">
        <f t="shared" si="64"/>
        <v>2477184.6931467946</v>
      </c>
      <c r="M217" s="418">
        <v>-58174.551500000009</v>
      </c>
      <c r="N217" s="405">
        <f t="shared" si="65"/>
        <v>2419010.1416467945</v>
      </c>
      <c r="O217" s="405">
        <f t="shared" si="66"/>
        <v>748.84664242647966</v>
      </c>
      <c r="P217" s="405">
        <f t="shared" si="67"/>
        <v>731.2606232305908</v>
      </c>
      <c r="Q217" s="369">
        <v>10</v>
      </c>
      <c r="R217" s="369">
        <v>10</v>
      </c>
      <c r="S217" s="369"/>
      <c r="T217" s="461">
        <f t="shared" si="68"/>
        <v>-169269.68706798693</v>
      </c>
      <c r="U217" s="462">
        <f t="shared" si="60"/>
        <v>-6.3960931400695184E-2</v>
      </c>
      <c r="V217" s="463">
        <f t="shared" si="69"/>
        <v>-45.884402683064309</v>
      </c>
      <c r="W217" s="464"/>
      <c r="X217" s="242">
        <v>681</v>
      </c>
      <c r="Y217" s="18" t="s">
        <v>251</v>
      </c>
      <c r="Z217" s="21">
        <v>3330</v>
      </c>
      <c r="AA217" s="473">
        <f t="shared" si="70"/>
        <v>112708.95540993358</v>
      </c>
      <c r="AB217" s="473">
        <v>744895</v>
      </c>
      <c r="AC217" s="22">
        <v>857603.95540993358</v>
      </c>
      <c r="AD217" s="36">
        <v>1045482</v>
      </c>
      <c r="AE217" s="22">
        <v>1903086</v>
      </c>
      <c r="AF217" s="21">
        <v>805669.38021478138</v>
      </c>
      <c r="AG217" s="418">
        <f t="shared" si="71"/>
        <v>2708755.3802147815</v>
      </c>
      <c r="AH217" s="447">
        <v>-62301</v>
      </c>
      <c r="AI217" s="442">
        <f t="shared" si="72"/>
        <v>2646454.3802147815</v>
      </c>
      <c r="AJ217" s="419">
        <f t="shared" si="73"/>
        <v>794.73104510954397</v>
      </c>
      <c r="AK217" s="369">
        <v>10</v>
      </c>
    </row>
    <row r="218" spans="1:37">
      <c r="A218" s="242">
        <v>683</v>
      </c>
      <c r="B218" s="18" t="s">
        <v>252</v>
      </c>
      <c r="C218" s="21">
        <v>3618</v>
      </c>
      <c r="D218" s="476">
        <f t="shared" si="61"/>
        <v>5273281.5141343949</v>
      </c>
      <c r="E218" s="473">
        <v>-82685.787259695324</v>
      </c>
      <c r="F218" s="22">
        <v>5190595.7268746998</v>
      </c>
      <c r="G218" s="36">
        <v>2482707.0406596819</v>
      </c>
      <c r="H218" s="22">
        <f t="shared" si="62"/>
        <v>7673302.7675343817</v>
      </c>
      <c r="I218" s="425">
        <v>766152.31994182721</v>
      </c>
      <c r="J218" s="418">
        <f t="shared" si="63"/>
        <v>8439455.0874762088</v>
      </c>
      <c r="K218" s="447">
        <v>73588</v>
      </c>
      <c r="L218" s="442">
        <f t="shared" si="64"/>
        <v>8513043.0874762088</v>
      </c>
      <c r="M218" s="418">
        <v>4555.3885000000009</v>
      </c>
      <c r="N218" s="405">
        <f t="shared" si="65"/>
        <v>8517598.4759762082</v>
      </c>
      <c r="O218" s="405">
        <f t="shared" si="66"/>
        <v>2352.9693442443918</v>
      </c>
      <c r="P218" s="405">
        <f t="shared" si="67"/>
        <v>2354.2284344876198</v>
      </c>
      <c r="Q218" s="369">
        <v>19</v>
      </c>
      <c r="R218" s="369">
        <v>19</v>
      </c>
      <c r="S218" s="369"/>
      <c r="T218" s="461">
        <f t="shared" si="68"/>
        <v>291462.10899111722</v>
      </c>
      <c r="U218" s="462">
        <f t="shared" si="60"/>
        <v>3.5450859117466482E-2</v>
      </c>
      <c r="V218" s="463">
        <f t="shared" si="69"/>
        <v>112.75654356725499</v>
      </c>
      <c r="W218" s="464"/>
      <c r="X218" s="242">
        <v>683</v>
      </c>
      <c r="Y218" s="18" t="s">
        <v>252</v>
      </c>
      <c r="Z218" s="21">
        <v>3670</v>
      </c>
      <c r="AA218" s="473">
        <f t="shared" si="70"/>
        <v>5264187.4954140894</v>
      </c>
      <c r="AB218" s="473">
        <v>-348883</v>
      </c>
      <c r="AC218" s="22">
        <v>4915304.4954140894</v>
      </c>
      <c r="AD218" s="36">
        <v>2472724</v>
      </c>
      <c r="AE218" s="22">
        <v>7388029</v>
      </c>
      <c r="AF218" s="21">
        <v>759963.97848509159</v>
      </c>
      <c r="AG218" s="418">
        <f t="shared" si="71"/>
        <v>8147992.9784850916</v>
      </c>
      <c r="AH218" s="447">
        <v>73588</v>
      </c>
      <c r="AI218" s="442">
        <f t="shared" si="72"/>
        <v>8221580.9784850916</v>
      </c>
      <c r="AJ218" s="419">
        <f t="shared" si="73"/>
        <v>2240.2128006771368</v>
      </c>
      <c r="AK218" s="369">
        <v>19</v>
      </c>
    </row>
    <row r="219" spans="1:37">
      <c r="A219" s="242">
        <v>684</v>
      </c>
      <c r="B219" s="18" t="s">
        <v>253</v>
      </c>
      <c r="C219" s="21">
        <v>38667</v>
      </c>
      <c r="D219" s="476">
        <f t="shared" si="61"/>
        <v>6834954.0527695911</v>
      </c>
      <c r="E219" s="473">
        <v>-1509882.2068667421</v>
      </c>
      <c r="F219" s="22">
        <v>5325071.845902849</v>
      </c>
      <c r="G219" s="36">
        <v>-2577.6464937533137</v>
      </c>
      <c r="H219" s="22">
        <f t="shared" si="62"/>
        <v>5322494.1994090956</v>
      </c>
      <c r="I219" s="425">
        <v>7123193.3432968585</v>
      </c>
      <c r="J219" s="418">
        <f t="shared" si="63"/>
        <v>12445687.542705953</v>
      </c>
      <c r="K219" s="447">
        <v>-1883516</v>
      </c>
      <c r="L219" s="442">
        <f t="shared" si="64"/>
        <v>10562171.542705953</v>
      </c>
      <c r="M219" s="418">
        <v>-2935350.46025</v>
      </c>
      <c r="N219" s="405">
        <f t="shared" si="65"/>
        <v>7626821.0824559536</v>
      </c>
      <c r="O219" s="405">
        <f t="shared" si="66"/>
        <v>273.15725405917067</v>
      </c>
      <c r="P219" s="405">
        <f t="shared" si="67"/>
        <v>197.24367244565013</v>
      </c>
      <c r="Q219" s="369">
        <v>4</v>
      </c>
      <c r="R219" s="369">
        <v>4</v>
      </c>
      <c r="S219" s="369"/>
      <c r="T219" s="461">
        <f t="shared" si="68"/>
        <v>-10209697.425119676</v>
      </c>
      <c r="U219" s="462">
        <f t="shared" si="60"/>
        <v>-0.49151558971096343</v>
      </c>
      <c r="V219" s="463">
        <f t="shared" si="69"/>
        <v>-260.01528547792293</v>
      </c>
      <c r="W219" s="464"/>
      <c r="X219" s="242">
        <v>684</v>
      </c>
      <c r="Y219" s="18" t="s">
        <v>253</v>
      </c>
      <c r="Z219" s="21">
        <v>38959</v>
      </c>
      <c r="AA219" s="473">
        <f t="shared" si="70"/>
        <v>7293435.6909066942</v>
      </c>
      <c r="AB219" s="473">
        <v>8809105</v>
      </c>
      <c r="AC219" s="22">
        <v>16102540.690906694</v>
      </c>
      <c r="AD219" s="36">
        <v>-487968</v>
      </c>
      <c r="AE219" s="22">
        <v>15614572</v>
      </c>
      <c r="AF219" s="21">
        <v>7040812.967825627</v>
      </c>
      <c r="AG219" s="418">
        <f t="shared" si="71"/>
        <v>22655384.967825629</v>
      </c>
      <c r="AH219" s="447">
        <v>-1883516</v>
      </c>
      <c r="AI219" s="442">
        <f t="shared" si="72"/>
        <v>20771868.967825629</v>
      </c>
      <c r="AJ219" s="419">
        <f t="shared" si="73"/>
        <v>533.1725395370936</v>
      </c>
      <c r="AK219" s="369">
        <v>4</v>
      </c>
    </row>
    <row r="220" spans="1:37">
      <c r="A220" s="242">
        <v>686</v>
      </c>
      <c r="B220" s="18" t="s">
        <v>254</v>
      </c>
      <c r="C220" s="21">
        <v>2964</v>
      </c>
      <c r="D220" s="476">
        <f t="shared" si="61"/>
        <v>297207.69689545495</v>
      </c>
      <c r="E220" s="473">
        <v>-565440.49995696882</v>
      </c>
      <c r="F220" s="22">
        <v>-268232.80306151387</v>
      </c>
      <c r="G220" s="36">
        <v>1396785.7689363954</v>
      </c>
      <c r="H220" s="22">
        <f t="shared" si="62"/>
        <v>1128552.9658748815</v>
      </c>
      <c r="I220" s="425">
        <v>678546.82820264995</v>
      </c>
      <c r="J220" s="418">
        <f t="shared" si="63"/>
        <v>1807099.7940775314</v>
      </c>
      <c r="K220" s="447">
        <v>488337</v>
      </c>
      <c r="L220" s="442">
        <f t="shared" si="64"/>
        <v>2295436.7940775314</v>
      </c>
      <c r="M220" s="418">
        <v>10469.925699999993</v>
      </c>
      <c r="N220" s="405">
        <f t="shared" si="65"/>
        <v>2305906.7197775315</v>
      </c>
      <c r="O220" s="405">
        <f t="shared" si="66"/>
        <v>774.43886439862729</v>
      </c>
      <c r="P220" s="405">
        <f t="shared" si="67"/>
        <v>777.97122799511862</v>
      </c>
      <c r="Q220" s="369">
        <v>11</v>
      </c>
      <c r="R220" s="369">
        <v>11</v>
      </c>
      <c r="S220" s="369"/>
      <c r="T220" s="461">
        <f t="shared" si="68"/>
        <v>247012.20037775114</v>
      </c>
      <c r="U220" s="462">
        <f t="shared" si="60"/>
        <v>0.12058642585012508</v>
      </c>
      <c r="V220" s="463">
        <f t="shared" si="69"/>
        <v>99.059835813140921</v>
      </c>
      <c r="W220" s="464"/>
      <c r="X220" s="242">
        <v>686</v>
      </c>
      <c r="Y220" s="18" t="s">
        <v>254</v>
      </c>
      <c r="Z220" s="21">
        <v>3033</v>
      </c>
      <c r="AA220" s="473">
        <f t="shared" si="70"/>
        <v>432175.57347820152</v>
      </c>
      <c r="AB220" s="473">
        <v>-864295</v>
      </c>
      <c r="AC220" s="22">
        <v>-432119.42652179848</v>
      </c>
      <c r="AD220" s="36">
        <v>1319499</v>
      </c>
      <c r="AE220" s="22">
        <v>887380</v>
      </c>
      <c r="AF220" s="21">
        <v>672707.59369978029</v>
      </c>
      <c r="AG220" s="418">
        <f t="shared" si="71"/>
        <v>1560087.5936997803</v>
      </c>
      <c r="AH220" s="447">
        <v>488337</v>
      </c>
      <c r="AI220" s="442">
        <f t="shared" si="72"/>
        <v>2048424.5936997803</v>
      </c>
      <c r="AJ220" s="419">
        <f t="shared" si="73"/>
        <v>675.37902858548637</v>
      </c>
      <c r="AK220" s="369">
        <v>11</v>
      </c>
    </row>
    <row r="221" spans="1:37">
      <c r="A221" s="242">
        <v>687</v>
      </c>
      <c r="B221" s="18" t="s">
        <v>255</v>
      </c>
      <c r="C221" s="21">
        <v>1477</v>
      </c>
      <c r="D221" s="476">
        <f t="shared" si="61"/>
        <v>943354.7869846914</v>
      </c>
      <c r="E221" s="473">
        <v>-144718.10444281291</v>
      </c>
      <c r="F221" s="22">
        <v>798636.68254187843</v>
      </c>
      <c r="G221" s="36">
        <v>154783.69856862765</v>
      </c>
      <c r="H221" s="22">
        <f t="shared" si="62"/>
        <v>953420.38111050613</v>
      </c>
      <c r="I221" s="425">
        <v>382332.76163912722</v>
      </c>
      <c r="J221" s="418">
        <f t="shared" si="63"/>
        <v>1335753.1427496334</v>
      </c>
      <c r="K221" s="447">
        <v>152761</v>
      </c>
      <c r="L221" s="442">
        <f t="shared" si="64"/>
        <v>1488514.1427496334</v>
      </c>
      <c r="M221" s="418">
        <v>200213.05850000001</v>
      </c>
      <c r="N221" s="405">
        <f t="shared" si="65"/>
        <v>1688727.2012496335</v>
      </c>
      <c r="O221" s="405">
        <f t="shared" si="66"/>
        <v>1007.7956281310991</v>
      </c>
      <c r="P221" s="405">
        <f t="shared" si="67"/>
        <v>1143.3494930600091</v>
      </c>
      <c r="Q221" s="369">
        <v>11</v>
      </c>
      <c r="R221" s="369">
        <v>11</v>
      </c>
      <c r="S221" s="369"/>
      <c r="T221" s="461">
        <f t="shared" si="68"/>
        <v>540197.43402370275</v>
      </c>
      <c r="U221" s="462">
        <f t="shared" si="60"/>
        <v>0.56963821163655481</v>
      </c>
      <c r="V221" s="463">
        <f t="shared" si="69"/>
        <v>381.01657411528242</v>
      </c>
      <c r="W221" s="464"/>
      <c r="X221" s="242">
        <v>687</v>
      </c>
      <c r="Y221" s="18" t="s">
        <v>255</v>
      </c>
      <c r="Z221" s="21">
        <v>1513</v>
      </c>
      <c r="AA221" s="473">
        <f t="shared" si="70"/>
        <v>915158.22361256427</v>
      </c>
      <c r="AB221" s="473">
        <v>-464331</v>
      </c>
      <c r="AC221" s="22">
        <v>450827.22361256427</v>
      </c>
      <c r="AD221" s="36">
        <v>-31305</v>
      </c>
      <c r="AE221" s="22">
        <v>419523</v>
      </c>
      <c r="AF221" s="21">
        <v>376032.7087259306</v>
      </c>
      <c r="AG221" s="418">
        <f t="shared" si="71"/>
        <v>795555.70872593066</v>
      </c>
      <c r="AH221" s="447">
        <v>152761</v>
      </c>
      <c r="AI221" s="442">
        <f t="shared" si="72"/>
        <v>948316.70872593066</v>
      </c>
      <c r="AJ221" s="419">
        <f t="shared" si="73"/>
        <v>626.77905401581666</v>
      </c>
      <c r="AK221" s="369">
        <v>11</v>
      </c>
    </row>
    <row r="222" spans="1:37">
      <c r="A222" s="242">
        <v>689</v>
      </c>
      <c r="B222" s="18" t="s">
        <v>256</v>
      </c>
      <c r="C222" s="21">
        <v>3093</v>
      </c>
      <c r="D222" s="476">
        <f t="shared" si="61"/>
        <v>-425754.21355704893</v>
      </c>
      <c r="E222" s="473">
        <v>2159732.9690980301</v>
      </c>
      <c r="F222" s="22">
        <v>1733978.7555409812</v>
      </c>
      <c r="G222" s="36">
        <v>-21049.452853993414</v>
      </c>
      <c r="H222" s="22">
        <f t="shared" si="62"/>
        <v>1712929.3026869877</v>
      </c>
      <c r="I222" s="425">
        <v>597128.92002220964</v>
      </c>
      <c r="J222" s="418">
        <f t="shared" si="63"/>
        <v>2310058.2227091976</v>
      </c>
      <c r="K222" s="447">
        <v>-258450</v>
      </c>
      <c r="L222" s="442">
        <f t="shared" si="64"/>
        <v>2051608.2227091976</v>
      </c>
      <c r="M222" s="418">
        <v>3151.4326999999903</v>
      </c>
      <c r="N222" s="405">
        <f t="shared" si="65"/>
        <v>2054759.6554091976</v>
      </c>
      <c r="O222" s="405">
        <f t="shared" si="66"/>
        <v>663.30689386007032</v>
      </c>
      <c r="P222" s="405">
        <f t="shared" si="67"/>
        <v>664.32578577730283</v>
      </c>
      <c r="Q222" s="369">
        <v>9</v>
      </c>
      <c r="R222" s="369">
        <v>9</v>
      </c>
      <c r="S222" s="369"/>
      <c r="T222" s="461">
        <f t="shared" si="68"/>
        <v>-740920.76764619164</v>
      </c>
      <c r="U222" s="462">
        <f t="shared" ref="U222:U253" si="74">T222/AI222</f>
        <v>-0.26532249806720859</v>
      </c>
      <c r="V222" s="463">
        <f t="shared" si="69"/>
        <v>-239.8396101358511</v>
      </c>
      <c r="W222" s="464"/>
      <c r="X222" s="242">
        <v>689</v>
      </c>
      <c r="Y222" s="18" t="s">
        <v>256</v>
      </c>
      <c r="Z222" s="21">
        <v>3092</v>
      </c>
      <c r="AA222" s="473">
        <f t="shared" si="70"/>
        <v>-480277.15768737672</v>
      </c>
      <c r="AB222" s="473">
        <v>2501141</v>
      </c>
      <c r="AC222" s="22">
        <v>2020863.8423126233</v>
      </c>
      <c r="AD222" s="36">
        <v>434703</v>
      </c>
      <c r="AE222" s="22">
        <v>2455567</v>
      </c>
      <c r="AF222" s="21">
        <v>595411.99035538931</v>
      </c>
      <c r="AG222" s="418">
        <f t="shared" si="71"/>
        <v>3050978.9903553892</v>
      </c>
      <c r="AH222" s="447">
        <v>-258450</v>
      </c>
      <c r="AI222" s="442">
        <f t="shared" si="72"/>
        <v>2792528.9903553892</v>
      </c>
      <c r="AJ222" s="419">
        <f t="shared" si="73"/>
        <v>903.14650399592142</v>
      </c>
      <c r="AK222" s="369">
        <v>9</v>
      </c>
    </row>
    <row r="223" spans="1:37">
      <c r="A223" s="242">
        <v>691</v>
      </c>
      <c r="B223" s="18" t="s">
        <v>257</v>
      </c>
      <c r="C223" s="21">
        <v>2636</v>
      </c>
      <c r="D223" s="476">
        <f t="shared" si="61"/>
        <v>1915367.6721669002</v>
      </c>
      <c r="E223" s="473">
        <v>461204.6257910924</v>
      </c>
      <c r="F223" s="22">
        <v>2376572.2979579926</v>
      </c>
      <c r="G223" s="36">
        <v>1703087.2369799777</v>
      </c>
      <c r="H223" s="22">
        <f t="shared" si="62"/>
        <v>4079659.5349379703</v>
      </c>
      <c r="I223" s="425">
        <v>645590.70339434978</v>
      </c>
      <c r="J223" s="418">
        <f t="shared" si="63"/>
        <v>4725250.23833232</v>
      </c>
      <c r="K223" s="447">
        <v>-38919</v>
      </c>
      <c r="L223" s="442">
        <f t="shared" si="64"/>
        <v>4686331.23833232</v>
      </c>
      <c r="M223" s="418">
        <v>-20835.301499999987</v>
      </c>
      <c r="N223" s="405">
        <f t="shared" si="65"/>
        <v>4665495.9368323199</v>
      </c>
      <c r="O223" s="405">
        <f t="shared" si="66"/>
        <v>1777.8191344204552</v>
      </c>
      <c r="P223" s="405">
        <f t="shared" si="67"/>
        <v>1769.9149987983005</v>
      </c>
      <c r="Q223" s="369">
        <v>17</v>
      </c>
      <c r="R223" s="369">
        <v>17</v>
      </c>
      <c r="S223" s="369"/>
      <c r="T223" s="461">
        <f t="shared" si="68"/>
        <v>-167372.82009505387</v>
      </c>
      <c r="U223" s="462">
        <f t="shared" si="74"/>
        <v>-3.4483523939711228E-2</v>
      </c>
      <c r="V223" s="463">
        <f t="shared" si="69"/>
        <v>-26.531816667788007</v>
      </c>
      <c r="W223" s="464"/>
      <c r="X223" s="242">
        <v>691</v>
      </c>
      <c r="Y223" s="18" t="s">
        <v>257</v>
      </c>
      <c r="Z223" s="21">
        <v>2690</v>
      </c>
      <c r="AA223" s="473">
        <f t="shared" si="70"/>
        <v>1863075.4469388165</v>
      </c>
      <c r="AB223" s="473">
        <v>593160</v>
      </c>
      <c r="AC223" s="22">
        <v>2456235.4469388165</v>
      </c>
      <c r="AD223" s="36">
        <v>1795427</v>
      </c>
      <c r="AE223" s="22">
        <v>4251663</v>
      </c>
      <c r="AF223" s="21">
        <v>640960.05842737365</v>
      </c>
      <c r="AG223" s="418">
        <f t="shared" si="71"/>
        <v>4892623.0584273739</v>
      </c>
      <c r="AH223" s="447">
        <v>-38919</v>
      </c>
      <c r="AI223" s="442">
        <f t="shared" si="72"/>
        <v>4853704.0584273739</v>
      </c>
      <c r="AJ223" s="419">
        <f t="shared" si="73"/>
        <v>1804.3509510882432</v>
      </c>
      <c r="AK223" s="369">
        <v>17</v>
      </c>
    </row>
    <row r="224" spans="1:37">
      <c r="A224" s="242">
        <v>694</v>
      </c>
      <c r="B224" s="18" t="s">
        <v>258</v>
      </c>
      <c r="C224" s="21">
        <v>28349</v>
      </c>
      <c r="D224" s="476">
        <f t="shared" si="61"/>
        <v>5741332.040175369</v>
      </c>
      <c r="E224" s="473">
        <v>-2782258.7711709989</v>
      </c>
      <c r="F224" s="22">
        <v>2959073.2690043701</v>
      </c>
      <c r="G224" s="36">
        <v>756431.22973297304</v>
      </c>
      <c r="H224" s="22">
        <f t="shared" si="62"/>
        <v>3715504.4987373431</v>
      </c>
      <c r="I224" s="425">
        <v>4370220.1740360893</v>
      </c>
      <c r="J224" s="418">
        <f t="shared" si="63"/>
        <v>8085724.672773432</v>
      </c>
      <c r="K224" s="447">
        <v>-92625</v>
      </c>
      <c r="L224" s="442">
        <f t="shared" si="64"/>
        <v>7993099.672773432</v>
      </c>
      <c r="M224" s="418">
        <v>262793.64150000026</v>
      </c>
      <c r="N224" s="405">
        <f t="shared" si="65"/>
        <v>8255893.3142734319</v>
      </c>
      <c r="O224" s="405">
        <f t="shared" si="66"/>
        <v>281.95349651745852</v>
      </c>
      <c r="P224" s="405">
        <f t="shared" si="67"/>
        <v>291.223440483736</v>
      </c>
      <c r="Q224" s="369">
        <v>5</v>
      </c>
      <c r="R224" s="369">
        <v>5</v>
      </c>
      <c r="S224" s="369"/>
      <c r="T224" s="461">
        <f t="shared" si="68"/>
        <v>-6001026.5988342799</v>
      </c>
      <c r="U224" s="462">
        <f t="shared" si="74"/>
        <v>-0.42882467132010904</v>
      </c>
      <c r="V224" s="463">
        <f t="shared" si="69"/>
        <v>-208.70693865689412</v>
      </c>
      <c r="W224" s="464"/>
      <c r="X224" s="242">
        <v>694</v>
      </c>
      <c r="Y224" s="18" t="s">
        <v>258</v>
      </c>
      <c r="Z224" s="21">
        <v>28521</v>
      </c>
      <c r="AA224" s="473">
        <f t="shared" si="70"/>
        <v>5666664.96551737</v>
      </c>
      <c r="AB224" s="473">
        <v>1885978</v>
      </c>
      <c r="AC224" s="22">
        <v>7552642.96551737</v>
      </c>
      <c r="AD224" s="36">
        <v>2205258</v>
      </c>
      <c r="AE224" s="22">
        <v>9757901</v>
      </c>
      <c r="AF224" s="21">
        <v>4328850.2716077128</v>
      </c>
      <c r="AG224" s="418">
        <f t="shared" si="71"/>
        <v>14086751.271607712</v>
      </c>
      <c r="AH224" s="447">
        <v>-92625</v>
      </c>
      <c r="AI224" s="442">
        <f t="shared" si="72"/>
        <v>13994126.271607712</v>
      </c>
      <c r="AJ224" s="419">
        <f t="shared" si="73"/>
        <v>490.66043517435264</v>
      </c>
      <c r="AK224" s="369">
        <v>5</v>
      </c>
    </row>
    <row r="225" spans="1:37">
      <c r="A225" s="242">
        <v>697</v>
      </c>
      <c r="B225" s="18" t="s">
        <v>259</v>
      </c>
      <c r="C225" s="21">
        <v>1174</v>
      </c>
      <c r="D225" s="476">
        <f t="shared" si="61"/>
        <v>485543.06457276415</v>
      </c>
      <c r="E225" s="473">
        <v>-246353.99740506092</v>
      </c>
      <c r="F225" s="22">
        <v>239189.06716770324</v>
      </c>
      <c r="G225" s="36">
        <v>418377.0075027172</v>
      </c>
      <c r="H225" s="22">
        <f t="shared" si="62"/>
        <v>657566.07467042049</v>
      </c>
      <c r="I225" s="425">
        <v>295907.23705592891</v>
      </c>
      <c r="J225" s="418">
        <f t="shared" si="63"/>
        <v>953473.31172634941</v>
      </c>
      <c r="K225" s="447">
        <v>-192951</v>
      </c>
      <c r="L225" s="442">
        <f t="shared" si="64"/>
        <v>760522.31172634941</v>
      </c>
      <c r="M225" s="418">
        <v>26107.603599999995</v>
      </c>
      <c r="N225" s="405">
        <f t="shared" si="65"/>
        <v>786629.91532634944</v>
      </c>
      <c r="O225" s="405">
        <f t="shared" si="66"/>
        <v>647.80435411103019</v>
      </c>
      <c r="P225" s="405">
        <f t="shared" si="67"/>
        <v>670.04251731375587</v>
      </c>
      <c r="Q225" s="369">
        <v>18</v>
      </c>
      <c r="R225" s="369">
        <v>18</v>
      </c>
      <c r="S225" s="369"/>
      <c r="T225" s="461">
        <f t="shared" si="68"/>
        <v>178878.11354463524</v>
      </c>
      <c r="U225" s="462">
        <f t="shared" si="74"/>
        <v>0.3075387223045094</v>
      </c>
      <c r="V225" s="463">
        <f t="shared" si="69"/>
        <v>167.10666966333253</v>
      </c>
      <c r="W225" s="464"/>
      <c r="X225" s="242">
        <v>697</v>
      </c>
      <c r="Y225" s="18" t="s">
        <v>259</v>
      </c>
      <c r="Z225" s="21">
        <v>1210</v>
      </c>
      <c r="AA225" s="473">
        <f t="shared" si="70"/>
        <v>344731.36980375077</v>
      </c>
      <c r="AB225" s="473">
        <v>-206289</v>
      </c>
      <c r="AC225" s="22">
        <v>138442.36980375077</v>
      </c>
      <c r="AD225" s="36">
        <v>341734</v>
      </c>
      <c r="AE225" s="22">
        <v>480177</v>
      </c>
      <c r="AF225" s="21">
        <v>294418.19818171411</v>
      </c>
      <c r="AG225" s="418">
        <f t="shared" si="71"/>
        <v>774595.19818171416</v>
      </c>
      <c r="AH225" s="447">
        <v>-192951</v>
      </c>
      <c r="AI225" s="442">
        <f t="shared" si="72"/>
        <v>581644.19818171416</v>
      </c>
      <c r="AJ225" s="419">
        <f t="shared" si="73"/>
        <v>480.69768444769767</v>
      </c>
      <c r="AK225" s="369">
        <v>18</v>
      </c>
    </row>
    <row r="226" spans="1:37">
      <c r="A226" s="242">
        <v>698</v>
      </c>
      <c r="B226" s="18" t="s">
        <v>260</v>
      </c>
      <c r="C226" s="21">
        <v>64535</v>
      </c>
      <c r="D226" s="476">
        <f t="shared" si="61"/>
        <v>23772844.415967487</v>
      </c>
      <c r="E226" s="473">
        <v>-31117310.907510597</v>
      </c>
      <c r="F226" s="22">
        <v>-7344466.4915431105</v>
      </c>
      <c r="G226" s="36">
        <v>16700212.155763496</v>
      </c>
      <c r="H226" s="22">
        <f t="shared" si="62"/>
        <v>9355745.6642203853</v>
      </c>
      <c r="I226" s="425">
        <v>9848597.0751886033</v>
      </c>
      <c r="J226" s="418">
        <f t="shared" si="63"/>
        <v>19204342.739408989</v>
      </c>
      <c r="K226" s="447">
        <v>-4863572</v>
      </c>
      <c r="L226" s="442">
        <f t="shared" si="64"/>
        <v>14340770.739408989</v>
      </c>
      <c r="M226" s="418">
        <v>-5290832.8229899965</v>
      </c>
      <c r="N226" s="405">
        <f t="shared" si="65"/>
        <v>9049937.916418992</v>
      </c>
      <c r="O226" s="405">
        <f t="shared" si="66"/>
        <v>222.21694800354828</v>
      </c>
      <c r="P226" s="405">
        <f t="shared" si="67"/>
        <v>140.23301954627709</v>
      </c>
      <c r="Q226" s="369">
        <v>19</v>
      </c>
      <c r="R226" s="369">
        <v>19</v>
      </c>
      <c r="S226" s="369"/>
      <c r="T226" s="461">
        <f t="shared" si="68"/>
        <v>-2783904.7286243737</v>
      </c>
      <c r="U226" s="462">
        <f t="shared" si="74"/>
        <v>-0.16256686054115826</v>
      </c>
      <c r="V226" s="463">
        <f t="shared" si="69"/>
        <v>-44.60566757814945</v>
      </c>
      <c r="W226" s="464"/>
      <c r="X226" s="242">
        <v>698</v>
      </c>
      <c r="Y226" s="18" t="s">
        <v>260</v>
      </c>
      <c r="Z226" s="21">
        <v>64180</v>
      </c>
      <c r="AA226" s="473">
        <f t="shared" si="70"/>
        <v>23238583.894185521</v>
      </c>
      <c r="AB226" s="473">
        <v>-30175562</v>
      </c>
      <c r="AC226" s="22">
        <v>-6936978.1058144793</v>
      </c>
      <c r="AD226" s="36">
        <v>19322521</v>
      </c>
      <c r="AE226" s="22">
        <v>12385543</v>
      </c>
      <c r="AF226" s="21">
        <v>9602704.4680333622</v>
      </c>
      <c r="AG226" s="418">
        <f t="shared" si="71"/>
        <v>21988247.468033362</v>
      </c>
      <c r="AH226" s="447">
        <v>-4863572</v>
      </c>
      <c r="AI226" s="442">
        <f t="shared" si="72"/>
        <v>17124675.468033362</v>
      </c>
      <c r="AJ226" s="419">
        <f t="shared" si="73"/>
        <v>266.82261558169773</v>
      </c>
      <c r="AK226" s="369">
        <v>19</v>
      </c>
    </row>
    <row r="227" spans="1:37">
      <c r="A227" s="242">
        <v>700</v>
      </c>
      <c r="B227" s="18" t="s">
        <v>261</v>
      </c>
      <c r="C227" s="21">
        <v>4842</v>
      </c>
      <c r="D227" s="476">
        <f t="shared" si="61"/>
        <v>331288.83591609064</v>
      </c>
      <c r="E227" s="473">
        <v>559229.21032447193</v>
      </c>
      <c r="F227" s="22">
        <v>890518.04624056257</v>
      </c>
      <c r="G227" s="36">
        <v>500911.43573872279</v>
      </c>
      <c r="H227" s="22">
        <f t="shared" si="62"/>
        <v>1391429.4819792854</v>
      </c>
      <c r="I227" s="425">
        <v>814505.57175848319</v>
      </c>
      <c r="J227" s="418">
        <f t="shared" si="63"/>
        <v>2205935.0537377684</v>
      </c>
      <c r="K227" s="447">
        <v>-1100220</v>
      </c>
      <c r="L227" s="442">
        <f t="shared" si="64"/>
        <v>1105715.0537377684</v>
      </c>
      <c r="M227" s="418">
        <v>-13427.194300000003</v>
      </c>
      <c r="N227" s="405">
        <f t="shared" si="65"/>
        <v>1092287.8594377683</v>
      </c>
      <c r="O227" s="405">
        <f t="shared" si="66"/>
        <v>228.35916021019588</v>
      </c>
      <c r="P227" s="405">
        <f t="shared" si="67"/>
        <v>225.58609240763494</v>
      </c>
      <c r="Q227" s="369">
        <v>9</v>
      </c>
      <c r="R227" s="369">
        <v>9</v>
      </c>
      <c r="S227" s="369"/>
      <c r="T227" s="461">
        <f t="shared" si="68"/>
        <v>192371.26964788185</v>
      </c>
      <c r="U227" s="462">
        <f t="shared" si="74"/>
        <v>0.21062306767606978</v>
      </c>
      <c r="V227" s="463">
        <f t="shared" si="69"/>
        <v>42.455682886791323</v>
      </c>
      <c r="W227" s="464"/>
      <c r="X227" s="242">
        <v>700</v>
      </c>
      <c r="Y227" s="18" t="s">
        <v>261</v>
      </c>
      <c r="Z227" s="21">
        <v>4913</v>
      </c>
      <c r="AA227" s="473">
        <f t="shared" si="70"/>
        <v>452402.40726245381</v>
      </c>
      <c r="AB227" s="473">
        <v>751558</v>
      </c>
      <c r="AC227" s="22">
        <v>1203960.4072624538</v>
      </c>
      <c r="AD227" s="36">
        <v>-6020</v>
      </c>
      <c r="AE227" s="22">
        <v>1197940</v>
      </c>
      <c r="AF227" s="21">
        <v>815623.78408988658</v>
      </c>
      <c r="AG227" s="418">
        <f t="shared" si="71"/>
        <v>2013563.7840898866</v>
      </c>
      <c r="AH227" s="447">
        <v>-1100220</v>
      </c>
      <c r="AI227" s="442">
        <f t="shared" si="72"/>
        <v>913343.78408988658</v>
      </c>
      <c r="AJ227" s="419">
        <f t="shared" si="73"/>
        <v>185.90347732340456</v>
      </c>
      <c r="AK227" s="369">
        <v>9</v>
      </c>
    </row>
    <row r="228" spans="1:37">
      <c r="A228" s="242">
        <v>702</v>
      </c>
      <c r="B228" s="18" t="s">
        <v>262</v>
      </c>
      <c r="C228" s="21">
        <v>4114</v>
      </c>
      <c r="D228" s="476">
        <f t="shared" si="61"/>
        <v>57678.528503234731</v>
      </c>
      <c r="E228" s="473">
        <v>597550.11942950694</v>
      </c>
      <c r="F228" s="22">
        <v>655228.64793274167</v>
      </c>
      <c r="G228" s="36">
        <v>1157648.3064830643</v>
      </c>
      <c r="H228" s="22">
        <f t="shared" si="62"/>
        <v>1812876.9544158061</v>
      </c>
      <c r="I228" s="425">
        <v>916302.00251641334</v>
      </c>
      <c r="J228" s="418">
        <f t="shared" si="63"/>
        <v>2729178.9569322197</v>
      </c>
      <c r="K228" s="447">
        <v>-826399</v>
      </c>
      <c r="L228" s="442">
        <f t="shared" si="64"/>
        <v>1902779.9569322197</v>
      </c>
      <c r="M228" s="418">
        <v>-1941.6410000000033</v>
      </c>
      <c r="N228" s="405">
        <f t="shared" si="65"/>
        <v>1900838.3159322196</v>
      </c>
      <c r="O228" s="405">
        <f t="shared" si="66"/>
        <v>462.51335851536697</v>
      </c>
      <c r="P228" s="405">
        <f t="shared" si="67"/>
        <v>462.04139910846368</v>
      </c>
      <c r="Q228" s="369">
        <v>6</v>
      </c>
      <c r="R228" s="369">
        <v>6</v>
      </c>
      <c r="S228" s="369"/>
      <c r="T228" s="461">
        <f t="shared" si="68"/>
        <v>35761.362228076439</v>
      </c>
      <c r="U228" s="462">
        <f t="shared" si="74"/>
        <v>1.9154261414168379E-2</v>
      </c>
      <c r="V228" s="463">
        <f t="shared" si="69"/>
        <v>13.170736444574402</v>
      </c>
      <c r="W228" s="464"/>
      <c r="X228" s="242">
        <v>702</v>
      </c>
      <c r="Y228" s="18" t="s">
        <v>262</v>
      </c>
      <c r="Z228" s="21">
        <v>4155</v>
      </c>
      <c r="AA228" s="473">
        <f t="shared" si="70"/>
        <v>94621.011364357779</v>
      </c>
      <c r="AB228" s="473">
        <v>814570</v>
      </c>
      <c r="AC228" s="22">
        <v>909191.01136435778</v>
      </c>
      <c r="AD228" s="36">
        <v>874075</v>
      </c>
      <c r="AE228" s="22">
        <v>1783266</v>
      </c>
      <c r="AF228" s="21">
        <v>910151.59470414324</v>
      </c>
      <c r="AG228" s="418">
        <f t="shared" si="71"/>
        <v>2693417.5947041432</v>
      </c>
      <c r="AH228" s="447">
        <v>-826399</v>
      </c>
      <c r="AI228" s="442">
        <f t="shared" si="72"/>
        <v>1867018.5947041432</v>
      </c>
      <c r="AJ228" s="419">
        <f t="shared" si="73"/>
        <v>449.34262207079257</v>
      </c>
      <c r="AK228" s="369">
        <v>6</v>
      </c>
    </row>
    <row r="229" spans="1:37">
      <c r="A229" s="242">
        <v>704</v>
      </c>
      <c r="B229" s="18" t="s">
        <v>263</v>
      </c>
      <c r="C229" s="21">
        <v>6428</v>
      </c>
      <c r="D229" s="476">
        <f t="shared" si="61"/>
        <v>4046538.9653121987</v>
      </c>
      <c r="E229" s="473">
        <v>703477.47559555341</v>
      </c>
      <c r="F229" s="22">
        <v>4750016.4409077521</v>
      </c>
      <c r="G229" s="36">
        <v>1106055.9965042141</v>
      </c>
      <c r="H229" s="22">
        <f t="shared" si="62"/>
        <v>5856072.4374119658</v>
      </c>
      <c r="I229" s="425">
        <v>866097.27779392886</v>
      </c>
      <c r="J229" s="418">
        <f t="shared" si="63"/>
        <v>6722169.7152058948</v>
      </c>
      <c r="K229" s="447">
        <v>-976985</v>
      </c>
      <c r="L229" s="442">
        <f t="shared" si="64"/>
        <v>5745184.7152058948</v>
      </c>
      <c r="M229" s="418">
        <v>58174.551499999943</v>
      </c>
      <c r="N229" s="405">
        <f t="shared" si="65"/>
        <v>5803359.2667058948</v>
      </c>
      <c r="O229" s="405">
        <f t="shared" si="66"/>
        <v>893.77484679618772</v>
      </c>
      <c r="P229" s="405">
        <f t="shared" si="67"/>
        <v>902.82502593433333</v>
      </c>
      <c r="Q229" s="369">
        <v>2</v>
      </c>
      <c r="R229" s="369">
        <v>2</v>
      </c>
      <c r="S229" s="369"/>
      <c r="T229" s="461">
        <f t="shared" si="68"/>
        <v>452758.14939880464</v>
      </c>
      <c r="U229" s="462">
        <f t="shared" si="74"/>
        <v>8.5548310169091493E-2</v>
      </c>
      <c r="V229" s="463">
        <f t="shared" si="69"/>
        <v>64.110860935223627</v>
      </c>
      <c r="W229" s="464"/>
      <c r="X229" s="242">
        <v>704</v>
      </c>
      <c r="Y229" s="18" t="s">
        <v>263</v>
      </c>
      <c r="Z229" s="21">
        <v>6379</v>
      </c>
      <c r="AA229" s="473">
        <f t="shared" si="70"/>
        <v>3799853.2429455118</v>
      </c>
      <c r="AB229" s="473">
        <v>449462</v>
      </c>
      <c r="AC229" s="22">
        <v>4249315.2429455118</v>
      </c>
      <c r="AD229" s="36">
        <v>1148254</v>
      </c>
      <c r="AE229" s="22">
        <v>5397569</v>
      </c>
      <c r="AF229" s="21">
        <v>871842.56580708991</v>
      </c>
      <c r="AG229" s="418">
        <f t="shared" si="71"/>
        <v>6269411.5658070901</v>
      </c>
      <c r="AH229" s="447">
        <v>-976985</v>
      </c>
      <c r="AI229" s="442">
        <f t="shared" si="72"/>
        <v>5292426.5658070901</v>
      </c>
      <c r="AJ229" s="419">
        <f t="shared" si="73"/>
        <v>829.66398586096409</v>
      </c>
      <c r="AK229" s="369">
        <v>2</v>
      </c>
    </row>
    <row r="230" spans="1:37">
      <c r="A230" s="242">
        <v>707</v>
      </c>
      <c r="B230" s="18" t="s">
        <v>264</v>
      </c>
      <c r="C230" s="21">
        <v>1960</v>
      </c>
      <c r="D230" s="476">
        <f t="shared" si="61"/>
        <v>-134431.16036186821</v>
      </c>
      <c r="E230" s="473">
        <v>-341687.9058319304</v>
      </c>
      <c r="F230" s="22">
        <v>-476119.06619379862</v>
      </c>
      <c r="G230" s="36">
        <v>1285567.5192918358</v>
      </c>
      <c r="H230" s="22">
        <f t="shared" si="62"/>
        <v>809448.45309803728</v>
      </c>
      <c r="I230" s="425">
        <v>528296.09018291894</v>
      </c>
      <c r="J230" s="418">
        <f t="shared" si="63"/>
        <v>1337744.5432809563</v>
      </c>
      <c r="K230" s="447">
        <v>-564341</v>
      </c>
      <c r="L230" s="442">
        <f t="shared" si="64"/>
        <v>773403.54328095634</v>
      </c>
      <c r="M230" s="418">
        <v>-16429.270000000004</v>
      </c>
      <c r="N230" s="405">
        <f t="shared" si="65"/>
        <v>756974.27328095632</v>
      </c>
      <c r="O230" s="405">
        <f t="shared" si="66"/>
        <v>394.59364453110015</v>
      </c>
      <c r="P230" s="405">
        <f t="shared" si="67"/>
        <v>386.21136391885528</v>
      </c>
      <c r="Q230" s="369">
        <v>12</v>
      </c>
      <c r="R230" s="369">
        <v>12</v>
      </c>
      <c r="S230" s="369"/>
      <c r="T230" s="461">
        <f t="shared" si="68"/>
        <v>-682488.89898267668</v>
      </c>
      <c r="U230" s="462">
        <f t="shared" si="74"/>
        <v>-0.4687770052034459</v>
      </c>
      <c r="V230" s="463">
        <f t="shared" si="69"/>
        <v>-321.88885658289246</v>
      </c>
      <c r="W230" s="464"/>
      <c r="X230" s="242">
        <v>707</v>
      </c>
      <c r="Y230" s="18" t="s">
        <v>264</v>
      </c>
      <c r="Z230" s="21">
        <v>2032</v>
      </c>
      <c r="AA230" s="473">
        <f t="shared" si="70"/>
        <v>-106665.6011493695</v>
      </c>
      <c r="AB230" s="473">
        <v>370642</v>
      </c>
      <c r="AC230" s="22">
        <v>263976.3988506305</v>
      </c>
      <c r="AD230" s="36">
        <v>1231830</v>
      </c>
      <c r="AE230" s="22">
        <v>1495806</v>
      </c>
      <c r="AF230" s="21">
        <v>524427.4422636329</v>
      </c>
      <c r="AG230" s="418">
        <f t="shared" si="71"/>
        <v>2020233.442263633</v>
      </c>
      <c r="AH230" s="447">
        <v>-564341</v>
      </c>
      <c r="AI230" s="442">
        <f t="shared" si="72"/>
        <v>1455892.442263633</v>
      </c>
      <c r="AJ230" s="419">
        <f t="shared" si="73"/>
        <v>716.48250111399261</v>
      </c>
      <c r="AK230" s="369">
        <v>12</v>
      </c>
    </row>
    <row r="231" spans="1:37">
      <c r="A231" s="242">
        <v>710</v>
      </c>
      <c r="B231" s="18" t="s">
        <v>265</v>
      </c>
      <c r="C231" s="21">
        <v>27306</v>
      </c>
      <c r="D231" s="476">
        <f t="shared" si="61"/>
        <v>10783049.243564148</v>
      </c>
      <c r="E231" s="473">
        <v>-3818082.6702285022</v>
      </c>
      <c r="F231" s="22">
        <v>6964966.5733356457</v>
      </c>
      <c r="G231" s="36">
        <v>7455473.8686111057</v>
      </c>
      <c r="H231" s="22">
        <f t="shared" si="62"/>
        <v>14420440.441946752</v>
      </c>
      <c r="I231" s="425">
        <v>4934684.1501658158</v>
      </c>
      <c r="J231" s="418">
        <f t="shared" si="63"/>
        <v>19355124.592112567</v>
      </c>
      <c r="K231" s="447">
        <v>-784163</v>
      </c>
      <c r="L231" s="442">
        <f t="shared" si="64"/>
        <v>18570961.592112567</v>
      </c>
      <c r="M231" s="418">
        <v>-1079026.6593600006</v>
      </c>
      <c r="N231" s="405">
        <f t="shared" si="65"/>
        <v>17491934.932752568</v>
      </c>
      <c r="O231" s="405">
        <f t="shared" si="66"/>
        <v>680.10552963131056</v>
      </c>
      <c r="P231" s="405">
        <f t="shared" si="67"/>
        <v>640.58942843157433</v>
      </c>
      <c r="Q231" s="369">
        <v>1</v>
      </c>
      <c r="R231" s="465">
        <v>34</v>
      </c>
      <c r="S231" s="465"/>
      <c r="T231" s="461">
        <f t="shared" si="68"/>
        <v>-2760849.290400967</v>
      </c>
      <c r="U231" s="462">
        <f t="shared" si="74"/>
        <v>-0.12942404681939759</v>
      </c>
      <c r="V231" s="463">
        <f t="shared" si="69"/>
        <v>-96.048264667682815</v>
      </c>
      <c r="W231" s="464"/>
      <c r="X231" s="242">
        <v>710</v>
      </c>
      <c r="Y231" s="18" t="s">
        <v>265</v>
      </c>
      <c r="Z231" s="21">
        <v>27484</v>
      </c>
      <c r="AA231" s="473">
        <f t="shared" si="70"/>
        <v>10525959.171738403</v>
      </c>
      <c r="AB231" s="473">
        <v>-1463512</v>
      </c>
      <c r="AC231" s="22">
        <v>9062447.1717384029</v>
      </c>
      <c r="AD231" s="36">
        <v>8151506</v>
      </c>
      <c r="AE231" s="22">
        <v>17213953</v>
      </c>
      <c r="AF231" s="21">
        <v>4902020.8825135343</v>
      </c>
      <c r="AG231" s="418">
        <f t="shared" si="71"/>
        <v>22115973.882513534</v>
      </c>
      <c r="AH231" s="447">
        <v>-784163</v>
      </c>
      <c r="AI231" s="442">
        <f t="shared" si="72"/>
        <v>21331810.882513534</v>
      </c>
      <c r="AJ231" s="419">
        <f t="shared" si="73"/>
        <v>776.15379429899338</v>
      </c>
      <c r="AK231" s="369">
        <v>1</v>
      </c>
    </row>
    <row r="232" spans="1:37">
      <c r="A232" s="242">
        <v>729</v>
      </c>
      <c r="B232" s="18" t="s">
        <v>266</v>
      </c>
      <c r="C232" s="21">
        <v>8975</v>
      </c>
      <c r="D232" s="476">
        <f t="shared" si="61"/>
        <v>1443351.0306418284</v>
      </c>
      <c r="E232" s="473">
        <v>-1082920.7281099767</v>
      </c>
      <c r="F232" s="22">
        <v>360430.30253185169</v>
      </c>
      <c r="G232" s="36">
        <v>4754713.060689006</v>
      </c>
      <c r="H232" s="22">
        <f t="shared" si="62"/>
        <v>5115143.3632208575</v>
      </c>
      <c r="I232" s="425">
        <v>1922724.3817827792</v>
      </c>
      <c r="J232" s="418">
        <f t="shared" si="63"/>
        <v>7037867.7450036369</v>
      </c>
      <c r="K232" s="447">
        <v>234737</v>
      </c>
      <c r="L232" s="442">
        <f t="shared" si="64"/>
        <v>7272604.7450036369</v>
      </c>
      <c r="M232" s="418">
        <v>-38310.070500000016</v>
      </c>
      <c r="N232" s="405">
        <f t="shared" si="65"/>
        <v>7234294.6745036365</v>
      </c>
      <c r="O232" s="405">
        <f t="shared" si="66"/>
        <v>810.31807743773118</v>
      </c>
      <c r="P232" s="405">
        <f t="shared" si="67"/>
        <v>806.04954590569764</v>
      </c>
      <c r="Q232" s="369">
        <v>13</v>
      </c>
      <c r="R232" s="369">
        <v>13</v>
      </c>
      <c r="S232" s="369"/>
      <c r="T232" s="461">
        <f t="shared" si="68"/>
        <v>-1449850.5758182928</v>
      </c>
      <c r="U232" s="462">
        <f t="shared" si="74"/>
        <v>-0.16622046459295262</v>
      </c>
      <c r="V232" s="463">
        <f t="shared" si="69"/>
        <v>-146.40620915017382</v>
      </c>
      <c r="W232" s="464"/>
      <c r="X232" s="242">
        <v>729</v>
      </c>
      <c r="Y232" s="18" t="s">
        <v>266</v>
      </c>
      <c r="Z232" s="21">
        <v>9117</v>
      </c>
      <c r="AA232" s="473">
        <f t="shared" si="70"/>
        <v>1813328.389724504</v>
      </c>
      <c r="AB232" s="473">
        <v>196803</v>
      </c>
      <c r="AC232" s="22">
        <v>2010131.389724504</v>
      </c>
      <c r="AD232" s="36">
        <v>4572390</v>
      </c>
      <c r="AE232" s="22">
        <v>6582522</v>
      </c>
      <c r="AF232" s="21">
        <v>1905196.320821929</v>
      </c>
      <c r="AG232" s="418">
        <f t="shared" si="71"/>
        <v>8487718.3208219297</v>
      </c>
      <c r="AH232" s="447">
        <v>234737</v>
      </c>
      <c r="AI232" s="442">
        <f t="shared" si="72"/>
        <v>8722455.3208219297</v>
      </c>
      <c r="AJ232" s="419">
        <f t="shared" si="73"/>
        <v>956.724286587905</v>
      </c>
      <c r="AK232" s="369">
        <v>13</v>
      </c>
    </row>
    <row r="233" spans="1:37">
      <c r="A233" s="242">
        <v>732</v>
      </c>
      <c r="B233" s="18" t="s">
        <v>267</v>
      </c>
      <c r="C233" s="21">
        <v>3336</v>
      </c>
      <c r="D233" s="476">
        <f t="shared" si="61"/>
        <v>2699290.4965281975</v>
      </c>
      <c r="E233" s="473">
        <v>-531755.02382122946</v>
      </c>
      <c r="F233" s="22">
        <v>2167535.472706968</v>
      </c>
      <c r="G233" s="36">
        <v>1350184.7130938445</v>
      </c>
      <c r="H233" s="22">
        <f t="shared" si="62"/>
        <v>3517720.1858008122</v>
      </c>
      <c r="I233" s="425">
        <v>763551.6679663423</v>
      </c>
      <c r="J233" s="418">
        <f t="shared" si="63"/>
        <v>4281271.8537671547</v>
      </c>
      <c r="K233" s="447">
        <v>86964</v>
      </c>
      <c r="L233" s="442">
        <f t="shared" si="64"/>
        <v>4368235.8537671547</v>
      </c>
      <c r="M233" s="418">
        <v>-97082.049999999988</v>
      </c>
      <c r="N233" s="405">
        <f t="shared" si="65"/>
        <v>4271153.8037671549</v>
      </c>
      <c r="O233" s="405">
        <f t="shared" si="66"/>
        <v>1309.4232175561015</v>
      </c>
      <c r="P233" s="405">
        <f t="shared" si="67"/>
        <v>1280.3218836232479</v>
      </c>
      <c r="Q233" s="369">
        <v>19</v>
      </c>
      <c r="R233" s="369">
        <v>19</v>
      </c>
      <c r="S233" s="369"/>
      <c r="T233" s="461">
        <f t="shared" si="68"/>
        <v>-323261.88473534584</v>
      </c>
      <c r="U233" s="462">
        <f t="shared" si="74"/>
        <v>-6.8903770768635006E-2</v>
      </c>
      <c r="V233" s="463">
        <f t="shared" si="69"/>
        <v>-63.966050155403309</v>
      </c>
      <c r="W233" s="464"/>
      <c r="X233" s="242">
        <v>732</v>
      </c>
      <c r="Y233" s="18" t="s">
        <v>267</v>
      </c>
      <c r="Z233" s="21">
        <v>3416</v>
      </c>
      <c r="AA233" s="473">
        <f t="shared" si="70"/>
        <v>2695207.2549868943</v>
      </c>
      <c r="AB233" s="473">
        <v>-25410</v>
      </c>
      <c r="AC233" s="22">
        <v>2669797.2549868943</v>
      </c>
      <c r="AD233" s="36">
        <v>1179060</v>
      </c>
      <c r="AE233" s="22">
        <v>3848858</v>
      </c>
      <c r="AF233" s="21">
        <v>755675.73850250023</v>
      </c>
      <c r="AG233" s="418">
        <f t="shared" si="71"/>
        <v>4604533.7385025006</v>
      </c>
      <c r="AH233" s="447">
        <v>86964</v>
      </c>
      <c r="AI233" s="442">
        <f t="shared" si="72"/>
        <v>4691497.7385025006</v>
      </c>
      <c r="AJ233" s="419">
        <f t="shared" si="73"/>
        <v>1373.3892677115048</v>
      </c>
      <c r="AK233" s="369">
        <v>19</v>
      </c>
    </row>
    <row r="234" spans="1:37">
      <c r="A234" s="242">
        <v>734</v>
      </c>
      <c r="B234" s="18" t="s">
        <v>268</v>
      </c>
      <c r="C234" s="21">
        <v>50933</v>
      </c>
      <c r="D234" s="476">
        <f t="shared" si="61"/>
        <v>7849434.6154460171</v>
      </c>
      <c r="E234" s="473">
        <v>-4410540.6856332347</v>
      </c>
      <c r="F234" s="22">
        <v>3438893.9298127824</v>
      </c>
      <c r="G234" s="36">
        <v>14840550.009954769</v>
      </c>
      <c r="H234" s="22">
        <f t="shared" si="62"/>
        <v>18279443.939767551</v>
      </c>
      <c r="I234" s="425">
        <v>9314040.8562865872</v>
      </c>
      <c r="J234" s="418">
        <f t="shared" si="63"/>
        <v>27593484.79605414</v>
      </c>
      <c r="K234" s="447">
        <v>-2425708</v>
      </c>
      <c r="L234" s="442">
        <f t="shared" si="64"/>
        <v>25167776.79605414</v>
      </c>
      <c r="M234" s="418">
        <v>-642937.07790000027</v>
      </c>
      <c r="N234" s="405">
        <f t="shared" si="65"/>
        <v>24524839.71815414</v>
      </c>
      <c r="O234" s="405">
        <f t="shared" si="66"/>
        <v>494.13497724567844</v>
      </c>
      <c r="P234" s="405">
        <f t="shared" si="67"/>
        <v>481.51178446496652</v>
      </c>
      <c r="Q234" s="369">
        <v>2</v>
      </c>
      <c r="R234" s="369">
        <v>2</v>
      </c>
      <c r="S234" s="369"/>
      <c r="T234" s="461">
        <f t="shared" si="68"/>
        <v>-3044175.77425576</v>
      </c>
      <c r="U234" s="462">
        <f t="shared" si="74"/>
        <v>-0.10790376053089759</v>
      </c>
      <c r="V234" s="463">
        <f t="shared" si="69"/>
        <v>-54.735695328444081</v>
      </c>
      <c r="W234" s="464"/>
      <c r="X234" s="242">
        <v>734</v>
      </c>
      <c r="Y234" s="18" t="s">
        <v>268</v>
      </c>
      <c r="Z234" s="21">
        <v>51400</v>
      </c>
      <c r="AA234" s="473">
        <f t="shared" si="70"/>
        <v>8382905.7902863231</v>
      </c>
      <c r="AB234" s="473">
        <v>-3361307</v>
      </c>
      <c r="AC234" s="22">
        <v>5021598.7902863231</v>
      </c>
      <c r="AD234" s="36">
        <v>16342235</v>
      </c>
      <c r="AE234" s="22">
        <v>21363834</v>
      </c>
      <c r="AF234" s="21">
        <v>9273826.5703098979</v>
      </c>
      <c r="AG234" s="418">
        <f t="shared" si="71"/>
        <v>30637660.5703099</v>
      </c>
      <c r="AH234" s="447">
        <v>-2425708</v>
      </c>
      <c r="AI234" s="442">
        <f t="shared" si="72"/>
        <v>28211952.5703099</v>
      </c>
      <c r="AJ234" s="419">
        <f t="shared" si="73"/>
        <v>548.87067257412252</v>
      </c>
      <c r="AK234" s="369">
        <v>2</v>
      </c>
    </row>
    <row r="235" spans="1:37">
      <c r="A235" s="242">
        <v>738</v>
      </c>
      <c r="B235" s="18" t="s">
        <v>269</v>
      </c>
      <c r="C235" s="21">
        <v>2917</v>
      </c>
      <c r="D235" s="476">
        <f t="shared" si="61"/>
        <v>586069.2440926017</v>
      </c>
      <c r="E235" s="473">
        <v>-62174.975978234441</v>
      </c>
      <c r="F235" s="22">
        <v>523894.26811436727</v>
      </c>
      <c r="G235" s="36">
        <v>896627.41323248285</v>
      </c>
      <c r="H235" s="22">
        <f t="shared" si="62"/>
        <v>1420521.68134685</v>
      </c>
      <c r="I235" s="425">
        <v>578395.09857980616</v>
      </c>
      <c r="J235" s="418">
        <f t="shared" si="63"/>
        <v>1998916.7799266563</v>
      </c>
      <c r="K235" s="447">
        <v>-677242</v>
      </c>
      <c r="L235" s="442">
        <f t="shared" si="64"/>
        <v>1321674.7799266563</v>
      </c>
      <c r="M235" s="418">
        <v>47256.554800000013</v>
      </c>
      <c r="N235" s="405">
        <f t="shared" si="65"/>
        <v>1368931.3347266563</v>
      </c>
      <c r="O235" s="405">
        <f t="shared" si="66"/>
        <v>453.09385667694767</v>
      </c>
      <c r="P235" s="405">
        <f t="shared" si="67"/>
        <v>469.29425256313209</v>
      </c>
      <c r="Q235" s="369">
        <v>2</v>
      </c>
      <c r="R235" s="369">
        <v>2</v>
      </c>
      <c r="S235" s="369"/>
      <c r="T235" s="461">
        <f t="shared" si="68"/>
        <v>-170594.37890301272</v>
      </c>
      <c r="U235" s="462">
        <f t="shared" si="74"/>
        <v>-0.11431877278546956</v>
      </c>
      <c r="V235" s="463">
        <f t="shared" si="69"/>
        <v>-51.221506225948247</v>
      </c>
      <c r="W235" s="464"/>
      <c r="X235" s="242">
        <v>738</v>
      </c>
      <c r="Y235" s="18" t="s">
        <v>269</v>
      </c>
      <c r="Z235" s="21">
        <v>2959</v>
      </c>
      <c r="AA235" s="473">
        <f t="shared" si="70"/>
        <v>609864.57412861497</v>
      </c>
      <c r="AB235" s="473">
        <v>42711</v>
      </c>
      <c r="AC235" s="22">
        <v>652575.57412861497</v>
      </c>
      <c r="AD235" s="36">
        <v>932037</v>
      </c>
      <c r="AE235" s="22">
        <v>1584612</v>
      </c>
      <c r="AF235" s="21">
        <v>584899.15882966912</v>
      </c>
      <c r="AG235" s="418">
        <f t="shared" si="71"/>
        <v>2169511.158829669</v>
      </c>
      <c r="AH235" s="447">
        <v>-677242</v>
      </c>
      <c r="AI235" s="442">
        <f t="shared" si="72"/>
        <v>1492269.158829669</v>
      </c>
      <c r="AJ235" s="419">
        <f t="shared" si="73"/>
        <v>504.31536290289591</v>
      </c>
      <c r="AK235" s="369">
        <v>2</v>
      </c>
    </row>
    <row r="236" spans="1:37">
      <c r="A236" s="242">
        <v>739</v>
      </c>
      <c r="B236" s="18" t="s">
        <v>270</v>
      </c>
      <c r="C236" s="21">
        <v>3256</v>
      </c>
      <c r="D236" s="476">
        <f t="shared" si="61"/>
        <v>-101081.89970094012</v>
      </c>
      <c r="E236" s="473">
        <v>2088264.9881709262</v>
      </c>
      <c r="F236" s="22">
        <v>1987183.0884699861</v>
      </c>
      <c r="G236" s="36">
        <v>1087668.4501855718</v>
      </c>
      <c r="H236" s="22">
        <f t="shared" si="62"/>
        <v>3074851.5386555577</v>
      </c>
      <c r="I236" s="425">
        <v>716428.90464880737</v>
      </c>
      <c r="J236" s="418">
        <f t="shared" si="63"/>
        <v>3791280.443304365</v>
      </c>
      <c r="K236" s="447">
        <v>440301</v>
      </c>
      <c r="L236" s="442">
        <f t="shared" si="64"/>
        <v>4231581.4433043655</v>
      </c>
      <c r="M236" s="418">
        <v>98247.034599999999</v>
      </c>
      <c r="N236" s="405">
        <f t="shared" si="65"/>
        <v>4329828.4779043654</v>
      </c>
      <c r="O236" s="405">
        <f t="shared" si="66"/>
        <v>1299.6257504006037</v>
      </c>
      <c r="P236" s="405">
        <f t="shared" si="67"/>
        <v>1329.7999010762794</v>
      </c>
      <c r="Q236" s="369">
        <v>9</v>
      </c>
      <c r="R236" s="369">
        <v>9</v>
      </c>
      <c r="S236" s="369"/>
      <c r="T236" s="461">
        <f t="shared" si="68"/>
        <v>-452588.98667214997</v>
      </c>
      <c r="U236" s="462">
        <f t="shared" si="74"/>
        <v>-9.662094781517569E-2</v>
      </c>
      <c r="V236" s="463">
        <f t="shared" si="69"/>
        <v>-136.79572459986093</v>
      </c>
      <c r="W236" s="464"/>
      <c r="X236" s="242">
        <v>739</v>
      </c>
      <c r="Y236" s="18" t="s">
        <v>270</v>
      </c>
      <c r="Z236" s="21">
        <v>3261</v>
      </c>
      <c r="AA236" s="473">
        <f t="shared" si="70"/>
        <v>-51131.244810471777</v>
      </c>
      <c r="AB236" s="473">
        <v>2723844</v>
      </c>
      <c r="AC236" s="22">
        <v>2672712.7551895282</v>
      </c>
      <c r="AD236" s="36">
        <v>851472</v>
      </c>
      <c r="AE236" s="22">
        <v>3524185</v>
      </c>
      <c r="AF236" s="21">
        <v>719684.42997651559</v>
      </c>
      <c r="AG236" s="418">
        <f t="shared" si="71"/>
        <v>4243869.4299765155</v>
      </c>
      <c r="AH236" s="447">
        <v>440301</v>
      </c>
      <c r="AI236" s="442">
        <f t="shared" si="72"/>
        <v>4684170.4299765155</v>
      </c>
      <c r="AJ236" s="419">
        <f t="shared" si="73"/>
        <v>1436.4214750004646</v>
      </c>
      <c r="AK236" s="369">
        <v>9</v>
      </c>
    </row>
    <row r="237" spans="1:37">
      <c r="A237" s="242">
        <v>740</v>
      </c>
      <c r="B237" s="18" t="s">
        <v>271</v>
      </c>
      <c r="C237" s="21">
        <v>32085</v>
      </c>
      <c r="D237" s="476">
        <f t="shared" si="61"/>
        <v>-723329.88290340453</v>
      </c>
      <c r="E237" s="473">
        <v>-8404300.1301595848</v>
      </c>
      <c r="F237" s="22">
        <v>-9127630.0130629893</v>
      </c>
      <c r="G237" s="36">
        <v>9354679.6741068345</v>
      </c>
      <c r="H237" s="22">
        <f t="shared" si="62"/>
        <v>227049.66104384512</v>
      </c>
      <c r="I237" s="425">
        <v>6265151.8699142206</v>
      </c>
      <c r="J237" s="418">
        <f t="shared" si="63"/>
        <v>6492201.5309580658</v>
      </c>
      <c r="K237" s="447">
        <v>-1391607</v>
      </c>
      <c r="L237" s="442">
        <f t="shared" si="64"/>
        <v>5100594.5309580658</v>
      </c>
      <c r="M237" s="418">
        <v>-347777.77450000041</v>
      </c>
      <c r="N237" s="405">
        <f t="shared" si="65"/>
        <v>4752816.7564580655</v>
      </c>
      <c r="O237" s="405">
        <f t="shared" si="66"/>
        <v>158.9713115461451</v>
      </c>
      <c r="P237" s="405">
        <f t="shared" si="67"/>
        <v>148.1320478871144</v>
      </c>
      <c r="Q237" s="369">
        <v>10</v>
      </c>
      <c r="R237" s="369">
        <v>10</v>
      </c>
      <c r="S237" s="369"/>
      <c r="T237" s="461">
        <f t="shared" si="68"/>
        <v>-5544730.6752317678</v>
      </c>
      <c r="U237" s="462">
        <f t="shared" si="74"/>
        <v>-0.52086061889473578</v>
      </c>
      <c r="V237" s="463">
        <f t="shared" si="69"/>
        <v>-168.10415489284571</v>
      </c>
      <c r="W237" s="464"/>
      <c r="X237" s="242">
        <v>740</v>
      </c>
      <c r="Y237" s="18" t="s">
        <v>271</v>
      </c>
      <c r="Z237" s="21">
        <v>32547</v>
      </c>
      <c r="AA237" s="473">
        <f t="shared" si="70"/>
        <v>-352753.6381499581</v>
      </c>
      <c r="AB237" s="473">
        <v>-1792709</v>
      </c>
      <c r="AC237" s="22">
        <v>-2145462.6381499581</v>
      </c>
      <c r="AD237" s="36">
        <v>8026896</v>
      </c>
      <c r="AE237" s="22">
        <v>5881433</v>
      </c>
      <c r="AF237" s="21">
        <v>6155499.2061898327</v>
      </c>
      <c r="AG237" s="418">
        <f t="shared" si="71"/>
        <v>12036932.206189834</v>
      </c>
      <c r="AH237" s="447">
        <v>-1391607</v>
      </c>
      <c r="AI237" s="442">
        <f t="shared" si="72"/>
        <v>10645325.206189834</v>
      </c>
      <c r="AJ237" s="419">
        <f t="shared" si="73"/>
        <v>327.07546643899082</v>
      </c>
      <c r="AK237" s="369">
        <v>10</v>
      </c>
    </row>
    <row r="238" spans="1:37">
      <c r="A238" s="242">
        <v>742</v>
      </c>
      <c r="B238" s="18" t="s">
        <v>272</v>
      </c>
      <c r="C238" s="21">
        <v>988</v>
      </c>
      <c r="D238" s="476">
        <f t="shared" si="61"/>
        <v>903988.36840953131</v>
      </c>
      <c r="E238" s="473">
        <v>154898.07105306571</v>
      </c>
      <c r="F238" s="22">
        <v>1058886.439462597</v>
      </c>
      <c r="G238" s="36">
        <v>-23235.849207795218</v>
      </c>
      <c r="H238" s="22">
        <f t="shared" si="62"/>
        <v>1035650.5902548018</v>
      </c>
      <c r="I238" s="425">
        <v>226616.96230358176</v>
      </c>
      <c r="J238" s="418">
        <f t="shared" si="63"/>
        <v>1262267.5525583834</v>
      </c>
      <c r="K238" s="447">
        <v>327125</v>
      </c>
      <c r="L238" s="442">
        <f t="shared" si="64"/>
        <v>1589392.5525583834</v>
      </c>
      <c r="M238" s="418">
        <v>0</v>
      </c>
      <c r="N238" s="405">
        <f t="shared" si="65"/>
        <v>1589392.5525583834</v>
      </c>
      <c r="O238" s="405">
        <f t="shared" si="66"/>
        <v>1608.6969155449226</v>
      </c>
      <c r="P238" s="405">
        <f t="shared" si="67"/>
        <v>1608.6969155449226</v>
      </c>
      <c r="Q238" s="369">
        <v>19</v>
      </c>
      <c r="R238" s="369">
        <v>19</v>
      </c>
      <c r="S238" s="369"/>
      <c r="T238" s="461">
        <f t="shared" si="68"/>
        <v>214174.532126887</v>
      </c>
      <c r="U238" s="462">
        <f t="shared" si="74"/>
        <v>0.15573860213065441</v>
      </c>
      <c r="V238" s="463">
        <f t="shared" si="69"/>
        <v>245.74545822926711</v>
      </c>
      <c r="W238" s="464"/>
      <c r="X238" s="242">
        <v>742</v>
      </c>
      <c r="Y238" s="18" t="s">
        <v>272</v>
      </c>
      <c r="Z238" s="21">
        <v>1009</v>
      </c>
      <c r="AA238" s="473">
        <f t="shared" si="70"/>
        <v>909974.86399904999</v>
      </c>
      <c r="AB238" s="473">
        <v>-37882</v>
      </c>
      <c r="AC238" s="22">
        <v>872092.86399904999</v>
      </c>
      <c r="AD238" s="36">
        <v>-49038</v>
      </c>
      <c r="AE238" s="22">
        <v>823055</v>
      </c>
      <c r="AF238" s="21">
        <v>225038.02043149644</v>
      </c>
      <c r="AG238" s="418">
        <f t="shared" si="71"/>
        <v>1048093.0204314964</v>
      </c>
      <c r="AH238" s="447">
        <v>327125</v>
      </c>
      <c r="AI238" s="442">
        <f t="shared" si="72"/>
        <v>1375218.0204314964</v>
      </c>
      <c r="AJ238" s="419">
        <f t="shared" si="73"/>
        <v>1362.9514573156555</v>
      </c>
      <c r="AK238" s="369">
        <v>19</v>
      </c>
    </row>
    <row r="239" spans="1:37">
      <c r="A239" s="242">
        <v>743</v>
      </c>
      <c r="B239" s="18" t="s">
        <v>273</v>
      </c>
      <c r="C239" s="21">
        <v>65323</v>
      </c>
      <c r="D239" s="476">
        <f t="shared" si="61"/>
        <v>20874348.71092245</v>
      </c>
      <c r="E239" s="473">
        <v>-16002746.863742884</v>
      </c>
      <c r="F239" s="22">
        <v>4871601.8471795656</v>
      </c>
      <c r="G239" s="36">
        <v>12255041.442170158</v>
      </c>
      <c r="H239" s="22">
        <f t="shared" si="62"/>
        <v>17126643.289349724</v>
      </c>
      <c r="I239" s="425">
        <v>10083401.816684172</v>
      </c>
      <c r="J239" s="418">
        <f t="shared" si="63"/>
        <v>27210045.106033895</v>
      </c>
      <c r="K239" s="447">
        <v>-2659770</v>
      </c>
      <c r="L239" s="442">
        <f t="shared" si="64"/>
        <v>24550275.106033895</v>
      </c>
      <c r="M239" s="418">
        <v>-200795.55080000008</v>
      </c>
      <c r="N239" s="405">
        <f t="shared" si="65"/>
        <v>24349479.555233896</v>
      </c>
      <c r="O239" s="405">
        <f t="shared" si="66"/>
        <v>375.82895926448413</v>
      </c>
      <c r="P239" s="405">
        <f t="shared" si="67"/>
        <v>372.75507180065057</v>
      </c>
      <c r="Q239" s="369">
        <v>14</v>
      </c>
      <c r="R239" s="369">
        <v>14</v>
      </c>
      <c r="S239" s="369"/>
      <c r="T239" s="461">
        <f t="shared" si="68"/>
        <v>-6276601.8217671961</v>
      </c>
      <c r="U239" s="462">
        <f t="shared" si="74"/>
        <v>-0.20360809940194327</v>
      </c>
      <c r="V239" s="463">
        <f t="shared" si="69"/>
        <v>-100.36476490446501</v>
      </c>
      <c r="W239" s="464"/>
      <c r="X239" s="242">
        <v>743</v>
      </c>
      <c r="Y239" s="18" t="s">
        <v>273</v>
      </c>
      <c r="Z239" s="21">
        <v>64736</v>
      </c>
      <c r="AA239" s="473">
        <f t="shared" si="70"/>
        <v>19871592.403110523</v>
      </c>
      <c r="AB239" s="473">
        <v>-8187192</v>
      </c>
      <c r="AC239" s="22">
        <v>11684400.403110523</v>
      </c>
      <c r="AD239" s="36">
        <v>11856680</v>
      </c>
      <c r="AE239" s="22">
        <v>23541081</v>
      </c>
      <c r="AF239" s="21">
        <v>9945565.9278010912</v>
      </c>
      <c r="AG239" s="418">
        <f t="shared" si="71"/>
        <v>33486646.927801091</v>
      </c>
      <c r="AH239" s="447">
        <v>-2659770</v>
      </c>
      <c r="AI239" s="442">
        <f t="shared" si="72"/>
        <v>30826876.927801091</v>
      </c>
      <c r="AJ239" s="419">
        <f t="shared" si="73"/>
        <v>476.19372416894913</v>
      </c>
      <c r="AK239" s="369">
        <v>14</v>
      </c>
    </row>
    <row r="240" spans="1:37">
      <c r="A240" s="242">
        <v>746</v>
      </c>
      <c r="B240" s="18" t="s">
        <v>274</v>
      </c>
      <c r="C240" s="21">
        <v>4735</v>
      </c>
      <c r="D240" s="476">
        <f t="shared" si="61"/>
        <v>5676631.2362013832</v>
      </c>
      <c r="E240" s="473">
        <v>-1043173.6929698376</v>
      </c>
      <c r="F240" s="22">
        <v>4633457.5432315459</v>
      </c>
      <c r="G240" s="36">
        <v>1411084.5795577408</v>
      </c>
      <c r="H240" s="22">
        <f t="shared" si="62"/>
        <v>6044542.122789287</v>
      </c>
      <c r="I240" s="425">
        <v>932403.37805192301</v>
      </c>
      <c r="J240" s="418">
        <f t="shared" si="63"/>
        <v>6976945.5008412097</v>
      </c>
      <c r="K240" s="447">
        <v>259971</v>
      </c>
      <c r="L240" s="442">
        <f t="shared" si="64"/>
        <v>7236916.5008412097</v>
      </c>
      <c r="M240" s="418">
        <v>25838.760999999999</v>
      </c>
      <c r="N240" s="405">
        <f t="shared" si="65"/>
        <v>7262755.2618412096</v>
      </c>
      <c r="O240" s="405">
        <f t="shared" si="66"/>
        <v>1528.3878565662533</v>
      </c>
      <c r="P240" s="405">
        <f t="shared" si="67"/>
        <v>1533.8448282663589</v>
      </c>
      <c r="Q240" s="369">
        <v>17</v>
      </c>
      <c r="R240" s="369">
        <v>17</v>
      </c>
      <c r="S240" s="369"/>
      <c r="T240" s="461">
        <f t="shared" si="68"/>
        <v>-277406.67820335738</v>
      </c>
      <c r="U240" s="462">
        <f t="shared" si="74"/>
        <v>-3.6917054482959989E-2</v>
      </c>
      <c r="V240" s="463">
        <f t="shared" si="69"/>
        <v>-43.317472662896989</v>
      </c>
      <c r="W240" s="464"/>
      <c r="X240" s="242">
        <v>746</v>
      </c>
      <c r="Y240" s="18" t="s">
        <v>274</v>
      </c>
      <c r="Z240" s="21">
        <v>4781</v>
      </c>
      <c r="AA240" s="473">
        <f t="shared" si="70"/>
        <v>5663892.1747882413</v>
      </c>
      <c r="AB240" s="473">
        <v>-710574</v>
      </c>
      <c r="AC240" s="22">
        <v>4953318.1747882413</v>
      </c>
      <c r="AD240" s="36">
        <v>1377483</v>
      </c>
      <c r="AE240" s="22">
        <v>6330802</v>
      </c>
      <c r="AF240" s="21">
        <v>923550.17904456658</v>
      </c>
      <c r="AG240" s="418">
        <f t="shared" si="71"/>
        <v>7254352.179044567</v>
      </c>
      <c r="AH240" s="447">
        <v>259971</v>
      </c>
      <c r="AI240" s="442">
        <f t="shared" si="72"/>
        <v>7514323.179044567</v>
      </c>
      <c r="AJ240" s="419">
        <f t="shared" si="73"/>
        <v>1571.7053292291503</v>
      </c>
      <c r="AK240" s="369">
        <v>17</v>
      </c>
    </row>
    <row r="241" spans="1:37">
      <c r="A241" s="242">
        <v>747</v>
      </c>
      <c r="B241" s="18" t="s">
        <v>275</v>
      </c>
      <c r="C241" s="21">
        <v>1308</v>
      </c>
      <c r="D241" s="476">
        <f t="shared" si="61"/>
        <v>187009.90258710016</v>
      </c>
      <c r="E241" s="473">
        <v>558391.32071888365</v>
      </c>
      <c r="F241" s="22">
        <v>745401.22330598382</v>
      </c>
      <c r="G241" s="36">
        <v>545318.5543207709</v>
      </c>
      <c r="H241" s="22">
        <f t="shared" si="62"/>
        <v>1290719.7776267547</v>
      </c>
      <c r="I241" s="425">
        <v>338806.74642719282</v>
      </c>
      <c r="J241" s="418">
        <f t="shared" si="63"/>
        <v>1629526.5240539475</v>
      </c>
      <c r="K241" s="447">
        <v>-195850</v>
      </c>
      <c r="L241" s="442">
        <f t="shared" si="64"/>
        <v>1433676.5240539475</v>
      </c>
      <c r="M241" s="418">
        <v>50930.736999999979</v>
      </c>
      <c r="N241" s="405">
        <f t="shared" si="65"/>
        <v>1484607.2610539475</v>
      </c>
      <c r="O241" s="405">
        <f t="shared" si="66"/>
        <v>1096.0829694602046</v>
      </c>
      <c r="P241" s="405">
        <f t="shared" si="67"/>
        <v>1135.0208417843635</v>
      </c>
      <c r="Q241" s="369">
        <v>4</v>
      </c>
      <c r="R241" s="369">
        <v>4</v>
      </c>
      <c r="S241" s="369"/>
      <c r="T241" s="461">
        <f t="shared" si="68"/>
        <v>-211625.93611591123</v>
      </c>
      <c r="U241" s="462">
        <f t="shared" si="74"/>
        <v>-0.1286243357917688</v>
      </c>
      <c r="V241" s="463">
        <f t="shared" si="69"/>
        <v>-120.85672001454304</v>
      </c>
      <c r="W241" s="464"/>
      <c r="X241" s="242">
        <v>747</v>
      </c>
      <c r="Y241" s="18" t="s">
        <v>275</v>
      </c>
      <c r="Z241" s="21">
        <v>1352</v>
      </c>
      <c r="AA241" s="473">
        <f t="shared" si="70"/>
        <v>224442.8554230677</v>
      </c>
      <c r="AB241" s="473">
        <v>812735</v>
      </c>
      <c r="AC241" s="22">
        <v>1037177.8554230677</v>
      </c>
      <c r="AD241" s="36">
        <v>467959</v>
      </c>
      <c r="AE241" s="22">
        <v>1505137</v>
      </c>
      <c r="AF241" s="21">
        <v>336015.46016985865</v>
      </c>
      <c r="AG241" s="418">
        <f t="shared" si="71"/>
        <v>1841152.4601698588</v>
      </c>
      <c r="AH241" s="447">
        <v>-195850</v>
      </c>
      <c r="AI241" s="442">
        <f t="shared" si="72"/>
        <v>1645302.4601698588</v>
      </c>
      <c r="AJ241" s="419">
        <f t="shared" si="73"/>
        <v>1216.9396894747476</v>
      </c>
      <c r="AK241" s="369">
        <v>4</v>
      </c>
    </row>
    <row r="242" spans="1:37">
      <c r="A242" s="242">
        <v>748</v>
      </c>
      <c r="B242" s="18" t="s">
        <v>276</v>
      </c>
      <c r="C242" s="21">
        <v>4897</v>
      </c>
      <c r="D242" s="476">
        <f t="shared" si="61"/>
        <v>4263710.9390320554</v>
      </c>
      <c r="E242" s="473">
        <v>-2138248.7479496817</v>
      </c>
      <c r="F242" s="22">
        <v>2125462.1910823733</v>
      </c>
      <c r="G242" s="36">
        <v>2570702.8939212784</v>
      </c>
      <c r="H242" s="22">
        <f t="shared" si="62"/>
        <v>4696165.0850036517</v>
      </c>
      <c r="I242" s="425">
        <v>1030317.1434465179</v>
      </c>
      <c r="J242" s="418">
        <f t="shared" si="63"/>
        <v>5726482.2284501698</v>
      </c>
      <c r="K242" s="447">
        <v>102390</v>
      </c>
      <c r="L242" s="442">
        <f t="shared" si="64"/>
        <v>5828872.2284501698</v>
      </c>
      <c r="M242" s="418">
        <v>255400.47</v>
      </c>
      <c r="N242" s="405">
        <f t="shared" si="65"/>
        <v>6084272.6984501695</v>
      </c>
      <c r="O242" s="405">
        <f t="shared" si="66"/>
        <v>1190.294512650637</v>
      </c>
      <c r="P242" s="405">
        <f t="shared" si="67"/>
        <v>1242.4489888605615</v>
      </c>
      <c r="Q242" s="369">
        <v>17</v>
      </c>
      <c r="R242" s="369">
        <v>17</v>
      </c>
      <c r="S242" s="369"/>
      <c r="T242" s="461">
        <f t="shared" si="68"/>
        <v>-1018638.5931051858</v>
      </c>
      <c r="U242" s="462">
        <f t="shared" si="74"/>
        <v>-0.14876042107134785</v>
      </c>
      <c r="V242" s="463">
        <f t="shared" si="69"/>
        <v>-171.58114796100881</v>
      </c>
      <c r="W242" s="464"/>
      <c r="X242" s="242">
        <v>748</v>
      </c>
      <c r="Y242" s="18" t="s">
        <v>276</v>
      </c>
      <c r="Z242" s="21">
        <v>5028</v>
      </c>
      <c r="AA242" s="473">
        <f t="shared" si="70"/>
        <v>4520051.7513812482</v>
      </c>
      <c r="AB242" s="473">
        <v>-1500352</v>
      </c>
      <c r="AC242" s="22">
        <v>3019699.7513812482</v>
      </c>
      <c r="AD242" s="36">
        <v>2699997</v>
      </c>
      <c r="AE242" s="22">
        <v>5719696</v>
      </c>
      <c r="AF242" s="21">
        <v>1025424.8215553551</v>
      </c>
      <c r="AG242" s="418">
        <f t="shared" si="71"/>
        <v>6745120.8215553556</v>
      </c>
      <c r="AH242" s="447">
        <v>102390</v>
      </c>
      <c r="AI242" s="442">
        <f t="shared" si="72"/>
        <v>6847510.8215553556</v>
      </c>
      <c r="AJ242" s="419">
        <f t="shared" si="73"/>
        <v>1361.8756606116458</v>
      </c>
      <c r="AK242" s="369">
        <v>17</v>
      </c>
    </row>
    <row r="243" spans="1:37">
      <c r="A243" s="242">
        <v>749</v>
      </c>
      <c r="B243" s="18" t="s">
        <v>277</v>
      </c>
      <c r="C243" s="21">
        <v>21232</v>
      </c>
      <c r="D243" s="476">
        <f t="shared" si="61"/>
        <v>10862908.89598104</v>
      </c>
      <c r="E243" s="473">
        <v>-5157915.7318447623</v>
      </c>
      <c r="F243" s="22">
        <v>5704993.1641362775</v>
      </c>
      <c r="G243" s="36">
        <v>5021166.8143064026</v>
      </c>
      <c r="H243" s="22">
        <f t="shared" si="62"/>
        <v>10726159.97844268</v>
      </c>
      <c r="I243" s="425">
        <v>3094146.3855655156</v>
      </c>
      <c r="J243" s="418">
        <f t="shared" si="63"/>
        <v>13820306.364008196</v>
      </c>
      <c r="K243" s="447">
        <v>-2056427</v>
      </c>
      <c r="L243" s="442">
        <f t="shared" si="64"/>
        <v>11763879.364008196</v>
      </c>
      <c r="M243" s="418">
        <v>33878.648309999844</v>
      </c>
      <c r="N243" s="405">
        <f t="shared" si="65"/>
        <v>11797758.012318196</v>
      </c>
      <c r="O243" s="405">
        <f t="shared" si="66"/>
        <v>554.06364751357364</v>
      </c>
      <c r="P243" s="405">
        <f t="shared" si="67"/>
        <v>555.65928844754126</v>
      </c>
      <c r="Q243" s="369">
        <v>11</v>
      </c>
      <c r="R243" s="369">
        <v>11</v>
      </c>
      <c r="S243" s="369"/>
      <c r="T243" s="461">
        <f t="shared" si="68"/>
        <v>553060.5719345808</v>
      </c>
      <c r="U243" s="462">
        <f t="shared" si="74"/>
        <v>4.9332754564333087E-2</v>
      </c>
      <c r="V243" s="463">
        <f t="shared" si="69"/>
        <v>27.561097751979901</v>
      </c>
      <c r="W243" s="464"/>
      <c r="X243" s="242">
        <v>749</v>
      </c>
      <c r="Y243" s="18" t="s">
        <v>277</v>
      </c>
      <c r="Z243" s="21">
        <v>21293</v>
      </c>
      <c r="AA243" s="473">
        <f t="shared" si="70"/>
        <v>10597680.528627448</v>
      </c>
      <c r="AB243" s="473">
        <v>-5048735</v>
      </c>
      <c r="AC243" s="22">
        <v>5548945.5286274478</v>
      </c>
      <c r="AD243" s="36">
        <v>4632796</v>
      </c>
      <c r="AE243" s="22">
        <v>10181741</v>
      </c>
      <c r="AF243" s="21">
        <v>3085504.7920736158</v>
      </c>
      <c r="AG243" s="418">
        <f t="shared" si="71"/>
        <v>13267245.792073615</v>
      </c>
      <c r="AH243" s="447">
        <v>-2056427</v>
      </c>
      <c r="AI243" s="442">
        <f t="shared" si="72"/>
        <v>11210818.792073615</v>
      </c>
      <c r="AJ243" s="419">
        <f t="shared" si="73"/>
        <v>526.50254976159374</v>
      </c>
      <c r="AK243" s="369">
        <v>11</v>
      </c>
    </row>
    <row r="244" spans="1:37">
      <c r="A244" s="242">
        <v>751</v>
      </c>
      <c r="B244" s="18" t="s">
        <v>278</v>
      </c>
      <c r="C244" s="21">
        <v>2877</v>
      </c>
      <c r="D244" s="476">
        <f t="shared" si="61"/>
        <v>1250538.8274485616</v>
      </c>
      <c r="E244" s="473">
        <v>58563.011008915186</v>
      </c>
      <c r="F244" s="22">
        <v>1309101.8384574768</v>
      </c>
      <c r="G244" s="36">
        <v>1203607.1248143001</v>
      </c>
      <c r="H244" s="22">
        <f t="shared" si="62"/>
        <v>2512708.9632717771</v>
      </c>
      <c r="I244" s="425">
        <v>520394.01247684244</v>
      </c>
      <c r="J244" s="418">
        <f t="shared" si="63"/>
        <v>3033102.9757486195</v>
      </c>
      <c r="K244" s="447">
        <v>260362</v>
      </c>
      <c r="L244" s="442">
        <f t="shared" si="64"/>
        <v>3293464.9757486195</v>
      </c>
      <c r="M244" s="418">
        <v>17922.839999999997</v>
      </c>
      <c r="N244" s="405">
        <f t="shared" si="65"/>
        <v>3311387.8157486194</v>
      </c>
      <c r="O244" s="405">
        <f t="shared" si="66"/>
        <v>1144.7566825681681</v>
      </c>
      <c r="P244" s="405">
        <f t="shared" si="67"/>
        <v>1150.9863801698364</v>
      </c>
      <c r="Q244" s="369">
        <v>19</v>
      </c>
      <c r="R244" s="369">
        <v>19</v>
      </c>
      <c r="S244" s="369"/>
      <c r="T244" s="461">
        <f t="shared" si="68"/>
        <v>98564.628417066764</v>
      </c>
      <c r="U244" s="462">
        <f t="shared" si="74"/>
        <v>3.0850611193363197E-2</v>
      </c>
      <c r="V244" s="463">
        <f t="shared" si="69"/>
        <v>44.584386655099024</v>
      </c>
      <c r="W244" s="464"/>
      <c r="X244" s="242">
        <v>751</v>
      </c>
      <c r="Y244" s="18" t="s">
        <v>278</v>
      </c>
      <c r="Z244" s="21">
        <v>2904</v>
      </c>
      <c r="AA244" s="473">
        <f t="shared" si="70"/>
        <v>1302067.5173572628</v>
      </c>
      <c r="AB244" s="473">
        <v>-195819</v>
      </c>
      <c r="AC244" s="22">
        <v>1106248.5173572628</v>
      </c>
      <c r="AD244" s="36">
        <v>1306770</v>
      </c>
      <c r="AE244" s="22">
        <v>2413018</v>
      </c>
      <c r="AF244" s="21">
        <v>521520.34733155294</v>
      </c>
      <c r="AG244" s="418">
        <f t="shared" si="71"/>
        <v>2934538.3473315528</v>
      </c>
      <c r="AH244" s="447">
        <v>260362</v>
      </c>
      <c r="AI244" s="442">
        <f t="shared" si="72"/>
        <v>3194900.3473315528</v>
      </c>
      <c r="AJ244" s="419">
        <f t="shared" si="73"/>
        <v>1100.1722959130691</v>
      </c>
      <c r="AK244" s="369">
        <v>19</v>
      </c>
    </row>
    <row r="245" spans="1:37">
      <c r="A245" s="242">
        <v>753</v>
      </c>
      <c r="B245" s="18" t="s">
        <v>279</v>
      </c>
      <c r="C245" s="21">
        <v>22320</v>
      </c>
      <c r="D245" s="476">
        <f t="shared" si="61"/>
        <v>13690346.348620944</v>
      </c>
      <c r="E245" s="473">
        <v>9157788.5106020197</v>
      </c>
      <c r="F245" s="22">
        <v>22848134.859222963</v>
      </c>
      <c r="G245" s="36">
        <v>-611625.19707006414</v>
      </c>
      <c r="H245" s="22">
        <f t="shared" si="62"/>
        <v>22236509.662152898</v>
      </c>
      <c r="I245" s="425">
        <v>2524700.1190139693</v>
      </c>
      <c r="J245" s="418">
        <f t="shared" si="63"/>
        <v>24761209.781166866</v>
      </c>
      <c r="K245" s="447">
        <v>-2128985</v>
      </c>
      <c r="L245" s="442">
        <f t="shared" si="64"/>
        <v>22632224.781166866</v>
      </c>
      <c r="M245" s="418">
        <v>-129384.98196</v>
      </c>
      <c r="N245" s="405">
        <f t="shared" si="65"/>
        <v>22502839.799206868</v>
      </c>
      <c r="O245" s="405">
        <f t="shared" si="66"/>
        <v>1013.9885654644653</v>
      </c>
      <c r="P245" s="405">
        <f t="shared" si="67"/>
        <v>1008.1917472762933</v>
      </c>
      <c r="Q245" s="369">
        <v>1</v>
      </c>
      <c r="R245" s="465">
        <v>32</v>
      </c>
      <c r="S245" s="465"/>
      <c r="T245" s="461">
        <f t="shared" si="68"/>
        <v>628752.89393210411</v>
      </c>
      <c r="U245" s="462">
        <f t="shared" si="74"/>
        <v>2.8575167462407281E-2</v>
      </c>
      <c r="V245" s="463">
        <f t="shared" si="69"/>
        <v>22.394519171776551</v>
      </c>
      <c r="W245" s="464"/>
      <c r="X245" s="242">
        <v>753</v>
      </c>
      <c r="Y245" s="18" t="s">
        <v>279</v>
      </c>
      <c r="Z245" s="21">
        <v>22190</v>
      </c>
      <c r="AA245" s="473">
        <f t="shared" si="70"/>
        <v>13567638.882167041</v>
      </c>
      <c r="AB245" s="473">
        <v>8674619</v>
      </c>
      <c r="AC245" s="22">
        <v>22242257.882167041</v>
      </c>
      <c r="AD245" s="36">
        <v>-640179</v>
      </c>
      <c r="AE245" s="22">
        <v>21602079</v>
      </c>
      <c r="AF245" s="21">
        <v>2530377.8872347632</v>
      </c>
      <c r="AG245" s="418">
        <f t="shared" si="71"/>
        <v>24132456.887234762</v>
      </c>
      <c r="AH245" s="447">
        <v>-2128985</v>
      </c>
      <c r="AI245" s="442">
        <f t="shared" si="72"/>
        <v>22003471.887234762</v>
      </c>
      <c r="AJ245" s="419">
        <f t="shared" si="73"/>
        <v>991.59404629268874</v>
      </c>
      <c r="AK245" s="369">
        <v>1</v>
      </c>
    </row>
    <row r="246" spans="1:37">
      <c r="A246" s="242">
        <v>755</v>
      </c>
      <c r="B246" s="18" t="s">
        <v>280</v>
      </c>
      <c r="C246" s="21">
        <v>6217</v>
      </c>
      <c r="D246" s="476">
        <f t="shared" si="61"/>
        <v>3403514.1351950676</v>
      </c>
      <c r="E246" s="473">
        <v>2326352.9122314262</v>
      </c>
      <c r="F246" s="22">
        <v>5729867.0474264938</v>
      </c>
      <c r="G246" s="36">
        <v>-48610.335248436146</v>
      </c>
      <c r="H246" s="22">
        <f t="shared" si="62"/>
        <v>5681256.712178058</v>
      </c>
      <c r="I246" s="425">
        <v>899467.50349553861</v>
      </c>
      <c r="J246" s="418">
        <f t="shared" si="63"/>
        <v>6580724.2156735966</v>
      </c>
      <c r="K246" s="447">
        <v>-1604093</v>
      </c>
      <c r="L246" s="442">
        <f t="shared" si="64"/>
        <v>4976631.2156735966</v>
      </c>
      <c r="M246" s="418">
        <v>-979976.08410000009</v>
      </c>
      <c r="N246" s="405">
        <f t="shared" si="65"/>
        <v>3996655.1315735965</v>
      </c>
      <c r="O246" s="405">
        <f t="shared" si="66"/>
        <v>800.48756887141656</v>
      </c>
      <c r="P246" s="405">
        <f t="shared" si="67"/>
        <v>642.8591171905415</v>
      </c>
      <c r="Q246" s="369">
        <v>1</v>
      </c>
      <c r="R246" s="465">
        <v>34</v>
      </c>
      <c r="S246" s="465"/>
      <c r="T246" s="461">
        <f t="shared" si="68"/>
        <v>730301.71589879971</v>
      </c>
      <c r="U246" s="462">
        <f t="shared" si="74"/>
        <v>0.17198423154339085</v>
      </c>
      <c r="V246" s="463">
        <f t="shared" si="69"/>
        <v>115.37470992098145</v>
      </c>
      <c r="W246" s="464"/>
      <c r="X246" s="242">
        <v>755</v>
      </c>
      <c r="Y246" s="18" t="s">
        <v>280</v>
      </c>
      <c r="Z246" s="21">
        <v>6198</v>
      </c>
      <c r="AA246" s="473">
        <f t="shared" si="70"/>
        <v>3509419.2470656801</v>
      </c>
      <c r="AB246" s="473">
        <v>1301277</v>
      </c>
      <c r="AC246" s="22">
        <v>4810696.2470656801</v>
      </c>
      <c r="AD246" s="36">
        <v>126925</v>
      </c>
      <c r="AE246" s="22">
        <v>4937622</v>
      </c>
      <c r="AF246" s="21">
        <v>912800.49977479712</v>
      </c>
      <c r="AG246" s="418">
        <f t="shared" si="71"/>
        <v>5850422.4997747969</v>
      </c>
      <c r="AH246" s="447">
        <v>-1604093</v>
      </c>
      <c r="AI246" s="442">
        <f t="shared" si="72"/>
        <v>4246329.4997747969</v>
      </c>
      <c r="AJ246" s="419">
        <f t="shared" si="73"/>
        <v>685.11285895043511</v>
      </c>
      <c r="AK246" s="369">
        <v>1</v>
      </c>
    </row>
    <row r="247" spans="1:37">
      <c r="A247" s="242">
        <v>758</v>
      </c>
      <c r="B247" s="18" t="s">
        <v>281</v>
      </c>
      <c r="C247" s="21">
        <v>8134</v>
      </c>
      <c r="D247" s="476">
        <f t="shared" si="61"/>
        <v>8169730.8285730444</v>
      </c>
      <c r="E247" s="473">
        <v>-3702667.1321430146</v>
      </c>
      <c r="F247" s="22">
        <v>4467063.6964300303</v>
      </c>
      <c r="G247" s="36">
        <v>604044.98044418986</v>
      </c>
      <c r="H247" s="22">
        <f t="shared" si="62"/>
        <v>5071108.6768742204</v>
      </c>
      <c r="I247" s="425">
        <v>1535480.2572013477</v>
      </c>
      <c r="J247" s="418">
        <f t="shared" si="63"/>
        <v>6606588.9340755679</v>
      </c>
      <c r="K247" s="447">
        <v>-970894</v>
      </c>
      <c r="L247" s="442">
        <f t="shared" si="64"/>
        <v>5635694.9340755679</v>
      </c>
      <c r="M247" s="418">
        <v>-109105.28850000005</v>
      </c>
      <c r="N247" s="405">
        <f t="shared" si="65"/>
        <v>5526589.6455755681</v>
      </c>
      <c r="O247" s="405">
        <f t="shared" si="66"/>
        <v>692.85652004863141</v>
      </c>
      <c r="P247" s="405">
        <f t="shared" si="67"/>
        <v>679.44303486299088</v>
      </c>
      <c r="Q247" s="369">
        <v>19</v>
      </c>
      <c r="R247" s="369">
        <v>19</v>
      </c>
      <c r="S247" s="369"/>
      <c r="T247" s="461">
        <f t="shared" si="68"/>
        <v>3168145.5750601809</v>
      </c>
      <c r="U247" s="462">
        <f t="shared" si="74"/>
        <v>1.2839238913236366</v>
      </c>
      <c r="V247" s="463">
        <f t="shared" si="69"/>
        <v>391.45803965100259</v>
      </c>
      <c r="W247" s="464"/>
      <c r="X247" s="242">
        <v>758</v>
      </c>
      <c r="Y247" s="18" t="s">
        <v>281</v>
      </c>
      <c r="Z247" s="21">
        <v>8187</v>
      </c>
      <c r="AA247" s="473">
        <f t="shared" si="70"/>
        <v>7588017.249003401</v>
      </c>
      <c r="AB247" s="473">
        <v>-5567326</v>
      </c>
      <c r="AC247" s="22">
        <v>2020691.249003401</v>
      </c>
      <c r="AD247" s="36">
        <v>-104264</v>
      </c>
      <c r="AE247" s="22">
        <v>1916427</v>
      </c>
      <c r="AF247" s="21">
        <v>1522016.359015387</v>
      </c>
      <c r="AG247" s="418">
        <f t="shared" si="71"/>
        <v>3438443.359015387</v>
      </c>
      <c r="AH247" s="447">
        <v>-970894</v>
      </c>
      <c r="AI247" s="442">
        <f t="shared" si="72"/>
        <v>2467549.359015387</v>
      </c>
      <c r="AJ247" s="419">
        <f t="shared" si="73"/>
        <v>301.39848039762882</v>
      </c>
      <c r="AK247" s="369">
        <v>19</v>
      </c>
    </row>
    <row r="248" spans="1:37">
      <c r="A248" s="242">
        <v>759</v>
      </c>
      <c r="B248" s="18" t="s">
        <v>282</v>
      </c>
      <c r="C248" s="21">
        <v>1942</v>
      </c>
      <c r="D248" s="476">
        <f t="shared" si="61"/>
        <v>1050700.5828545699</v>
      </c>
      <c r="E248" s="473">
        <v>-37449.560430180383</v>
      </c>
      <c r="F248" s="22">
        <v>1013251.0224243895</v>
      </c>
      <c r="G248" s="36">
        <v>906648.74400953879</v>
      </c>
      <c r="H248" s="22">
        <f t="shared" si="62"/>
        <v>1919899.7664339282</v>
      </c>
      <c r="I248" s="425">
        <v>494223.57174854487</v>
      </c>
      <c r="J248" s="418">
        <f t="shared" si="63"/>
        <v>2414123.3381824731</v>
      </c>
      <c r="K248" s="447">
        <v>-513054</v>
      </c>
      <c r="L248" s="442">
        <f t="shared" si="64"/>
        <v>1901069.3381824731</v>
      </c>
      <c r="M248" s="418">
        <v>497358.81</v>
      </c>
      <c r="N248" s="405">
        <f t="shared" si="65"/>
        <v>2398428.1481824731</v>
      </c>
      <c r="O248" s="405">
        <f t="shared" si="66"/>
        <v>978.9234491155886</v>
      </c>
      <c r="P248" s="405">
        <f t="shared" si="67"/>
        <v>1235.0299424214588</v>
      </c>
      <c r="Q248" s="369">
        <v>14</v>
      </c>
      <c r="R248" s="369">
        <v>14</v>
      </c>
      <c r="S248" s="369"/>
      <c r="T248" s="461">
        <f t="shared" si="68"/>
        <v>-226484.96062560566</v>
      </c>
      <c r="U248" s="462">
        <f t="shared" si="74"/>
        <v>-0.10645319875149109</v>
      </c>
      <c r="V248" s="463">
        <f t="shared" si="69"/>
        <v>-86.451763106784369</v>
      </c>
      <c r="W248" s="464"/>
      <c r="X248" s="242">
        <v>759</v>
      </c>
      <c r="Y248" s="18" t="s">
        <v>282</v>
      </c>
      <c r="Z248" s="21">
        <v>1997</v>
      </c>
      <c r="AA248" s="473">
        <f t="shared" si="70"/>
        <v>929841.50254884036</v>
      </c>
      <c r="AB248" s="473">
        <v>287273</v>
      </c>
      <c r="AC248" s="22">
        <v>1217114.5025488404</v>
      </c>
      <c r="AD248" s="36">
        <v>935857</v>
      </c>
      <c r="AE248" s="22">
        <v>2152971</v>
      </c>
      <c r="AF248" s="21">
        <v>487637.29880807875</v>
      </c>
      <c r="AG248" s="418">
        <f t="shared" si="71"/>
        <v>2640608.2988080787</v>
      </c>
      <c r="AH248" s="447">
        <v>-513054</v>
      </c>
      <c r="AI248" s="442">
        <f t="shared" si="72"/>
        <v>2127554.2988080787</v>
      </c>
      <c r="AJ248" s="419">
        <f t="shared" si="73"/>
        <v>1065.375212222373</v>
      </c>
      <c r="AK248" s="369">
        <v>14</v>
      </c>
    </row>
    <row r="249" spans="1:37">
      <c r="A249" s="242">
        <v>761</v>
      </c>
      <c r="B249" s="18" t="s">
        <v>283</v>
      </c>
      <c r="C249" s="21">
        <v>8426</v>
      </c>
      <c r="D249" s="476">
        <f t="shared" si="61"/>
        <v>502364.62133990903</v>
      </c>
      <c r="E249" s="473">
        <v>1322442.7090546268</v>
      </c>
      <c r="F249" s="22">
        <v>1824807.3303945358</v>
      </c>
      <c r="G249" s="36">
        <v>3967993.1639877311</v>
      </c>
      <c r="H249" s="22">
        <f t="shared" si="62"/>
        <v>5792800.4943822669</v>
      </c>
      <c r="I249" s="425">
        <v>1841510.173250871</v>
      </c>
      <c r="J249" s="418">
        <f t="shared" si="63"/>
        <v>7634310.6676331377</v>
      </c>
      <c r="K249" s="447">
        <v>239673</v>
      </c>
      <c r="L249" s="442">
        <f t="shared" si="64"/>
        <v>7873983.6676331377</v>
      </c>
      <c r="M249" s="418">
        <v>477539.1361</v>
      </c>
      <c r="N249" s="405">
        <f t="shared" si="65"/>
        <v>8351522.8037331374</v>
      </c>
      <c r="O249" s="405">
        <f t="shared" si="66"/>
        <v>934.48654968349604</v>
      </c>
      <c r="P249" s="405">
        <f t="shared" si="67"/>
        <v>991.16102584062867</v>
      </c>
      <c r="Q249" s="369">
        <v>2</v>
      </c>
      <c r="R249" s="369">
        <v>2</v>
      </c>
      <c r="S249" s="369"/>
      <c r="T249" s="461">
        <f t="shared" si="68"/>
        <v>-2804583.7705495646</v>
      </c>
      <c r="U249" s="462">
        <f t="shared" si="74"/>
        <v>-0.26263670541812428</v>
      </c>
      <c r="V249" s="463">
        <f t="shared" si="69"/>
        <v>-312.57259292805395</v>
      </c>
      <c r="W249" s="464"/>
      <c r="X249" s="242">
        <v>761</v>
      </c>
      <c r="Y249" s="18" t="s">
        <v>283</v>
      </c>
      <c r="Z249" s="21">
        <v>8563</v>
      </c>
      <c r="AA249" s="473">
        <f t="shared" si="70"/>
        <v>676583.93893351033</v>
      </c>
      <c r="AB249" s="473">
        <v>3743879</v>
      </c>
      <c r="AC249" s="22">
        <v>4420462.9389335103</v>
      </c>
      <c r="AD249" s="36">
        <v>4177982</v>
      </c>
      <c r="AE249" s="22">
        <v>8598445</v>
      </c>
      <c r="AF249" s="21">
        <v>1840449.4381827025</v>
      </c>
      <c r="AG249" s="418">
        <f t="shared" si="71"/>
        <v>10438894.438182702</v>
      </c>
      <c r="AH249" s="447">
        <v>239673</v>
      </c>
      <c r="AI249" s="442">
        <f t="shared" si="72"/>
        <v>10678567.438182702</v>
      </c>
      <c r="AJ249" s="419">
        <f t="shared" si="73"/>
        <v>1247.05914261155</v>
      </c>
      <c r="AK249" s="369">
        <v>2</v>
      </c>
    </row>
    <row r="250" spans="1:37">
      <c r="A250" s="242">
        <v>762</v>
      </c>
      <c r="B250" s="18" t="s">
        <v>284</v>
      </c>
      <c r="C250" s="21">
        <v>3672</v>
      </c>
      <c r="D250" s="476">
        <f t="shared" si="61"/>
        <v>992998.73405701271</v>
      </c>
      <c r="E250" s="473">
        <v>1284760.2859082653</v>
      </c>
      <c r="F250" s="22">
        <v>2277759.019965278</v>
      </c>
      <c r="G250" s="36">
        <v>1272847.5070030238</v>
      </c>
      <c r="H250" s="22">
        <f t="shared" si="62"/>
        <v>3550606.5269683017</v>
      </c>
      <c r="I250" s="425">
        <v>899526.54166517593</v>
      </c>
      <c r="J250" s="418">
        <f t="shared" si="63"/>
        <v>4450133.0686334781</v>
      </c>
      <c r="K250" s="447">
        <v>-90670</v>
      </c>
      <c r="L250" s="442">
        <f t="shared" si="64"/>
        <v>4359463.0686334781</v>
      </c>
      <c r="M250" s="418">
        <v>3704.0535999999847</v>
      </c>
      <c r="N250" s="405">
        <f t="shared" si="65"/>
        <v>4363167.1222334784</v>
      </c>
      <c r="O250" s="405">
        <f t="shared" si="66"/>
        <v>1187.2176112836269</v>
      </c>
      <c r="P250" s="405">
        <f t="shared" si="67"/>
        <v>1188.2263404775267</v>
      </c>
      <c r="Q250" s="369">
        <v>11</v>
      </c>
      <c r="R250" s="369">
        <v>11</v>
      </c>
      <c r="S250" s="369"/>
      <c r="T250" s="461">
        <f t="shared" si="68"/>
        <v>-13521.104844964109</v>
      </c>
      <c r="U250" s="462">
        <f t="shared" si="74"/>
        <v>-3.0919629041805782E-3</v>
      </c>
      <c r="V250" s="463">
        <f t="shared" si="69"/>
        <v>29.424607979829716</v>
      </c>
      <c r="W250" s="464"/>
      <c r="X250" s="242">
        <v>762</v>
      </c>
      <c r="Y250" s="18" t="s">
        <v>284</v>
      </c>
      <c r="Z250" s="21">
        <v>3777</v>
      </c>
      <c r="AA250" s="473">
        <f t="shared" si="70"/>
        <v>1055636.5978996744</v>
      </c>
      <c r="AB250" s="473">
        <v>2112704</v>
      </c>
      <c r="AC250" s="22">
        <v>3168340.5978996744</v>
      </c>
      <c r="AD250" s="36">
        <v>404542</v>
      </c>
      <c r="AE250" s="22">
        <v>3572883</v>
      </c>
      <c r="AF250" s="21">
        <v>890771.17347844259</v>
      </c>
      <c r="AG250" s="418">
        <f t="shared" si="71"/>
        <v>4463654.1734784422</v>
      </c>
      <c r="AH250" s="447">
        <v>-90670</v>
      </c>
      <c r="AI250" s="442">
        <f t="shared" si="72"/>
        <v>4372984.1734784422</v>
      </c>
      <c r="AJ250" s="419">
        <f t="shared" si="73"/>
        <v>1157.7930033037971</v>
      </c>
      <c r="AK250" s="369">
        <v>11</v>
      </c>
    </row>
    <row r="251" spans="1:37">
      <c r="A251" s="242">
        <v>765</v>
      </c>
      <c r="B251" s="18" t="s">
        <v>285</v>
      </c>
      <c r="C251" s="21">
        <v>10354</v>
      </c>
      <c r="D251" s="476">
        <f t="shared" si="61"/>
        <v>4206725.1402127985</v>
      </c>
      <c r="E251" s="473">
        <v>-1668834.1510423315</v>
      </c>
      <c r="F251" s="22">
        <v>2537890.9891704675</v>
      </c>
      <c r="G251" s="36">
        <v>1789656.5571467113</v>
      </c>
      <c r="H251" s="22">
        <f t="shared" si="62"/>
        <v>4327547.5463171788</v>
      </c>
      <c r="I251" s="425">
        <v>1898738.6294198092</v>
      </c>
      <c r="J251" s="418">
        <f t="shared" si="63"/>
        <v>6226286.175736988</v>
      </c>
      <c r="K251" s="447">
        <v>589416</v>
      </c>
      <c r="L251" s="442">
        <f t="shared" si="64"/>
        <v>6815702.175736988</v>
      </c>
      <c r="M251" s="418">
        <v>-20237.873500000016</v>
      </c>
      <c r="N251" s="405">
        <f t="shared" si="65"/>
        <v>6795464.3022369882</v>
      </c>
      <c r="O251" s="405">
        <f t="shared" si="66"/>
        <v>658.26754643007416</v>
      </c>
      <c r="P251" s="405">
        <f t="shared" si="67"/>
        <v>656.31295173237277</v>
      </c>
      <c r="Q251" s="369">
        <v>18</v>
      </c>
      <c r="R251" s="369">
        <v>18</v>
      </c>
      <c r="S251" s="369"/>
      <c r="T251" s="461">
        <f t="shared" si="68"/>
        <v>1882684.3229413126</v>
      </c>
      <c r="U251" s="462">
        <f t="shared" si="74"/>
        <v>0.38164960661440628</v>
      </c>
      <c r="V251" s="463">
        <f t="shared" si="69"/>
        <v>181.55534573470544</v>
      </c>
      <c r="W251" s="464"/>
      <c r="X251" s="242">
        <v>765</v>
      </c>
      <c r="Y251" s="18" t="s">
        <v>285</v>
      </c>
      <c r="Z251" s="21">
        <v>10348</v>
      </c>
      <c r="AA251" s="473">
        <f t="shared" si="70"/>
        <v>3974037.7945020627</v>
      </c>
      <c r="AB251" s="473">
        <v>-2949679</v>
      </c>
      <c r="AC251" s="22">
        <v>1024358.7945020627</v>
      </c>
      <c r="AD251" s="36">
        <v>1431520</v>
      </c>
      <c r="AE251" s="22">
        <v>2455879</v>
      </c>
      <c r="AF251" s="21">
        <v>1887722.8527956752</v>
      </c>
      <c r="AG251" s="418">
        <f t="shared" si="71"/>
        <v>4343601.8527956754</v>
      </c>
      <c r="AH251" s="447">
        <v>589416</v>
      </c>
      <c r="AI251" s="442">
        <f t="shared" si="72"/>
        <v>4933017.8527956754</v>
      </c>
      <c r="AJ251" s="419">
        <f t="shared" si="73"/>
        <v>476.71220069536872</v>
      </c>
      <c r="AK251" s="369">
        <v>18</v>
      </c>
    </row>
    <row r="252" spans="1:37">
      <c r="A252" s="242">
        <v>768</v>
      </c>
      <c r="B252" s="18" t="s">
        <v>286</v>
      </c>
      <c r="C252" s="21">
        <v>2375</v>
      </c>
      <c r="D252" s="476">
        <f t="shared" si="61"/>
        <v>588401.13836887036</v>
      </c>
      <c r="E252" s="473">
        <v>766269.19423075975</v>
      </c>
      <c r="F252" s="22">
        <v>1354670.3325996301</v>
      </c>
      <c r="G252" s="36">
        <v>758178.24406876008</v>
      </c>
      <c r="H252" s="22">
        <f t="shared" si="62"/>
        <v>2112848.5766683901</v>
      </c>
      <c r="I252" s="425">
        <v>572889.40493132547</v>
      </c>
      <c r="J252" s="418">
        <f t="shared" si="63"/>
        <v>2685737.9815997155</v>
      </c>
      <c r="K252" s="447">
        <v>303659</v>
      </c>
      <c r="L252" s="442">
        <f t="shared" si="64"/>
        <v>2989396.9815997155</v>
      </c>
      <c r="M252" s="418">
        <v>59742.8</v>
      </c>
      <c r="N252" s="405">
        <f t="shared" si="65"/>
        <v>3049139.7815997154</v>
      </c>
      <c r="O252" s="405">
        <f t="shared" si="66"/>
        <v>1258.6934659367223</v>
      </c>
      <c r="P252" s="405">
        <f t="shared" si="67"/>
        <v>1283.8483290946169</v>
      </c>
      <c r="Q252" s="369">
        <v>10</v>
      </c>
      <c r="R252" s="369">
        <v>10</v>
      </c>
      <c r="S252" s="369"/>
      <c r="T252" s="461">
        <f t="shared" si="68"/>
        <v>493181.44011354353</v>
      </c>
      <c r="U252" s="462">
        <f t="shared" si="74"/>
        <v>0.19757165674079494</v>
      </c>
      <c r="V252" s="463">
        <f t="shared" si="69"/>
        <v>231.44427190949114</v>
      </c>
      <c r="W252" s="464"/>
      <c r="X252" s="242">
        <v>768</v>
      </c>
      <c r="Y252" s="18" t="s">
        <v>286</v>
      </c>
      <c r="Z252" s="21">
        <v>2430</v>
      </c>
      <c r="AA252" s="473">
        <f t="shared" si="70"/>
        <v>633128.64507768909</v>
      </c>
      <c r="AB252" s="473">
        <v>631671</v>
      </c>
      <c r="AC252" s="22">
        <v>1264799.6450776891</v>
      </c>
      <c r="AD252" s="36">
        <v>358341</v>
      </c>
      <c r="AE252" s="22">
        <v>1623141</v>
      </c>
      <c r="AF252" s="21">
        <v>569415.54148617212</v>
      </c>
      <c r="AG252" s="418">
        <f t="shared" si="71"/>
        <v>2192556.541486172</v>
      </c>
      <c r="AH252" s="447">
        <v>303659</v>
      </c>
      <c r="AI252" s="442">
        <f t="shared" si="72"/>
        <v>2496215.541486172</v>
      </c>
      <c r="AJ252" s="419">
        <f t="shared" si="73"/>
        <v>1027.2491940272312</v>
      </c>
      <c r="AK252" s="369">
        <v>10</v>
      </c>
    </row>
    <row r="253" spans="1:37">
      <c r="A253" s="242">
        <v>777</v>
      </c>
      <c r="B253" s="18" t="s">
        <v>287</v>
      </c>
      <c r="C253" s="21">
        <v>7367</v>
      </c>
      <c r="D253" s="476">
        <f t="shared" si="61"/>
        <v>3226350.965150767</v>
      </c>
      <c r="E253" s="473">
        <v>412907.15264129423</v>
      </c>
      <c r="F253" s="22">
        <v>3639258.1177920611</v>
      </c>
      <c r="G253" s="36">
        <v>3072591.2379810628</v>
      </c>
      <c r="H253" s="22">
        <f t="shared" si="62"/>
        <v>6711849.3557731239</v>
      </c>
      <c r="I253" s="425">
        <v>1582526.7347096878</v>
      </c>
      <c r="J253" s="418">
        <f t="shared" si="63"/>
        <v>8294376.0904828114</v>
      </c>
      <c r="K253" s="447">
        <v>82592</v>
      </c>
      <c r="L253" s="442">
        <f t="shared" si="64"/>
        <v>8376968.0904828114</v>
      </c>
      <c r="M253" s="418">
        <v>-5257.3663999999844</v>
      </c>
      <c r="N253" s="405">
        <f t="shared" si="65"/>
        <v>8371710.7240828117</v>
      </c>
      <c r="O253" s="405">
        <f t="shared" si="66"/>
        <v>1137.0935374620349</v>
      </c>
      <c r="P253" s="405">
        <f t="shared" si="67"/>
        <v>1136.3799001062591</v>
      </c>
      <c r="Q253" s="369">
        <v>18</v>
      </c>
      <c r="R253" s="369">
        <v>18</v>
      </c>
      <c r="S253" s="369"/>
      <c r="T253" s="461">
        <f t="shared" si="68"/>
        <v>734458.69695914909</v>
      </c>
      <c r="U253" s="462">
        <f t="shared" si="74"/>
        <v>9.6101772224387011E-2</v>
      </c>
      <c r="V253" s="463">
        <f t="shared" si="69"/>
        <v>119.17806149990622</v>
      </c>
      <c r="W253" s="464"/>
      <c r="X253" s="242">
        <v>777</v>
      </c>
      <c r="Y253" s="18" t="s">
        <v>287</v>
      </c>
      <c r="Z253" s="21">
        <v>7508</v>
      </c>
      <c r="AA253" s="473">
        <f t="shared" si="70"/>
        <v>3073996.7784631569</v>
      </c>
      <c r="AB253" s="473">
        <v>383849</v>
      </c>
      <c r="AC253" s="22">
        <v>3457845.7784631569</v>
      </c>
      <c r="AD253" s="36">
        <v>2542504</v>
      </c>
      <c r="AE253" s="22">
        <v>6000349</v>
      </c>
      <c r="AF253" s="21">
        <v>1559568.3935236621</v>
      </c>
      <c r="AG253" s="418">
        <f t="shared" si="71"/>
        <v>7559917.3935236624</v>
      </c>
      <c r="AH253" s="447">
        <v>82592</v>
      </c>
      <c r="AI253" s="442">
        <f t="shared" si="72"/>
        <v>7642509.3935236624</v>
      </c>
      <c r="AJ253" s="419">
        <f t="shared" si="73"/>
        <v>1017.9154759621287</v>
      </c>
      <c r="AK253" s="369">
        <v>18</v>
      </c>
    </row>
    <row r="254" spans="1:37">
      <c r="A254" s="242">
        <v>778</v>
      </c>
      <c r="B254" s="18" t="s">
        <v>288</v>
      </c>
      <c r="C254" s="21">
        <v>6763</v>
      </c>
      <c r="D254" s="476">
        <f t="shared" si="61"/>
        <v>490143.65419352078</v>
      </c>
      <c r="E254" s="473">
        <v>564149.01377724274</v>
      </c>
      <c r="F254" s="22">
        <v>1054292.6679707635</v>
      </c>
      <c r="G254" s="36">
        <v>3223716.2839590423</v>
      </c>
      <c r="H254" s="22">
        <f t="shared" si="62"/>
        <v>4278008.9519298058</v>
      </c>
      <c r="I254" s="425">
        <v>1377818.1042843149</v>
      </c>
      <c r="J254" s="418">
        <f t="shared" si="63"/>
        <v>5655827.0562141202</v>
      </c>
      <c r="K254" s="447">
        <v>92402</v>
      </c>
      <c r="L254" s="442">
        <f t="shared" si="64"/>
        <v>5748229.0562141202</v>
      </c>
      <c r="M254" s="418">
        <v>138562.96960999997</v>
      </c>
      <c r="N254" s="405">
        <f t="shared" si="65"/>
        <v>5886792.0258241203</v>
      </c>
      <c r="O254" s="405">
        <f t="shared" si="66"/>
        <v>849.95254416887781</v>
      </c>
      <c r="P254" s="405">
        <f t="shared" si="67"/>
        <v>870.44093240043185</v>
      </c>
      <c r="Q254" s="369">
        <v>11</v>
      </c>
      <c r="R254" s="369">
        <v>11</v>
      </c>
      <c r="S254" s="369"/>
      <c r="T254" s="461">
        <f t="shared" si="68"/>
        <v>723555.53375365399</v>
      </c>
      <c r="U254" s="462">
        <f t="shared" ref="U254:U273" si="75">T254/AI254</f>
        <v>0.1440005068029466</v>
      </c>
      <c r="V254" s="463">
        <f t="shared" si="69"/>
        <v>120.78790587828632</v>
      </c>
      <c r="W254" s="464"/>
      <c r="X254" s="242">
        <v>778</v>
      </c>
      <c r="Y254" s="18" t="s">
        <v>288</v>
      </c>
      <c r="Z254" s="21">
        <v>6891</v>
      </c>
      <c r="AA254" s="473">
        <f t="shared" si="70"/>
        <v>318458.23598117672</v>
      </c>
      <c r="AB254" s="473">
        <v>204714</v>
      </c>
      <c r="AC254" s="22">
        <v>523172.23598117672</v>
      </c>
      <c r="AD254" s="36">
        <v>3044071</v>
      </c>
      <c r="AE254" s="22">
        <v>3567243</v>
      </c>
      <c r="AF254" s="21">
        <v>1365028.5224604667</v>
      </c>
      <c r="AG254" s="418">
        <f t="shared" si="71"/>
        <v>4932271.5224604663</v>
      </c>
      <c r="AH254" s="447">
        <v>92402</v>
      </c>
      <c r="AI254" s="442">
        <f t="shared" si="72"/>
        <v>5024673.5224604663</v>
      </c>
      <c r="AJ254" s="419">
        <f t="shared" si="73"/>
        <v>729.16463829059148</v>
      </c>
      <c r="AK254" s="369">
        <v>11</v>
      </c>
    </row>
    <row r="255" spans="1:37">
      <c r="A255" s="242">
        <v>781</v>
      </c>
      <c r="B255" s="18" t="s">
        <v>289</v>
      </c>
      <c r="C255" s="21">
        <v>3504</v>
      </c>
      <c r="D255" s="476">
        <f t="shared" si="61"/>
        <v>-697456.18651903095</v>
      </c>
      <c r="E255" s="473">
        <v>3080713.5622427012</v>
      </c>
      <c r="F255" s="22">
        <v>2383257.3757236702</v>
      </c>
      <c r="G255" s="36">
        <v>755301.05299871694</v>
      </c>
      <c r="H255" s="22">
        <f t="shared" si="62"/>
        <v>3138558.4287223872</v>
      </c>
      <c r="I255" s="425">
        <v>807509.98236117931</v>
      </c>
      <c r="J255" s="418">
        <f t="shared" si="63"/>
        <v>3946068.4110835665</v>
      </c>
      <c r="K255" s="447">
        <v>-412507</v>
      </c>
      <c r="L255" s="442">
        <f t="shared" si="64"/>
        <v>3533561.4110835665</v>
      </c>
      <c r="M255" s="418">
        <v>-33904.039000000019</v>
      </c>
      <c r="N255" s="405">
        <f t="shared" si="65"/>
        <v>3499657.3720835666</v>
      </c>
      <c r="O255" s="405">
        <f t="shared" si="66"/>
        <v>1008.4364757658581</v>
      </c>
      <c r="P255" s="405">
        <f t="shared" si="67"/>
        <v>998.76066554896306</v>
      </c>
      <c r="Q255" s="369">
        <v>7</v>
      </c>
      <c r="R255" s="369">
        <v>7</v>
      </c>
      <c r="S255" s="369"/>
      <c r="T255" s="461">
        <f t="shared" si="68"/>
        <v>-35760.777856379282</v>
      </c>
      <c r="U255" s="462">
        <f t="shared" si="75"/>
        <v>-1.0018926833556567E-2</v>
      </c>
      <c r="V255" s="463">
        <f t="shared" si="69"/>
        <v>12.531847155382138</v>
      </c>
      <c r="W255" s="464"/>
      <c r="X255" s="242">
        <v>781</v>
      </c>
      <c r="Y255" s="18" t="s">
        <v>289</v>
      </c>
      <c r="Z255" s="21">
        <v>3584</v>
      </c>
      <c r="AA255" s="473">
        <f t="shared" si="70"/>
        <v>-627539.59158662288</v>
      </c>
      <c r="AB255" s="473">
        <v>3261691</v>
      </c>
      <c r="AC255" s="22">
        <v>2634151.4084133771</v>
      </c>
      <c r="AD255" s="36">
        <v>542259</v>
      </c>
      <c r="AE255" s="22">
        <v>3176410</v>
      </c>
      <c r="AF255" s="21">
        <v>805419.18893994577</v>
      </c>
      <c r="AG255" s="418">
        <f t="shared" si="71"/>
        <v>3981829.1889399458</v>
      </c>
      <c r="AH255" s="447">
        <v>-412507</v>
      </c>
      <c r="AI255" s="442">
        <f t="shared" si="72"/>
        <v>3569322.1889399458</v>
      </c>
      <c r="AJ255" s="419">
        <f t="shared" si="73"/>
        <v>995.90462861047592</v>
      </c>
      <c r="AK255" s="369">
        <v>7</v>
      </c>
    </row>
    <row r="256" spans="1:37">
      <c r="A256" s="242">
        <v>783</v>
      </c>
      <c r="B256" s="18" t="s">
        <v>290</v>
      </c>
      <c r="C256" s="21">
        <v>6419</v>
      </c>
      <c r="D256" s="476">
        <f t="shared" si="61"/>
        <v>343087.51816964813</v>
      </c>
      <c r="E256" s="473">
        <v>-464317.97901815292</v>
      </c>
      <c r="F256" s="22">
        <v>-121230.46084850479</v>
      </c>
      <c r="G256" s="36">
        <v>1558364.5386055252</v>
      </c>
      <c r="H256" s="22">
        <f t="shared" si="62"/>
        <v>1437134.0777570205</v>
      </c>
      <c r="I256" s="425">
        <v>1257246.7000320044</v>
      </c>
      <c r="J256" s="418">
        <f t="shared" si="63"/>
        <v>2694380.7777890246</v>
      </c>
      <c r="K256" s="447">
        <v>-418397</v>
      </c>
      <c r="L256" s="442">
        <f t="shared" si="64"/>
        <v>2275983.7777890246</v>
      </c>
      <c r="M256" s="418">
        <v>-98904.205399999992</v>
      </c>
      <c r="N256" s="405">
        <f t="shared" si="65"/>
        <v>2177079.5723890248</v>
      </c>
      <c r="O256" s="405">
        <f t="shared" si="66"/>
        <v>354.56983607867653</v>
      </c>
      <c r="P256" s="405">
        <f t="shared" si="67"/>
        <v>339.16179660212259</v>
      </c>
      <c r="Q256" s="369">
        <v>4</v>
      </c>
      <c r="R256" s="369">
        <v>4</v>
      </c>
      <c r="S256" s="369"/>
      <c r="T256" s="461">
        <f t="shared" si="68"/>
        <v>-1313036.7140554553</v>
      </c>
      <c r="U256" s="462">
        <f t="shared" si="75"/>
        <v>-0.36584820762075271</v>
      </c>
      <c r="V256" s="463">
        <f t="shared" si="69"/>
        <v>-190.21165934398289</v>
      </c>
      <c r="W256" s="464"/>
      <c r="X256" s="242">
        <v>783</v>
      </c>
      <c r="Y256" s="18" t="s">
        <v>290</v>
      </c>
      <c r="Z256" s="21">
        <v>6588</v>
      </c>
      <c r="AA256" s="473">
        <f t="shared" si="70"/>
        <v>222468.94785022805</v>
      </c>
      <c r="AB256" s="473">
        <v>787499</v>
      </c>
      <c r="AC256" s="22">
        <v>1009967.9478502281</v>
      </c>
      <c r="AD256" s="36">
        <v>1733538</v>
      </c>
      <c r="AE256" s="22">
        <v>2743506</v>
      </c>
      <c r="AF256" s="21">
        <v>1263911.4918444799</v>
      </c>
      <c r="AG256" s="418">
        <f t="shared" si="71"/>
        <v>4007417.4918444799</v>
      </c>
      <c r="AH256" s="447">
        <v>-418397</v>
      </c>
      <c r="AI256" s="442">
        <f t="shared" si="72"/>
        <v>3589020.4918444799</v>
      </c>
      <c r="AJ256" s="419">
        <f t="shared" si="73"/>
        <v>544.78149542265942</v>
      </c>
      <c r="AK256" s="369">
        <v>4</v>
      </c>
    </row>
    <row r="257" spans="1:37">
      <c r="A257" s="242">
        <v>785</v>
      </c>
      <c r="B257" s="18" t="s">
        <v>291</v>
      </c>
      <c r="C257" s="21">
        <v>2626</v>
      </c>
      <c r="D257" s="476">
        <f t="shared" si="61"/>
        <v>1390541.0115587283</v>
      </c>
      <c r="E257" s="473">
        <v>2178349.022751831</v>
      </c>
      <c r="F257" s="22">
        <v>3568890.0343105593</v>
      </c>
      <c r="G257" s="36">
        <v>1099139.2096583967</v>
      </c>
      <c r="H257" s="22">
        <f t="shared" si="62"/>
        <v>4668029.2439689562</v>
      </c>
      <c r="I257" s="425">
        <v>643052.14200253307</v>
      </c>
      <c r="J257" s="418">
        <f t="shared" si="63"/>
        <v>5311081.3859714894</v>
      </c>
      <c r="K257" s="447">
        <v>189159</v>
      </c>
      <c r="L257" s="442">
        <f t="shared" si="64"/>
        <v>5500240.3859714894</v>
      </c>
      <c r="M257" s="418">
        <v>48316.989499999996</v>
      </c>
      <c r="N257" s="405">
        <f t="shared" si="65"/>
        <v>5548557.3754714895</v>
      </c>
      <c r="O257" s="405">
        <f t="shared" si="66"/>
        <v>2094.5317539876196</v>
      </c>
      <c r="P257" s="405">
        <f t="shared" si="67"/>
        <v>2112.9312168589067</v>
      </c>
      <c r="Q257" s="369">
        <v>17</v>
      </c>
      <c r="R257" s="369">
        <v>17</v>
      </c>
      <c r="S257" s="369"/>
      <c r="T257" s="461">
        <f t="shared" si="68"/>
        <v>206078.49683066085</v>
      </c>
      <c r="U257" s="462">
        <f t="shared" si="75"/>
        <v>3.8925612995205298E-2</v>
      </c>
      <c r="V257" s="463">
        <f t="shared" si="69"/>
        <v>113.92498663227775</v>
      </c>
      <c r="W257" s="464"/>
      <c r="X257" s="242">
        <v>785</v>
      </c>
      <c r="Y257" s="18" t="s">
        <v>291</v>
      </c>
      <c r="Z257" s="21">
        <v>2673</v>
      </c>
      <c r="AA257" s="473">
        <f t="shared" si="70"/>
        <v>1326636.6655783774</v>
      </c>
      <c r="AB257" s="473">
        <v>1992720</v>
      </c>
      <c r="AC257" s="22">
        <v>3319356.6655783774</v>
      </c>
      <c r="AD257" s="36">
        <v>1147280</v>
      </c>
      <c r="AE257" s="22">
        <v>4466637</v>
      </c>
      <c r="AF257" s="21">
        <v>638365.88914082851</v>
      </c>
      <c r="AG257" s="418">
        <f t="shared" si="71"/>
        <v>5105002.8891408285</v>
      </c>
      <c r="AH257" s="447">
        <v>189159</v>
      </c>
      <c r="AI257" s="442">
        <f t="shared" si="72"/>
        <v>5294161.8891408285</v>
      </c>
      <c r="AJ257" s="419">
        <f t="shared" si="73"/>
        <v>1980.6067673553418</v>
      </c>
      <c r="AK257" s="369">
        <v>17</v>
      </c>
    </row>
    <row r="258" spans="1:37">
      <c r="A258" s="242">
        <v>790</v>
      </c>
      <c r="B258" s="18" t="s">
        <v>292</v>
      </c>
      <c r="C258" s="21">
        <v>23734</v>
      </c>
      <c r="D258" s="476">
        <f t="shared" si="61"/>
        <v>2151568.0460300772</v>
      </c>
      <c r="E258" s="473">
        <v>1942216.7070186846</v>
      </c>
      <c r="F258" s="22">
        <v>4093784.7530487617</v>
      </c>
      <c r="G258" s="36">
        <v>9823319.6490547284</v>
      </c>
      <c r="H258" s="22">
        <f t="shared" si="62"/>
        <v>13917104.402103491</v>
      </c>
      <c r="I258" s="425">
        <v>4478100.301469801</v>
      </c>
      <c r="J258" s="418">
        <f t="shared" si="63"/>
        <v>18395204.703573294</v>
      </c>
      <c r="K258" s="447">
        <v>-2266145</v>
      </c>
      <c r="L258" s="442">
        <f t="shared" si="64"/>
        <v>16129059.703573294</v>
      </c>
      <c r="M258" s="418">
        <v>160678.26059999992</v>
      </c>
      <c r="N258" s="405">
        <f t="shared" si="65"/>
        <v>16289737.964173295</v>
      </c>
      <c r="O258" s="405">
        <f t="shared" si="66"/>
        <v>679.57612301227323</v>
      </c>
      <c r="P258" s="405">
        <f t="shared" si="67"/>
        <v>686.34608427459739</v>
      </c>
      <c r="Q258" s="369">
        <v>6</v>
      </c>
      <c r="R258" s="369">
        <v>6</v>
      </c>
      <c r="S258" s="369"/>
      <c r="T258" s="461">
        <f t="shared" si="68"/>
        <v>-2268856.9913649522</v>
      </c>
      <c r="U258" s="462">
        <f t="shared" si="75"/>
        <v>-0.12332140801513547</v>
      </c>
      <c r="V258" s="463">
        <f t="shared" si="69"/>
        <v>-87.067626255926029</v>
      </c>
      <c r="W258" s="464"/>
      <c r="X258" s="242">
        <v>790</v>
      </c>
      <c r="Y258" s="18" t="s">
        <v>292</v>
      </c>
      <c r="Z258" s="21">
        <v>23998</v>
      </c>
      <c r="AA258" s="473">
        <f t="shared" si="70"/>
        <v>2856578.4343435401</v>
      </c>
      <c r="AB258" s="473">
        <v>3326249</v>
      </c>
      <c r="AC258" s="22">
        <v>6182827.4343435401</v>
      </c>
      <c r="AD258" s="36">
        <v>10005395</v>
      </c>
      <c r="AE258" s="22">
        <v>16188223</v>
      </c>
      <c r="AF258" s="21">
        <v>4475838.6949382462</v>
      </c>
      <c r="AG258" s="418">
        <f t="shared" si="71"/>
        <v>20664061.694938246</v>
      </c>
      <c r="AH258" s="447">
        <v>-2266145</v>
      </c>
      <c r="AI258" s="442">
        <f t="shared" si="72"/>
        <v>18397916.694938246</v>
      </c>
      <c r="AJ258" s="419">
        <f t="shared" si="73"/>
        <v>766.64374926819926</v>
      </c>
      <c r="AK258" s="369">
        <v>6</v>
      </c>
    </row>
    <row r="259" spans="1:37">
      <c r="A259" s="242">
        <v>791</v>
      </c>
      <c r="B259" s="18" t="s">
        <v>293</v>
      </c>
      <c r="C259" s="21">
        <v>5029</v>
      </c>
      <c r="D259" s="476">
        <f t="shared" si="61"/>
        <v>2952301.019331119</v>
      </c>
      <c r="E259" s="473">
        <v>235378.56535322257</v>
      </c>
      <c r="F259" s="22">
        <v>3187679.5846843417</v>
      </c>
      <c r="G259" s="36">
        <v>2903221.7135538687</v>
      </c>
      <c r="H259" s="22">
        <f t="shared" si="62"/>
        <v>6090901.2982382104</v>
      </c>
      <c r="I259" s="425">
        <v>1274692.5064676744</v>
      </c>
      <c r="J259" s="418">
        <f t="shared" si="63"/>
        <v>7365593.8047058843</v>
      </c>
      <c r="K259" s="447">
        <v>-165770</v>
      </c>
      <c r="L259" s="442">
        <f t="shared" si="64"/>
        <v>7199823.8047058843</v>
      </c>
      <c r="M259" s="418">
        <v>-205589.9105</v>
      </c>
      <c r="N259" s="405">
        <f t="shared" si="65"/>
        <v>6994233.8942058841</v>
      </c>
      <c r="O259" s="405">
        <f t="shared" si="66"/>
        <v>1431.6611264080104</v>
      </c>
      <c r="P259" s="405">
        <f t="shared" si="67"/>
        <v>1390.7802533716215</v>
      </c>
      <c r="Q259" s="369">
        <v>17</v>
      </c>
      <c r="R259" s="369">
        <v>17</v>
      </c>
      <c r="S259" s="369"/>
      <c r="T259" s="461">
        <f t="shared" si="68"/>
        <v>-1206853.6881581172</v>
      </c>
      <c r="U259" s="462">
        <f t="shared" si="75"/>
        <v>-0.1435589374259395</v>
      </c>
      <c r="V259" s="463">
        <f t="shared" si="69"/>
        <v>-206.74805169840192</v>
      </c>
      <c r="W259" s="464"/>
      <c r="X259" s="242">
        <v>791</v>
      </c>
      <c r="Y259" s="18" t="s">
        <v>293</v>
      </c>
      <c r="Z259" s="21">
        <v>5131</v>
      </c>
      <c r="AA259" s="473">
        <f t="shared" si="70"/>
        <v>3076607.9291258203</v>
      </c>
      <c r="AB259" s="473">
        <v>1452544</v>
      </c>
      <c r="AC259" s="22">
        <v>4529151.9291258203</v>
      </c>
      <c r="AD259" s="36">
        <v>2780392</v>
      </c>
      <c r="AE259" s="22">
        <v>7309544</v>
      </c>
      <c r="AF259" s="21">
        <v>1262903.4928640013</v>
      </c>
      <c r="AG259" s="418">
        <f t="shared" si="71"/>
        <v>8572447.4928640015</v>
      </c>
      <c r="AH259" s="447">
        <v>-165770</v>
      </c>
      <c r="AI259" s="442">
        <f t="shared" si="72"/>
        <v>8406677.4928640015</v>
      </c>
      <c r="AJ259" s="419">
        <f t="shared" si="73"/>
        <v>1638.4091781064124</v>
      </c>
      <c r="AK259" s="369">
        <v>17</v>
      </c>
    </row>
    <row r="260" spans="1:37">
      <c r="A260" s="242">
        <v>831</v>
      </c>
      <c r="B260" s="18" t="s">
        <v>294</v>
      </c>
      <c r="C260" s="21">
        <v>4559</v>
      </c>
      <c r="D260" s="476">
        <f t="shared" si="61"/>
        <v>1635143.5911894229</v>
      </c>
      <c r="E260" s="473">
        <v>49427.782806273579</v>
      </c>
      <c r="F260" s="22">
        <v>1684571.3739956964</v>
      </c>
      <c r="G260" s="36">
        <v>825900.51934152236</v>
      </c>
      <c r="H260" s="22">
        <f t="shared" si="62"/>
        <v>2510471.893337219</v>
      </c>
      <c r="I260" s="425">
        <v>694189.66542800993</v>
      </c>
      <c r="J260" s="418">
        <f t="shared" si="63"/>
        <v>3204661.5587652288</v>
      </c>
      <c r="K260" s="447">
        <v>-1131257</v>
      </c>
      <c r="L260" s="442">
        <f t="shared" si="64"/>
        <v>2073404.5587652288</v>
      </c>
      <c r="M260" s="418">
        <v>-78651.396199999988</v>
      </c>
      <c r="N260" s="405">
        <f t="shared" si="65"/>
        <v>1994753.1625652288</v>
      </c>
      <c r="O260" s="405">
        <f t="shared" si="66"/>
        <v>454.79371764975406</v>
      </c>
      <c r="P260" s="405">
        <f t="shared" si="67"/>
        <v>437.54182113736101</v>
      </c>
      <c r="Q260" s="369">
        <v>9</v>
      </c>
      <c r="R260" s="369">
        <v>9</v>
      </c>
      <c r="S260" s="369"/>
      <c r="T260" s="461">
        <f t="shared" si="68"/>
        <v>-748160.72508922871</v>
      </c>
      <c r="U260" s="462">
        <f t="shared" si="75"/>
        <v>-0.26515804166231743</v>
      </c>
      <c r="V260" s="463">
        <f t="shared" si="69"/>
        <v>-159.25748667112896</v>
      </c>
      <c r="W260" s="464"/>
      <c r="X260" s="242">
        <v>831</v>
      </c>
      <c r="Y260" s="18" t="s">
        <v>294</v>
      </c>
      <c r="Z260" s="21">
        <v>4595</v>
      </c>
      <c r="AA260" s="473">
        <f t="shared" si="70"/>
        <v>1750579.3424582179</v>
      </c>
      <c r="AB260" s="473">
        <v>672966</v>
      </c>
      <c r="AC260" s="22">
        <v>2423545.3424582179</v>
      </c>
      <c r="AD260" s="36">
        <v>833672</v>
      </c>
      <c r="AE260" s="22">
        <v>3257218</v>
      </c>
      <c r="AF260" s="21">
        <v>695604.28385445778</v>
      </c>
      <c r="AG260" s="418">
        <f t="shared" si="71"/>
        <v>3952822.2838544575</v>
      </c>
      <c r="AH260" s="447">
        <v>-1131257</v>
      </c>
      <c r="AI260" s="442">
        <f t="shared" si="72"/>
        <v>2821565.2838544575</v>
      </c>
      <c r="AJ260" s="419">
        <f t="shared" si="73"/>
        <v>614.05120432088302</v>
      </c>
      <c r="AK260" s="369">
        <v>9</v>
      </c>
    </row>
    <row r="261" spans="1:37">
      <c r="A261" s="242">
        <v>832</v>
      </c>
      <c r="B261" s="18" t="s">
        <v>295</v>
      </c>
      <c r="C261" s="21">
        <v>3825</v>
      </c>
      <c r="D261" s="476">
        <f t="shared" si="61"/>
        <v>3799299.2082052827</v>
      </c>
      <c r="E261" s="473">
        <v>2340354.108135771</v>
      </c>
      <c r="F261" s="22">
        <v>6139653.3163410537</v>
      </c>
      <c r="G261" s="36">
        <v>1836829.0081907515</v>
      </c>
      <c r="H261" s="22">
        <f t="shared" si="62"/>
        <v>7976482.3245318048</v>
      </c>
      <c r="I261" s="425">
        <v>779388.25334054185</v>
      </c>
      <c r="J261" s="418">
        <f t="shared" si="63"/>
        <v>8755870.5778723471</v>
      </c>
      <c r="K261" s="447">
        <v>-94740</v>
      </c>
      <c r="L261" s="442">
        <f t="shared" si="64"/>
        <v>8661130.5778723471</v>
      </c>
      <c r="M261" s="418">
        <v>-17922.840000000004</v>
      </c>
      <c r="N261" s="405">
        <f t="shared" si="65"/>
        <v>8643207.7378723472</v>
      </c>
      <c r="O261" s="405">
        <f t="shared" si="66"/>
        <v>2264.3478634960384</v>
      </c>
      <c r="P261" s="405">
        <f t="shared" si="67"/>
        <v>2259.662153692117</v>
      </c>
      <c r="Q261" s="369">
        <v>17</v>
      </c>
      <c r="R261" s="369">
        <v>17</v>
      </c>
      <c r="S261" s="369"/>
      <c r="T261" s="461">
        <f t="shared" si="68"/>
        <v>-35956.517342878506</v>
      </c>
      <c r="U261" s="462">
        <f t="shared" si="75"/>
        <v>-4.1343172661407841E-3</v>
      </c>
      <c r="V261" s="463">
        <f t="shared" si="69"/>
        <v>41.734243456369313</v>
      </c>
      <c r="W261" s="464"/>
      <c r="X261" s="242">
        <v>832</v>
      </c>
      <c r="Y261" s="18" t="s">
        <v>295</v>
      </c>
      <c r="Z261" s="21">
        <v>3913</v>
      </c>
      <c r="AA261" s="473">
        <f t="shared" si="70"/>
        <v>3653617.5293149054</v>
      </c>
      <c r="AB261" s="473">
        <v>2950939</v>
      </c>
      <c r="AC261" s="22">
        <v>6604556.5293149054</v>
      </c>
      <c r="AD261" s="36">
        <v>1421923</v>
      </c>
      <c r="AE261" s="22">
        <v>8026480</v>
      </c>
      <c r="AF261" s="21">
        <v>765347.09521522524</v>
      </c>
      <c r="AG261" s="418">
        <f t="shared" si="71"/>
        <v>8791827.0952152256</v>
      </c>
      <c r="AH261" s="447">
        <v>-94740</v>
      </c>
      <c r="AI261" s="442">
        <f t="shared" si="72"/>
        <v>8697087.0952152256</v>
      </c>
      <c r="AJ261" s="419">
        <f t="shared" si="73"/>
        <v>2222.6136200396691</v>
      </c>
      <c r="AK261" s="369">
        <v>17</v>
      </c>
    </row>
    <row r="262" spans="1:37">
      <c r="A262" s="242">
        <v>833</v>
      </c>
      <c r="B262" s="18" t="s">
        <v>296</v>
      </c>
      <c r="C262" s="21">
        <v>1691</v>
      </c>
      <c r="D262" s="476">
        <f t="shared" si="61"/>
        <v>276692.99122944241</v>
      </c>
      <c r="E262" s="473">
        <v>922715.19276666967</v>
      </c>
      <c r="F262" s="22">
        <v>1199408.1839961121</v>
      </c>
      <c r="G262" s="36">
        <v>375557.43363092851</v>
      </c>
      <c r="H262" s="22">
        <f t="shared" si="62"/>
        <v>1574965.6176270405</v>
      </c>
      <c r="I262" s="425">
        <v>340428.83589394263</v>
      </c>
      <c r="J262" s="418">
        <f t="shared" si="63"/>
        <v>1915394.453520983</v>
      </c>
      <c r="K262" s="447">
        <v>-402458</v>
      </c>
      <c r="L262" s="442">
        <f t="shared" si="64"/>
        <v>1512936.453520983</v>
      </c>
      <c r="M262" s="418">
        <v>230009.78000000003</v>
      </c>
      <c r="N262" s="405">
        <f t="shared" si="65"/>
        <v>1742946.233520983</v>
      </c>
      <c r="O262" s="405">
        <f t="shared" si="66"/>
        <v>894.69926287462033</v>
      </c>
      <c r="P262" s="405">
        <f t="shared" si="67"/>
        <v>1030.7192392199781</v>
      </c>
      <c r="Q262" s="369">
        <v>2</v>
      </c>
      <c r="R262" s="369">
        <v>2</v>
      </c>
      <c r="S262" s="369"/>
      <c r="T262" s="461">
        <f t="shared" si="68"/>
        <v>-169853.31457929732</v>
      </c>
      <c r="U262" s="462">
        <f t="shared" si="75"/>
        <v>-0.10093555225917886</v>
      </c>
      <c r="V262" s="463">
        <f t="shared" si="69"/>
        <v>-108.75319276060941</v>
      </c>
      <c r="W262" s="464"/>
      <c r="X262" s="242">
        <v>833</v>
      </c>
      <c r="Y262" s="18" t="s">
        <v>296</v>
      </c>
      <c r="Z262" s="21">
        <v>1677</v>
      </c>
      <c r="AA262" s="473">
        <f t="shared" si="70"/>
        <v>280759.84052376146</v>
      </c>
      <c r="AB262" s="473">
        <v>1070136</v>
      </c>
      <c r="AC262" s="22">
        <v>1350895.8405237615</v>
      </c>
      <c r="AD262" s="36">
        <v>392070</v>
      </c>
      <c r="AE262" s="22">
        <v>1742966</v>
      </c>
      <c r="AF262" s="21">
        <v>342281.76810028043</v>
      </c>
      <c r="AG262" s="418">
        <f t="shared" si="71"/>
        <v>2085247.7681002803</v>
      </c>
      <c r="AH262" s="447">
        <v>-402458</v>
      </c>
      <c r="AI262" s="442">
        <f t="shared" si="72"/>
        <v>1682789.7681002803</v>
      </c>
      <c r="AJ262" s="419">
        <f t="shared" si="73"/>
        <v>1003.4524556352297</v>
      </c>
      <c r="AK262" s="369">
        <v>2</v>
      </c>
    </row>
    <row r="263" spans="1:37">
      <c r="A263" s="242">
        <v>834</v>
      </c>
      <c r="B263" s="18" t="s">
        <v>297</v>
      </c>
      <c r="C263" s="21">
        <v>5879</v>
      </c>
      <c r="D263" s="476">
        <f t="shared" si="61"/>
        <v>1042646.7183642541</v>
      </c>
      <c r="E263" s="473">
        <v>2239566.0690931208</v>
      </c>
      <c r="F263" s="22">
        <v>3282212.7874573749</v>
      </c>
      <c r="G263" s="36">
        <v>1606258.4619925909</v>
      </c>
      <c r="H263" s="22">
        <f t="shared" si="62"/>
        <v>4888471.2494499655</v>
      </c>
      <c r="I263" s="425">
        <v>1108283.4602200601</v>
      </c>
      <c r="J263" s="418">
        <f t="shared" si="63"/>
        <v>5996754.7096700259</v>
      </c>
      <c r="K263" s="447">
        <v>-1520677</v>
      </c>
      <c r="L263" s="442">
        <f t="shared" si="64"/>
        <v>4476077.7096700259</v>
      </c>
      <c r="M263" s="418">
        <v>-414570.22490000003</v>
      </c>
      <c r="N263" s="405">
        <f t="shared" si="65"/>
        <v>4061507.4847700261</v>
      </c>
      <c r="O263" s="405">
        <f t="shared" si="66"/>
        <v>761.36718994217142</v>
      </c>
      <c r="P263" s="405">
        <f t="shared" si="67"/>
        <v>690.85005694336212</v>
      </c>
      <c r="Q263" s="369">
        <v>5</v>
      </c>
      <c r="R263" s="369">
        <v>5</v>
      </c>
      <c r="S263" s="369"/>
      <c r="T263" s="461">
        <f t="shared" si="68"/>
        <v>326928.01554646995</v>
      </c>
      <c r="U263" s="462">
        <f t="shared" si="75"/>
        <v>7.879397940486417E-2</v>
      </c>
      <c r="V263" s="463">
        <f t="shared" si="69"/>
        <v>66.017819383506094</v>
      </c>
      <c r="W263" s="464"/>
      <c r="X263" s="242">
        <v>834</v>
      </c>
      <c r="Y263" s="18" t="s">
        <v>297</v>
      </c>
      <c r="Z263" s="21">
        <v>5967</v>
      </c>
      <c r="AA263" s="473">
        <f t="shared" si="70"/>
        <v>1098996.3938382948</v>
      </c>
      <c r="AB263" s="473">
        <v>1923217</v>
      </c>
      <c r="AC263" s="22">
        <v>3022213.3938382948</v>
      </c>
      <c r="AD263" s="36">
        <v>1533891</v>
      </c>
      <c r="AE263" s="22">
        <v>4556105</v>
      </c>
      <c r="AF263" s="21">
        <v>1113721.6941235561</v>
      </c>
      <c r="AG263" s="418">
        <f t="shared" si="71"/>
        <v>5669826.6941235559</v>
      </c>
      <c r="AH263" s="447">
        <v>-1520677</v>
      </c>
      <c r="AI263" s="442">
        <f t="shared" si="72"/>
        <v>4149149.6941235559</v>
      </c>
      <c r="AJ263" s="419">
        <f t="shared" si="73"/>
        <v>695.34937055866533</v>
      </c>
      <c r="AK263" s="369">
        <v>5</v>
      </c>
    </row>
    <row r="264" spans="1:37">
      <c r="A264" s="242">
        <v>837</v>
      </c>
      <c r="B264" s="18" t="s">
        <v>298</v>
      </c>
      <c r="C264" s="21">
        <v>249009</v>
      </c>
      <c r="D264" s="476">
        <f t="shared" si="61"/>
        <v>11097479.755761251</v>
      </c>
      <c r="E264" s="473">
        <v>-50017200.676604331</v>
      </c>
      <c r="F264" s="22">
        <v>-38919720.92084308</v>
      </c>
      <c r="G264" s="36">
        <v>1091562.7766246519</v>
      </c>
      <c r="H264" s="22">
        <f t="shared" si="62"/>
        <v>-37828158.14421843</v>
      </c>
      <c r="I264" s="425">
        <v>37358177.212342009</v>
      </c>
      <c r="J264" s="418">
        <f t="shared" si="63"/>
        <v>-469980.93187642097</v>
      </c>
      <c r="K264" s="447">
        <v>78632959</v>
      </c>
      <c r="L264" s="442">
        <f t="shared" si="64"/>
        <v>78162978.068123579</v>
      </c>
      <c r="M264" s="418">
        <v>-11981210.933770001</v>
      </c>
      <c r="N264" s="405">
        <f t="shared" si="65"/>
        <v>66181767.134353578</v>
      </c>
      <c r="O264" s="405">
        <f t="shared" si="66"/>
        <v>313.89619679659603</v>
      </c>
      <c r="P264" s="405">
        <f t="shared" si="67"/>
        <v>265.78062292669574</v>
      </c>
      <c r="Q264" s="369">
        <v>6</v>
      </c>
      <c r="R264" s="369">
        <v>6</v>
      </c>
      <c r="S264" s="369"/>
      <c r="T264" s="461">
        <f t="shared" si="68"/>
        <v>21998504.672070354</v>
      </c>
      <c r="U264" s="462">
        <f t="shared" si="75"/>
        <v>0.39168006645311532</v>
      </c>
      <c r="V264" s="463">
        <f t="shared" si="69"/>
        <v>83.924108188834992</v>
      </c>
      <c r="W264" s="464"/>
      <c r="X264" s="242">
        <v>837</v>
      </c>
      <c r="Y264" s="18" t="s">
        <v>298</v>
      </c>
      <c r="Z264" s="21">
        <v>244223</v>
      </c>
      <c r="AA264" s="473">
        <f t="shared" si="70"/>
        <v>8525491.0655878261</v>
      </c>
      <c r="AB264" s="473">
        <v>-71724428</v>
      </c>
      <c r="AC264" s="22">
        <v>-63198936.934412174</v>
      </c>
      <c r="AD264" s="36">
        <v>4430428</v>
      </c>
      <c r="AE264" s="22">
        <v>-58768509</v>
      </c>
      <c r="AF264" s="21">
        <v>36300023.396053225</v>
      </c>
      <c r="AG264" s="418">
        <f t="shared" si="71"/>
        <v>-22468485.603946775</v>
      </c>
      <c r="AH264" s="447">
        <v>78632959</v>
      </c>
      <c r="AI264" s="442">
        <f t="shared" si="72"/>
        <v>56164473.396053225</v>
      </c>
      <c r="AJ264" s="419">
        <f t="shared" si="73"/>
        <v>229.97208860776104</v>
      </c>
      <c r="AK264" s="369">
        <v>6</v>
      </c>
    </row>
    <row r="265" spans="1:37">
      <c r="A265" s="242">
        <v>844</v>
      </c>
      <c r="B265" s="18" t="s">
        <v>299</v>
      </c>
      <c r="C265" s="21">
        <v>1441</v>
      </c>
      <c r="D265" s="476">
        <f t="shared" si="61"/>
        <v>-124002.30519362698</v>
      </c>
      <c r="E265" s="473">
        <v>28300.549347741489</v>
      </c>
      <c r="F265" s="22">
        <v>-95701.755845885491</v>
      </c>
      <c r="G265" s="36">
        <v>749381.88232187601</v>
      </c>
      <c r="H265" s="22">
        <f t="shared" si="62"/>
        <v>653680.12647599052</v>
      </c>
      <c r="I265" s="425">
        <v>367838.99776443752</v>
      </c>
      <c r="J265" s="418">
        <f t="shared" si="63"/>
        <v>1021519.124240428</v>
      </c>
      <c r="K265" s="447">
        <v>-331834</v>
      </c>
      <c r="L265" s="442">
        <f t="shared" si="64"/>
        <v>689685.12424042798</v>
      </c>
      <c r="M265" s="418">
        <v>-34352.11</v>
      </c>
      <c r="N265" s="405">
        <f t="shared" si="65"/>
        <v>655333.01424042799</v>
      </c>
      <c r="O265" s="405">
        <f t="shared" si="66"/>
        <v>478.61563097878417</v>
      </c>
      <c r="P265" s="405">
        <f t="shared" si="67"/>
        <v>454.77655394894379</v>
      </c>
      <c r="Q265" s="369">
        <v>11</v>
      </c>
      <c r="R265" s="369">
        <v>11</v>
      </c>
      <c r="S265" s="369"/>
      <c r="T265" s="461">
        <f t="shared" si="68"/>
        <v>165295.49688140606</v>
      </c>
      <c r="U265" s="462">
        <f t="shared" si="75"/>
        <v>0.3152150390805441</v>
      </c>
      <c r="V265" s="463">
        <f t="shared" si="69"/>
        <v>124.05874973536163</v>
      </c>
      <c r="W265" s="464"/>
      <c r="X265" s="242">
        <v>844</v>
      </c>
      <c r="Y265" s="18" t="s">
        <v>299</v>
      </c>
      <c r="Z265" s="21">
        <v>1479</v>
      </c>
      <c r="AA265" s="473">
        <f t="shared" si="70"/>
        <v>-79539.641667735443</v>
      </c>
      <c r="AB265" s="473">
        <v>-89627</v>
      </c>
      <c r="AC265" s="22">
        <v>-169166.64166773544</v>
      </c>
      <c r="AD265" s="36">
        <v>658008</v>
      </c>
      <c r="AE265" s="22">
        <v>488842</v>
      </c>
      <c r="AF265" s="21">
        <v>367381.62735902186</v>
      </c>
      <c r="AG265" s="418">
        <f t="shared" si="71"/>
        <v>856223.62735902192</v>
      </c>
      <c r="AH265" s="447">
        <v>-331834</v>
      </c>
      <c r="AI265" s="442">
        <f t="shared" si="72"/>
        <v>524389.62735902192</v>
      </c>
      <c r="AJ265" s="419">
        <f t="shared" si="73"/>
        <v>354.55688124342254</v>
      </c>
      <c r="AK265" s="369">
        <v>11</v>
      </c>
    </row>
    <row r="266" spans="1:37">
      <c r="A266" s="242">
        <v>845</v>
      </c>
      <c r="B266" s="18" t="s">
        <v>300</v>
      </c>
      <c r="C266" s="21">
        <v>2863</v>
      </c>
      <c r="D266" s="476">
        <f t="shared" si="61"/>
        <v>2339368.5639367602</v>
      </c>
      <c r="E266" s="473">
        <v>11398.363202506196</v>
      </c>
      <c r="F266" s="22">
        <v>2350766.9271392664</v>
      </c>
      <c r="G266" s="36">
        <v>1260495.3369888447</v>
      </c>
      <c r="H266" s="22">
        <f t="shared" si="62"/>
        <v>3611262.2641281113</v>
      </c>
      <c r="I266" s="425">
        <v>598067.15010389604</v>
      </c>
      <c r="J266" s="418">
        <f t="shared" si="63"/>
        <v>4209329.4142320072</v>
      </c>
      <c r="K266" s="447">
        <v>-71887</v>
      </c>
      <c r="L266" s="442">
        <f t="shared" si="64"/>
        <v>4137442.4142320072</v>
      </c>
      <c r="M266" s="418">
        <v>-13442.130000000005</v>
      </c>
      <c r="N266" s="405">
        <f t="shared" si="65"/>
        <v>4124000.2842320073</v>
      </c>
      <c r="O266" s="405">
        <f t="shared" si="66"/>
        <v>1445.1423032595205</v>
      </c>
      <c r="P266" s="405">
        <f t="shared" si="67"/>
        <v>1440.4471827565517</v>
      </c>
      <c r="Q266" s="369">
        <v>19</v>
      </c>
      <c r="R266" s="369">
        <v>19</v>
      </c>
      <c r="S266" s="369"/>
      <c r="T266" s="461">
        <f t="shared" si="68"/>
        <v>40908.147890184075</v>
      </c>
      <c r="U266" s="462">
        <f t="shared" si="75"/>
        <v>9.9860382534319118E-3</v>
      </c>
      <c r="V266" s="463">
        <f t="shared" si="69"/>
        <v>23.721669553128095</v>
      </c>
      <c r="W266" s="464"/>
      <c r="X266" s="242">
        <v>845</v>
      </c>
      <c r="Y266" s="18" t="s">
        <v>300</v>
      </c>
      <c r="Z266" s="21">
        <v>2882</v>
      </c>
      <c r="AA266" s="473">
        <f t="shared" si="70"/>
        <v>2107580.5752933221</v>
      </c>
      <c r="AB266" s="473">
        <v>142134</v>
      </c>
      <c r="AC266" s="22">
        <v>2249714.5752933221</v>
      </c>
      <c r="AD266" s="36">
        <v>1323282</v>
      </c>
      <c r="AE266" s="22">
        <v>3572996</v>
      </c>
      <c r="AF266" s="21">
        <v>595425.26634182327</v>
      </c>
      <c r="AG266" s="418">
        <f t="shared" si="71"/>
        <v>4168421.2663418232</v>
      </c>
      <c r="AH266" s="447">
        <v>-71887</v>
      </c>
      <c r="AI266" s="442">
        <f t="shared" si="72"/>
        <v>4096534.2663418232</v>
      </c>
      <c r="AJ266" s="419">
        <f t="shared" si="73"/>
        <v>1421.4206337063924</v>
      </c>
      <c r="AK266" s="369">
        <v>19</v>
      </c>
    </row>
    <row r="267" spans="1:37">
      <c r="A267" s="242">
        <v>846</v>
      </c>
      <c r="B267" s="18" t="s">
        <v>301</v>
      </c>
      <c r="C267" s="21">
        <v>4862</v>
      </c>
      <c r="D267" s="476">
        <f t="shared" ref="D267:D303" si="76">F267-E267</f>
        <v>1005773.8291665716</v>
      </c>
      <c r="E267" s="473">
        <v>1338885.2991086952</v>
      </c>
      <c r="F267" s="22">
        <v>2344659.1282752668</v>
      </c>
      <c r="G267" s="36">
        <v>2870649.0024167155</v>
      </c>
      <c r="H267" s="22">
        <f t="shared" ref="H267:H303" si="77">SUM(F267:G267)</f>
        <v>5215308.1306919828</v>
      </c>
      <c r="I267" s="425">
        <v>1146304.3755728367</v>
      </c>
      <c r="J267" s="418">
        <f t="shared" ref="J267:J303" si="78">H267+I267</f>
        <v>6361612.5062648198</v>
      </c>
      <c r="K267" s="447">
        <v>-409007</v>
      </c>
      <c r="L267" s="442">
        <f t="shared" ref="L267:L303" si="79">J267+K267</f>
        <v>5952605.5062648198</v>
      </c>
      <c r="M267" s="418">
        <v>35995.037000000011</v>
      </c>
      <c r="N267" s="405">
        <f t="shared" ref="N267:N303" si="80">SUM(L267:M267)</f>
        <v>5988600.5432648193</v>
      </c>
      <c r="O267" s="405">
        <f t="shared" ref="O267:O303" si="81">L267/C267</f>
        <v>1224.3121156447594</v>
      </c>
      <c r="P267" s="405">
        <f t="shared" ref="P267:P303" si="82">N267/C267</f>
        <v>1231.7154552169518</v>
      </c>
      <c r="Q267" s="369">
        <v>14</v>
      </c>
      <c r="R267" s="369">
        <v>14</v>
      </c>
      <c r="S267" s="369"/>
      <c r="T267" s="461">
        <f t="shared" ref="T267:T303" si="83">L267-AI267</f>
        <v>-978058.24833793472</v>
      </c>
      <c r="U267" s="462">
        <f t="shared" si="75"/>
        <v>-0.14112042987057222</v>
      </c>
      <c r="V267" s="463">
        <f t="shared" ref="V267:V303" si="84">O267-AJ267</f>
        <v>-175.25649392768696</v>
      </c>
      <c r="W267" s="464"/>
      <c r="X267" s="242">
        <v>846</v>
      </c>
      <c r="Y267" s="18" t="s">
        <v>301</v>
      </c>
      <c r="Z267" s="21">
        <v>4952</v>
      </c>
      <c r="AA267" s="473">
        <f t="shared" ref="AA267:AA303" si="85">AC267-AB267</f>
        <v>773102.0367982639</v>
      </c>
      <c r="AB267" s="473">
        <v>2481351</v>
      </c>
      <c r="AC267" s="22">
        <v>3254453.0367982639</v>
      </c>
      <c r="AD267" s="36">
        <v>2947395</v>
      </c>
      <c r="AE267" s="22">
        <v>6201848</v>
      </c>
      <c r="AF267" s="21">
        <v>1137822.7546027547</v>
      </c>
      <c r="AG267" s="418">
        <f t="shared" ref="AG267:AG303" si="86">SUM(AE267:AF267)</f>
        <v>7339670.7546027545</v>
      </c>
      <c r="AH267" s="447">
        <v>-409007</v>
      </c>
      <c r="AI267" s="442">
        <f t="shared" ref="AI267:AI303" si="87">SUM(AG267:AH267)</f>
        <v>6930663.7546027545</v>
      </c>
      <c r="AJ267" s="419">
        <f t="shared" ref="AJ267:AJ303" si="88">AI267/Z267</f>
        <v>1399.5686095724463</v>
      </c>
      <c r="AK267" s="369">
        <v>14</v>
      </c>
    </row>
    <row r="268" spans="1:37">
      <c r="A268" s="242">
        <v>848</v>
      </c>
      <c r="B268" s="18" t="s">
        <v>302</v>
      </c>
      <c r="C268" s="21">
        <v>4160</v>
      </c>
      <c r="D268" s="476">
        <f t="shared" si="76"/>
        <v>1056212.0911913137</v>
      </c>
      <c r="E268" s="473">
        <v>226493.08733180308</v>
      </c>
      <c r="F268" s="22">
        <v>1282705.1785231167</v>
      </c>
      <c r="G268" s="36">
        <v>2554724.6936107804</v>
      </c>
      <c r="H268" s="22">
        <f t="shared" si="77"/>
        <v>3837429.8721338972</v>
      </c>
      <c r="I268" s="425">
        <v>996543.03189709526</v>
      </c>
      <c r="J268" s="418">
        <f t="shared" si="78"/>
        <v>4833972.9040309926</v>
      </c>
      <c r="K268" s="447">
        <v>608967</v>
      </c>
      <c r="L268" s="442">
        <f t="shared" si="79"/>
        <v>5442939.9040309926</v>
      </c>
      <c r="M268" s="418">
        <v>-1568.248499999987</v>
      </c>
      <c r="N268" s="405">
        <f t="shared" si="80"/>
        <v>5441371.6555309929</v>
      </c>
      <c r="O268" s="405">
        <f t="shared" si="81"/>
        <v>1308.3990153920656</v>
      </c>
      <c r="P268" s="405">
        <f t="shared" si="82"/>
        <v>1308.0220325795656</v>
      </c>
      <c r="Q268" s="369">
        <v>12</v>
      </c>
      <c r="R268" s="369">
        <v>12</v>
      </c>
      <c r="S268" s="369"/>
      <c r="T268" s="461">
        <f t="shared" si="83"/>
        <v>-923562.25781702343</v>
      </c>
      <c r="U268" s="462">
        <f t="shared" si="75"/>
        <v>-0.14506588301368603</v>
      </c>
      <c r="V268" s="463">
        <f t="shared" si="84"/>
        <v>-192.78046158223674</v>
      </c>
      <c r="W268" s="464"/>
      <c r="X268" s="242">
        <v>848</v>
      </c>
      <c r="Y268" s="18" t="s">
        <v>302</v>
      </c>
      <c r="Z268" s="21">
        <v>4241</v>
      </c>
      <c r="AA268" s="473">
        <f t="shared" si="85"/>
        <v>1151297.0503464174</v>
      </c>
      <c r="AB268" s="473">
        <v>1180123</v>
      </c>
      <c r="AC268" s="22">
        <v>2331420.0503464174</v>
      </c>
      <c r="AD268" s="36">
        <v>2436794</v>
      </c>
      <c r="AE268" s="22">
        <v>4768214</v>
      </c>
      <c r="AF268" s="21">
        <v>989321.16184801632</v>
      </c>
      <c r="AG268" s="418">
        <f t="shared" si="86"/>
        <v>5757535.1618480161</v>
      </c>
      <c r="AH268" s="447">
        <v>608967</v>
      </c>
      <c r="AI268" s="442">
        <f t="shared" si="87"/>
        <v>6366502.1618480161</v>
      </c>
      <c r="AJ268" s="419">
        <f t="shared" si="88"/>
        <v>1501.1794769743024</v>
      </c>
      <c r="AK268" s="369">
        <v>12</v>
      </c>
    </row>
    <row r="269" spans="1:37">
      <c r="A269" s="242">
        <v>849</v>
      </c>
      <c r="B269" s="18" t="s">
        <v>303</v>
      </c>
      <c r="C269" s="21">
        <v>2903</v>
      </c>
      <c r="D269" s="476">
        <f t="shared" si="76"/>
        <v>1965289.6377224477</v>
      </c>
      <c r="E269" s="473">
        <v>673068.7681933546</v>
      </c>
      <c r="F269" s="22">
        <v>2638358.4059158023</v>
      </c>
      <c r="G269" s="36">
        <v>1616833.932314876</v>
      </c>
      <c r="H269" s="22">
        <f t="shared" si="77"/>
        <v>4255192.3382306788</v>
      </c>
      <c r="I269" s="425">
        <v>698735.78070129897</v>
      </c>
      <c r="J269" s="418">
        <f t="shared" si="78"/>
        <v>4953928.118931978</v>
      </c>
      <c r="K269" s="447">
        <v>202306</v>
      </c>
      <c r="L269" s="442">
        <f t="shared" si="79"/>
        <v>5156234.118931978</v>
      </c>
      <c r="M269" s="418">
        <v>276459.80700000003</v>
      </c>
      <c r="N269" s="405">
        <f t="shared" si="80"/>
        <v>5432693.925931978</v>
      </c>
      <c r="O269" s="405">
        <f t="shared" si="81"/>
        <v>1776.1743434143914</v>
      </c>
      <c r="P269" s="405">
        <f t="shared" si="82"/>
        <v>1871.4067950161825</v>
      </c>
      <c r="Q269" s="369">
        <v>16</v>
      </c>
      <c r="R269" s="369">
        <v>16</v>
      </c>
      <c r="S269" s="369"/>
      <c r="T269" s="461">
        <f t="shared" si="83"/>
        <v>-9343.9982297979295</v>
      </c>
      <c r="U269" s="462">
        <f t="shared" si="75"/>
        <v>-1.8088968974748531E-3</v>
      </c>
      <c r="V269" s="463">
        <f t="shared" si="84"/>
        <v>17.978932535638478</v>
      </c>
      <c r="W269" s="464"/>
      <c r="X269" s="242">
        <v>849</v>
      </c>
      <c r="Y269" s="18" t="s">
        <v>303</v>
      </c>
      <c r="Z269" s="21">
        <v>2938</v>
      </c>
      <c r="AA269" s="473">
        <f t="shared" si="85"/>
        <v>1834340.710093807</v>
      </c>
      <c r="AB269" s="473">
        <v>894632</v>
      </c>
      <c r="AC269" s="22">
        <v>2728972.710093807</v>
      </c>
      <c r="AD269" s="36">
        <v>1535334</v>
      </c>
      <c r="AE269" s="22">
        <v>4264307</v>
      </c>
      <c r="AF269" s="21">
        <v>698965.11716177571</v>
      </c>
      <c r="AG269" s="418">
        <f t="shared" si="86"/>
        <v>4963272.1171617759</v>
      </c>
      <c r="AH269" s="447">
        <v>202306</v>
      </c>
      <c r="AI269" s="442">
        <f t="shared" si="87"/>
        <v>5165578.1171617759</v>
      </c>
      <c r="AJ269" s="419">
        <f t="shared" si="88"/>
        <v>1758.1954108787529</v>
      </c>
      <c r="AK269" s="369">
        <v>16</v>
      </c>
    </row>
    <row r="270" spans="1:37">
      <c r="A270" s="242">
        <v>850</v>
      </c>
      <c r="B270" s="18" t="s">
        <v>304</v>
      </c>
      <c r="C270" s="21">
        <v>2407</v>
      </c>
      <c r="D270" s="476">
        <f t="shared" si="76"/>
        <v>1215943.2093344142</v>
      </c>
      <c r="E270" s="473">
        <v>176295.95695545728</v>
      </c>
      <c r="F270" s="22">
        <v>1392239.1662898716</v>
      </c>
      <c r="G270" s="36">
        <v>911081.21430714417</v>
      </c>
      <c r="H270" s="22">
        <f t="shared" si="77"/>
        <v>2303320.3805970158</v>
      </c>
      <c r="I270" s="425">
        <v>417108.95285602531</v>
      </c>
      <c r="J270" s="418">
        <f t="shared" si="78"/>
        <v>2720429.333453041</v>
      </c>
      <c r="K270" s="447">
        <v>-513458</v>
      </c>
      <c r="L270" s="442">
        <f t="shared" si="79"/>
        <v>2206971.333453041</v>
      </c>
      <c r="M270" s="418">
        <v>220077.53950000001</v>
      </c>
      <c r="N270" s="405">
        <f t="shared" si="80"/>
        <v>2427048.872953041</v>
      </c>
      <c r="O270" s="405">
        <f t="shared" si="81"/>
        <v>916.89710571376861</v>
      </c>
      <c r="P270" s="405">
        <f t="shared" si="82"/>
        <v>1008.3294029717661</v>
      </c>
      <c r="Q270" s="369">
        <v>13</v>
      </c>
      <c r="R270" s="369">
        <v>13</v>
      </c>
      <c r="S270" s="369"/>
      <c r="T270" s="461">
        <f t="shared" si="83"/>
        <v>-378767.09617514862</v>
      </c>
      <c r="U270" s="462">
        <f t="shared" si="75"/>
        <v>-0.14648314455751527</v>
      </c>
      <c r="V270" s="463">
        <f t="shared" si="84"/>
        <v>-166.36155772493669</v>
      </c>
      <c r="W270" s="464"/>
      <c r="X270" s="242">
        <v>850</v>
      </c>
      <c r="Y270" s="18" t="s">
        <v>304</v>
      </c>
      <c r="Z270" s="21">
        <v>2387</v>
      </c>
      <c r="AA270" s="473">
        <f t="shared" si="85"/>
        <v>1268066.2649391447</v>
      </c>
      <c r="AB270" s="473">
        <v>578436</v>
      </c>
      <c r="AC270" s="22">
        <v>1846502.2649391447</v>
      </c>
      <c r="AD270" s="36">
        <v>832595</v>
      </c>
      <c r="AE270" s="22">
        <v>2679097</v>
      </c>
      <c r="AF270" s="21">
        <v>420099.42962818942</v>
      </c>
      <c r="AG270" s="418">
        <f t="shared" si="86"/>
        <v>3099196.4296281897</v>
      </c>
      <c r="AH270" s="447">
        <v>-513458</v>
      </c>
      <c r="AI270" s="442">
        <f t="shared" si="87"/>
        <v>2585738.4296281897</v>
      </c>
      <c r="AJ270" s="419">
        <f t="shared" si="88"/>
        <v>1083.2586634387053</v>
      </c>
      <c r="AK270" s="369">
        <v>13</v>
      </c>
    </row>
    <row r="271" spans="1:37">
      <c r="A271" s="242">
        <v>851</v>
      </c>
      <c r="B271" s="18" t="s">
        <v>305</v>
      </c>
      <c r="C271" s="21">
        <v>21227</v>
      </c>
      <c r="D271" s="476">
        <f t="shared" si="76"/>
        <v>7828056.2559105558</v>
      </c>
      <c r="E271" s="473">
        <v>-6352077.3280328149</v>
      </c>
      <c r="F271" s="22">
        <v>1475978.9278777409</v>
      </c>
      <c r="G271" s="36">
        <v>6004325.3008374944</v>
      </c>
      <c r="H271" s="22">
        <f t="shared" si="77"/>
        <v>7480304.2287152354</v>
      </c>
      <c r="I271" s="425">
        <v>3338630.0595326992</v>
      </c>
      <c r="J271" s="418">
        <f t="shared" si="78"/>
        <v>10818934.288247935</v>
      </c>
      <c r="K271" s="447">
        <v>-181969</v>
      </c>
      <c r="L271" s="442">
        <f t="shared" si="79"/>
        <v>10636965.288247935</v>
      </c>
      <c r="M271" s="418">
        <v>-119963.54239999998</v>
      </c>
      <c r="N271" s="405">
        <f t="shared" si="80"/>
        <v>10517001.745847935</v>
      </c>
      <c r="O271" s="405">
        <f t="shared" si="81"/>
        <v>501.10544534074222</v>
      </c>
      <c r="P271" s="405">
        <f t="shared" si="82"/>
        <v>495.45398529457458</v>
      </c>
      <c r="Q271" s="369">
        <v>19</v>
      </c>
      <c r="R271" s="369">
        <v>19</v>
      </c>
      <c r="S271" s="369"/>
      <c r="T271" s="461">
        <f t="shared" si="83"/>
        <v>-4540863.3155986965</v>
      </c>
      <c r="U271" s="462">
        <f t="shared" si="75"/>
        <v>-0.29917740107091939</v>
      </c>
      <c r="V271" s="463">
        <f t="shared" si="84"/>
        <v>-210.36638721195231</v>
      </c>
      <c r="W271" s="464"/>
      <c r="X271" s="242">
        <v>851</v>
      </c>
      <c r="Y271" s="18" t="s">
        <v>305</v>
      </c>
      <c r="Z271" s="21">
        <v>21333</v>
      </c>
      <c r="AA271" s="473">
        <f t="shared" si="85"/>
        <v>7507952.3114673588</v>
      </c>
      <c r="AB271" s="473">
        <v>-1941634</v>
      </c>
      <c r="AC271" s="22">
        <v>5566318.3114673588</v>
      </c>
      <c r="AD271" s="36">
        <v>6501141</v>
      </c>
      <c r="AE271" s="22">
        <v>12067459</v>
      </c>
      <c r="AF271" s="21">
        <v>3292338.6038466329</v>
      </c>
      <c r="AG271" s="418">
        <f t="shared" si="86"/>
        <v>15359797.603846632</v>
      </c>
      <c r="AH271" s="447">
        <v>-181969</v>
      </c>
      <c r="AI271" s="442">
        <f t="shared" si="87"/>
        <v>15177828.603846632</v>
      </c>
      <c r="AJ271" s="419">
        <f t="shared" si="88"/>
        <v>711.47183255269454</v>
      </c>
      <c r="AK271" s="369">
        <v>19</v>
      </c>
    </row>
    <row r="272" spans="1:37">
      <c r="A272" s="242">
        <v>853</v>
      </c>
      <c r="B272" s="18" t="s">
        <v>306</v>
      </c>
      <c r="C272" s="21">
        <v>197900</v>
      </c>
      <c r="D272" s="476">
        <f t="shared" si="76"/>
        <v>29702295.726726301</v>
      </c>
      <c r="E272" s="473">
        <v>-33922436.716826893</v>
      </c>
      <c r="F272" s="22">
        <v>-4220140.9901005924</v>
      </c>
      <c r="G272" s="36">
        <v>-3017223.1455437965</v>
      </c>
      <c r="H272" s="22">
        <f t="shared" si="77"/>
        <v>-7237364.1356443893</v>
      </c>
      <c r="I272" s="425">
        <v>32201617.143329516</v>
      </c>
      <c r="J272" s="418">
        <f t="shared" si="78"/>
        <v>24964253.007685125</v>
      </c>
      <c r="K272" s="447">
        <v>42266214</v>
      </c>
      <c r="L272" s="442">
        <f t="shared" si="79"/>
        <v>67230467.007685125</v>
      </c>
      <c r="M272" s="418">
        <v>-2707920.0756400004</v>
      </c>
      <c r="N272" s="405">
        <f t="shared" si="80"/>
        <v>64522546.932045124</v>
      </c>
      <c r="O272" s="405">
        <f t="shared" si="81"/>
        <v>339.71938861892431</v>
      </c>
      <c r="P272" s="405">
        <f t="shared" si="82"/>
        <v>326.0361138557106</v>
      </c>
      <c r="Q272" s="369">
        <v>2</v>
      </c>
      <c r="R272" s="369">
        <v>2</v>
      </c>
      <c r="S272" s="369"/>
      <c r="T272" s="461">
        <f t="shared" si="83"/>
        <v>-12328677.039620191</v>
      </c>
      <c r="U272" s="462">
        <f t="shared" si="75"/>
        <v>-0.15496241427999333</v>
      </c>
      <c r="V272" s="463">
        <f t="shared" si="84"/>
        <v>-67.989780053881532</v>
      </c>
      <c r="W272" s="464"/>
      <c r="X272" s="242">
        <v>853</v>
      </c>
      <c r="Y272" s="18" t="s">
        <v>306</v>
      </c>
      <c r="Z272" s="21">
        <v>195137</v>
      </c>
      <c r="AA272" s="473">
        <f t="shared" si="85"/>
        <v>23800677.047321491</v>
      </c>
      <c r="AB272" s="473">
        <v>-15162911</v>
      </c>
      <c r="AC272" s="22">
        <v>8637766.0473214909</v>
      </c>
      <c r="AD272" s="36">
        <v>-2685618</v>
      </c>
      <c r="AE272" s="22">
        <v>5952148</v>
      </c>
      <c r="AF272" s="21">
        <v>31340782.047305323</v>
      </c>
      <c r="AG272" s="418">
        <f t="shared" si="86"/>
        <v>37292930.047305323</v>
      </c>
      <c r="AH272" s="447">
        <v>42266214</v>
      </c>
      <c r="AI272" s="442">
        <f t="shared" si="87"/>
        <v>79559144.047305316</v>
      </c>
      <c r="AJ272" s="419">
        <f t="shared" si="88"/>
        <v>407.70916867280584</v>
      </c>
      <c r="AK272" s="369">
        <v>2</v>
      </c>
    </row>
    <row r="273" spans="1:37">
      <c r="A273" s="242">
        <v>854</v>
      </c>
      <c r="B273" s="18" t="s">
        <v>307</v>
      </c>
      <c r="C273" s="21">
        <v>3262</v>
      </c>
      <c r="D273" s="476">
        <f t="shared" si="76"/>
        <v>1321918.3550288086</v>
      </c>
      <c r="E273" s="473">
        <v>-754499.64887674118</v>
      </c>
      <c r="F273" s="22">
        <v>567418.70615206752</v>
      </c>
      <c r="G273" s="36">
        <v>1319047.5410239249</v>
      </c>
      <c r="H273" s="22">
        <f t="shared" si="77"/>
        <v>1886466.2471759925</v>
      </c>
      <c r="I273" s="425">
        <v>682703.00620572676</v>
      </c>
      <c r="J273" s="418">
        <f t="shared" si="78"/>
        <v>2569169.2533817193</v>
      </c>
      <c r="K273" s="447">
        <v>-296761</v>
      </c>
      <c r="L273" s="442">
        <f t="shared" si="79"/>
        <v>2272408.2533817193</v>
      </c>
      <c r="M273" s="418">
        <v>-36891.179000000004</v>
      </c>
      <c r="N273" s="405">
        <f t="shared" si="80"/>
        <v>2235517.0743817193</v>
      </c>
      <c r="O273" s="405">
        <f t="shared" si="81"/>
        <v>696.63036584356814</v>
      </c>
      <c r="P273" s="405">
        <f t="shared" si="82"/>
        <v>685.32099153332899</v>
      </c>
      <c r="Q273" s="369">
        <v>19</v>
      </c>
      <c r="R273" s="369">
        <v>19</v>
      </c>
      <c r="S273" s="369"/>
      <c r="T273" s="461">
        <f t="shared" si="83"/>
        <v>-1297704.2721082056</v>
      </c>
      <c r="U273" s="462">
        <f t="shared" si="75"/>
        <v>-0.36349114008111616</v>
      </c>
      <c r="V273" s="463">
        <f t="shared" si="84"/>
        <v>-386.53484213274396</v>
      </c>
      <c r="W273" s="464"/>
      <c r="X273" s="242">
        <v>854</v>
      </c>
      <c r="Y273" s="18" t="s">
        <v>307</v>
      </c>
      <c r="Z273" s="21">
        <v>3296</v>
      </c>
      <c r="AA273" s="473">
        <f t="shared" si="85"/>
        <v>1177521.0939640887</v>
      </c>
      <c r="AB273" s="473">
        <v>709869</v>
      </c>
      <c r="AC273" s="22">
        <v>1887390.0939640887</v>
      </c>
      <c r="AD273" s="36">
        <v>1301770</v>
      </c>
      <c r="AE273" s="22">
        <v>3189160</v>
      </c>
      <c r="AF273" s="21">
        <v>677713.52548992482</v>
      </c>
      <c r="AG273" s="418">
        <f t="shared" si="86"/>
        <v>3866873.5254899249</v>
      </c>
      <c r="AH273" s="447">
        <v>-296761</v>
      </c>
      <c r="AI273" s="442">
        <f t="shared" si="87"/>
        <v>3570112.5254899249</v>
      </c>
      <c r="AJ273" s="419">
        <f t="shared" si="88"/>
        <v>1083.1652079763121</v>
      </c>
      <c r="AK273" s="369">
        <v>19</v>
      </c>
    </row>
    <row r="274" spans="1:37">
      <c r="A274" s="242">
        <v>857</v>
      </c>
      <c r="B274" s="18" t="s">
        <v>308</v>
      </c>
      <c r="C274" s="21">
        <v>2394</v>
      </c>
      <c r="D274" s="476">
        <f t="shared" si="76"/>
        <v>21352.955799824093</v>
      </c>
      <c r="E274" s="473">
        <v>-1852613.4712851148</v>
      </c>
      <c r="F274" s="22">
        <v>-1831260.5154852907</v>
      </c>
      <c r="G274" s="36">
        <v>1124914.4996882901</v>
      </c>
      <c r="H274" s="22">
        <f t="shared" si="77"/>
        <v>-706346.01579700061</v>
      </c>
      <c r="I274" s="425">
        <v>529118.94418311922</v>
      </c>
      <c r="J274" s="418">
        <f t="shared" si="78"/>
        <v>-177227.07161388139</v>
      </c>
      <c r="K274" s="447">
        <v>227921</v>
      </c>
      <c r="L274" s="442">
        <f t="shared" si="79"/>
        <v>50693.928386118612</v>
      </c>
      <c r="M274" s="418">
        <v>768516.44350000028</v>
      </c>
      <c r="N274" s="405">
        <f t="shared" si="80"/>
        <v>819210.3718861189</v>
      </c>
      <c r="O274" s="405">
        <f t="shared" si="81"/>
        <v>21.175408682589229</v>
      </c>
      <c r="P274" s="405">
        <f t="shared" si="82"/>
        <v>342.19313779704214</v>
      </c>
      <c r="Q274" s="369">
        <v>11</v>
      </c>
      <c r="R274" s="369">
        <v>11</v>
      </c>
      <c r="S274" s="369"/>
      <c r="T274" s="461">
        <f t="shared" si="83"/>
        <v>194691.0778119989</v>
      </c>
      <c r="U274" s="462">
        <f>T274/-AI274</f>
        <v>1.3520481383710468</v>
      </c>
      <c r="V274" s="463">
        <f t="shared" si="84"/>
        <v>80.678362990804231</v>
      </c>
      <c r="W274" s="464"/>
      <c r="X274" s="242">
        <v>857</v>
      </c>
      <c r="Y274" s="18" t="s">
        <v>308</v>
      </c>
      <c r="Z274" s="21">
        <v>2420</v>
      </c>
      <c r="AA274" s="473">
        <f t="shared" si="85"/>
        <v>-10643.295435352018</v>
      </c>
      <c r="AB274" s="473">
        <v>-1860308</v>
      </c>
      <c r="AC274" s="22">
        <v>-1870951.295435352</v>
      </c>
      <c r="AD274" s="36">
        <v>971581</v>
      </c>
      <c r="AE274" s="22">
        <v>-899370</v>
      </c>
      <c r="AF274" s="21">
        <v>527451.85057411972</v>
      </c>
      <c r="AG274" s="418">
        <f t="shared" si="86"/>
        <v>-371918.14942588028</v>
      </c>
      <c r="AH274" s="447">
        <v>227921</v>
      </c>
      <c r="AI274" s="442">
        <f t="shared" si="87"/>
        <v>-143997.14942588028</v>
      </c>
      <c r="AJ274" s="419">
        <f t="shared" si="88"/>
        <v>-59.502954308214996</v>
      </c>
      <c r="AK274" s="369">
        <v>11</v>
      </c>
    </row>
    <row r="275" spans="1:37">
      <c r="A275" s="242">
        <v>858</v>
      </c>
      <c r="B275" s="18" t="s">
        <v>309</v>
      </c>
      <c r="C275" s="21">
        <v>40384</v>
      </c>
      <c r="D275" s="476">
        <f t="shared" si="76"/>
        <v>21482663.005512878</v>
      </c>
      <c r="E275" s="473">
        <v>7011898.8991936985</v>
      </c>
      <c r="F275" s="22">
        <v>28494561.904706579</v>
      </c>
      <c r="G275" s="36">
        <v>-892706.45297598746</v>
      </c>
      <c r="H275" s="22">
        <f t="shared" si="77"/>
        <v>27601855.45173059</v>
      </c>
      <c r="I275" s="425">
        <v>4614969.1142349318</v>
      </c>
      <c r="J275" s="418">
        <f t="shared" si="78"/>
        <v>32216824.565965522</v>
      </c>
      <c r="K275" s="447">
        <v>-3370584</v>
      </c>
      <c r="L275" s="442">
        <f t="shared" si="79"/>
        <v>28846240.565965522</v>
      </c>
      <c r="M275" s="418">
        <v>2348502.9101300002</v>
      </c>
      <c r="N275" s="405">
        <f t="shared" si="80"/>
        <v>31194743.476095524</v>
      </c>
      <c r="O275" s="405">
        <f t="shared" si="81"/>
        <v>714.29874618575479</v>
      </c>
      <c r="P275" s="405">
        <f t="shared" si="82"/>
        <v>772.45303774008335</v>
      </c>
      <c r="Q275" s="369">
        <v>1</v>
      </c>
      <c r="R275" s="465">
        <v>33</v>
      </c>
      <c r="S275" s="465"/>
      <c r="T275" s="461">
        <f t="shared" si="83"/>
        <v>1520778.0782494806</v>
      </c>
      <c r="U275" s="462">
        <f t="shared" ref="U275:U303" si="89">T275/AI275</f>
        <v>5.5654248448059572E-2</v>
      </c>
      <c r="V275" s="463">
        <f t="shared" si="84"/>
        <v>26.311876562006319</v>
      </c>
      <c r="W275" s="464"/>
      <c r="X275" s="242">
        <v>858</v>
      </c>
      <c r="Y275" s="18" t="s">
        <v>309</v>
      </c>
      <c r="Z275" s="21">
        <v>39718</v>
      </c>
      <c r="AA275" s="473">
        <f t="shared" si="85"/>
        <v>20618427.126766328</v>
      </c>
      <c r="AB275" s="473">
        <v>6151918</v>
      </c>
      <c r="AC275" s="22">
        <v>26770345.126766328</v>
      </c>
      <c r="AD275" s="36">
        <v>-703436</v>
      </c>
      <c r="AE275" s="22">
        <v>26066909</v>
      </c>
      <c r="AF275" s="21">
        <v>4629137.4877160424</v>
      </c>
      <c r="AG275" s="418">
        <f t="shared" si="86"/>
        <v>30696046.487716042</v>
      </c>
      <c r="AH275" s="447">
        <v>-3370584</v>
      </c>
      <c r="AI275" s="442">
        <f t="shared" si="87"/>
        <v>27325462.487716042</v>
      </c>
      <c r="AJ275" s="419">
        <f t="shared" si="88"/>
        <v>687.98686962374848</v>
      </c>
      <c r="AK275" s="369">
        <v>1</v>
      </c>
    </row>
    <row r="276" spans="1:37">
      <c r="A276" s="242">
        <v>859</v>
      </c>
      <c r="B276" s="18" t="s">
        <v>310</v>
      </c>
      <c r="C276" s="21">
        <v>6562</v>
      </c>
      <c r="D276" s="476">
        <f t="shared" si="76"/>
        <v>10242948.781251915</v>
      </c>
      <c r="E276" s="473">
        <v>-3728601.7000665972</v>
      </c>
      <c r="F276" s="22">
        <v>6514347.0811853185</v>
      </c>
      <c r="G276" s="36">
        <v>4620640.3963601114</v>
      </c>
      <c r="H276" s="22">
        <f t="shared" si="77"/>
        <v>11134987.477545429</v>
      </c>
      <c r="I276" s="425">
        <v>971777.89613849076</v>
      </c>
      <c r="J276" s="418">
        <f t="shared" si="78"/>
        <v>12106765.37368392</v>
      </c>
      <c r="K276" s="447">
        <v>-970784</v>
      </c>
      <c r="L276" s="442">
        <f t="shared" si="79"/>
        <v>11135981.37368392</v>
      </c>
      <c r="M276" s="418">
        <v>43522.629800000053</v>
      </c>
      <c r="N276" s="405">
        <f t="shared" si="80"/>
        <v>11179504.003483919</v>
      </c>
      <c r="O276" s="405">
        <f t="shared" si="81"/>
        <v>1697.0407457610363</v>
      </c>
      <c r="P276" s="405">
        <f t="shared" si="82"/>
        <v>1703.6732708753307</v>
      </c>
      <c r="Q276" s="369">
        <v>17</v>
      </c>
      <c r="R276" s="369">
        <v>17</v>
      </c>
      <c r="S276" s="369"/>
      <c r="T276" s="461">
        <f t="shared" si="83"/>
        <v>-1032707.9140647743</v>
      </c>
      <c r="U276" s="462">
        <f t="shared" si="89"/>
        <v>-8.4865994162945185E-2</v>
      </c>
      <c r="V276" s="463">
        <f t="shared" si="84"/>
        <v>-148.65761427971825</v>
      </c>
      <c r="W276" s="464"/>
      <c r="X276" s="242">
        <v>859</v>
      </c>
      <c r="Y276" s="18" t="s">
        <v>310</v>
      </c>
      <c r="Z276" s="21">
        <v>6593</v>
      </c>
      <c r="AA276" s="473">
        <f t="shared" si="85"/>
        <v>10217519.537281049</v>
      </c>
      <c r="AB276" s="473">
        <v>-2872505</v>
      </c>
      <c r="AC276" s="22">
        <v>7345014.5372810494</v>
      </c>
      <c r="AD276" s="36">
        <v>4826238</v>
      </c>
      <c r="AE276" s="22">
        <v>12171253</v>
      </c>
      <c r="AF276" s="21">
        <v>968220.28774869477</v>
      </c>
      <c r="AG276" s="418">
        <f t="shared" si="86"/>
        <v>13139473.287748694</v>
      </c>
      <c r="AH276" s="447">
        <v>-970784</v>
      </c>
      <c r="AI276" s="442">
        <f t="shared" si="87"/>
        <v>12168689.287748694</v>
      </c>
      <c r="AJ276" s="419">
        <f t="shared" si="88"/>
        <v>1845.6983600407546</v>
      </c>
      <c r="AK276" s="369">
        <v>17</v>
      </c>
    </row>
    <row r="277" spans="1:37">
      <c r="A277" s="242">
        <v>886</v>
      </c>
      <c r="B277" s="18" t="s">
        <v>311</v>
      </c>
      <c r="C277" s="21">
        <v>12599</v>
      </c>
      <c r="D277" s="476">
        <f t="shared" si="76"/>
        <v>3831297.6288918662</v>
      </c>
      <c r="E277" s="473">
        <v>-1986035.1889263708</v>
      </c>
      <c r="F277" s="22">
        <v>1845262.4399654954</v>
      </c>
      <c r="G277" s="36">
        <v>3653530.0080423374</v>
      </c>
      <c r="H277" s="22">
        <f t="shared" si="77"/>
        <v>5498792.4480078332</v>
      </c>
      <c r="I277" s="425">
        <v>1944006.338346323</v>
      </c>
      <c r="J277" s="418">
        <f t="shared" si="78"/>
        <v>7442798.7863541562</v>
      </c>
      <c r="K277" s="447">
        <v>-163871</v>
      </c>
      <c r="L277" s="442">
        <f t="shared" si="79"/>
        <v>7278927.7863541562</v>
      </c>
      <c r="M277" s="418">
        <v>28551.084119999898</v>
      </c>
      <c r="N277" s="405">
        <f t="shared" si="80"/>
        <v>7307478.870474156</v>
      </c>
      <c r="O277" s="405">
        <f t="shared" si="81"/>
        <v>577.73853372126007</v>
      </c>
      <c r="P277" s="405">
        <f t="shared" si="82"/>
        <v>580.00467263069731</v>
      </c>
      <c r="Q277" s="369">
        <v>4</v>
      </c>
      <c r="R277" s="369">
        <v>4</v>
      </c>
      <c r="S277" s="369"/>
      <c r="T277" s="461">
        <f t="shared" si="83"/>
        <v>-1626585.045154592</v>
      </c>
      <c r="U277" s="462">
        <f t="shared" si="89"/>
        <v>-0.18264922817241289</v>
      </c>
      <c r="V277" s="463">
        <f t="shared" si="84"/>
        <v>-125.19878031368728</v>
      </c>
      <c r="W277" s="464"/>
      <c r="X277" s="242">
        <v>886</v>
      </c>
      <c r="Y277" s="18" t="s">
        <v>311</v>
      </c>
      <c r="Z277" s="21">
        <v>12669</v>
      </c>
      <c r="AA277" s="473">
        <f t="shared" si="85"/>
        <v>3550492.0568525894</v>
      </c>
      <c r="AB277" s="473">
        <v>-706106</v>
      </c>
      <c r="AC277" s="22">
        <v>2844386.0568525894</v>
      </c>
      <c r="AD277" s="36">
        <v>4289665</v>
      </c>
      <c r="AE277" s="22">
        <v>7134051</v>
      </c>
      <c r="AF277" s="21">
        <v>1935332.8315087492</v>
      </c>
      <c r="AG277" s="418">
        <f t="shared" si="86"/>
        <v>9069383.8315087482</v>
      </c>
      <c r="AH277" s="447">
        <v>-163871</v>
      </c>
      <c r="AI277" s="442">
        <f t="shared" si="87"/>
        <v>8905512.8315087482</v>
      </c>
      <c r="AJ277" s="419">
        <f t="shared" si="88"/>
        <v>702.93731403494735</v>
      </c>
      <c r="AK277" s="369">
        <v>4</v>
      </c>
    </row>
    <row r="278" spans="1:37">
      <c r="A278" s="242">
        <v>887</v>
      </c>
      <c r="B278" s="18" t="s">
        <v>312</v>
      </c>
      <c r="C278" s="21">
        <v>4569</v>
      </c>
      <c r="D278" s="476">
        <f t="shared" si="76"/>
        <v>150218.91633992293</v>
      </c>
      <c r="E278" s="473">
        <v>-1116565.6468850365</v>
      </c>
      <c r="F278" s="22">
        <v>-966346.73054511356</v>
      </c>
      <c r="G278" s="36">
        <v>2578174.0781279448</v>
      </c>
      <c r="H278" s="22">
        <f t="shared" si="77"/>
        <v>1611827.3475828313</v>
      </c>
      <c r="I278" s="425">
        <v>1059709.4182011096</v>
      </c>
      <c r="J278" s="418">
        <f t="shared" si="78"/>
        <v>2671536.7657839409</v>
      </c>
      <c r="K278" s="447">
        <v>-303742</v>
      </c>
      <c r="L278" s="442">
        <f t="shared" si="79"/>
        <v>2367794.7657839409</v>
      </c>
      <c r="M278" s="418">
        <v>227814.23210000005</v>
      </c>
      <c r="N278" s="405">
        <f t="shared" si="80"/>
        <v>2595608.997883941</v>
      </c>
      <c r="O278" s="405">
        <f t="shared" si="81"/>
        <v>518.23041492316497</v>
      </c>
      <c r="P278" s="405">
        <f t="shared" si="82"/>
        <v>568.09126677258507</v>
      </c>
      <c r="Q278" s="369">
        <v>6</v>
      </c>
      <c r="R278" s="369">
        <v>6</v>
      </c>
      <c r="S278" s="369"/>
      <c r="T278" s="461">
        <f t="shared" si="83"/>
        <v>-449964.96663238341</v>
      </c>
      <c r="U278" s="462">
        <f t="shared" si="89"/>
        <v>-0.15968890514540898</v>
      </c>
      <c r="V278" s="463">
        <f t="shared" si="84"/>
        <v>-85.273490070693356</v>
      </c>
      <c r="W278" s="464"/>
      <c r="X278" s="242">
        <v>887</v>
      </c>
      <c r="Y278" s="18" t="s">
        <v>312</v>
      </c>
      <c r="Z278" s="21">
        <v>4669</v>
      </c>
      <c r="AA278" s="473">
        <f t="shared" si="85"/>
        <v>270032.34258588997</v>
      </c>
      <c r="AB278" s="473">
        <v>-607767</v>
      </c>
      <c r="AC278" s="22">
        <v>-337734.65741411003</v>
      </c>
      <c r="AD278" s="36">
        <v>2399839</v>
      </c>
      <c r="AE278" s="22">
        <v>2062104</v>
      </c>
      <c r="AF278" s="21">
        <v>1059397.7324163243</v>
      </c>
      <c r="AG278" s="418">
        <f t="shared" si="86"/>
        <v>3121501.7324163243</v>
      </c>
      <c r="AH278" s="447">
        <v>-303742</v>
      </c>
      <c r="AI278" s="442">
        <f t="shared" si="87"/>
        <v>2817759.7324163243</v>
      </c>
      <c r="AJ278" s="419">
        <f t="shared" si="88"/>
        <v>603.50390499385833</v>
      </c>
      <c r="AK278" s="369">
        <v>6</v>
      </c>
    </row>
    <row r="279" spans="1:37">
      <c r="A279" s="242">
        <v>889</v>
      </c>
      <c r="B279" s="18" t="s">
        <v>313</v>
      </c>
      <c r="C279" s="21">
        <v>2523</v>
      </c>
      <c r="D279" s="476">
        <f t="shared" si="76"/>
        <v>1915612.977958123</v>
      </c>
      <c r="E279" s="473">
        <v>1343199.8729653528</v>
      </c>
      <c r="F279" s="22">
        <v>3258812.8509234758</v>
      </c>
      <c r="G279" s="36">
        <v>1147862.9141781966</v>
      </c>
      <c r="H279" s="22">
        <f t="shared" si="77"/>
        <v>4406675.7651016722</v>
      </c>
      <c r="I279" s="425">
        <v>561350.7033262148</v>
      </c>
      <c r="J279" s="418">
        <f t="shared" si="78"/>
        <v>4968026.4684278872</v>
      </c>
      <c r="K279" s="447">
        <v>343566</v>
      </c>
      <c r="L279" s="442">
        <f t="shared" si="79"/>
        <v>5311592.4684278872</v>
      </c>
      <c r="M279" s="418">
        <v>159035.33360000001</v>
      </c>
      <c r="N279" s="405">
        <f t="shared" si="80"/>
        <v>5470627.8020278867</v>
      </c>
      <c r="O279" s="405">
        <f t="shared" si="81"/>
        <v>2105.2685170146206</v>
      </c>
      <c r="P279" s="405">
        <f t="shared" si="82"/>
        <v>2168.3027356432367</v>
      </c>
      <c r="Q279" s="369">
        <v>17</v>
      </c>
      <c r="R279" s="369">
        <v>17</v>
      </c>
      <c r="S279" s="369"/>
      <c r="T279" s="461">
        <f t="shared" si="83"/>
        <v>-145225.84290572163</v>
      </c>
      <c r="U279" s="462">
        <f t="shared" si="89"/>
        <v>-2.661364821403215E-2</v>
      </c>
      <c r="V279" s="463">
        <f t="shared" si="84"/>
        <v>-19.66073194706496</v>
      </c>
      <c r="W279" s="464"/>
      <c r="X279" s="242">
        <v>889</v>
      </c>
      <c r="Y279" s="18" t="s">
        <v>313</v>
      </c>
      <c r="Z279" s="21">
        <v>2568</v>
      </c>
      <c r="AA279" s="473">
        <f t="shared" si="85"/>
        <v>2030618.3103060303</v>
      </c>
      <c r="AB279" s="473">
        <v>1517726</v>
      </c>
      <c r="AC279" s="22">
        <v>3548344.3103060303</v>
      </c>
      <c r="AD279" s="36">
        <v>1009703</v>
      </c>
      <c r="AE279" s="22">
        <v>4558047</v>
      </c>
      <c r="AF279" s="21">
        <v>555205.31133360858</v>
      </c>
      <c r="AG279" s="418">
        <f t="shared" si="86"/>
        <v>5113252.3113336088</v>
      </c>
      <c r="AH279" s="447">
        <v>343566</v>
      </c>
      <c r="AI279" s="442">
        <f t="shared" si="87"/>
        <v>5456818.3113336088</v>
      </c>
      <c r="AJ279" s="419">
        <f t="shared" si="88"/>
        <v>2124.9292489616855</v>
      </c>
      <c r="AK279" s="369">
        <v>17</v>
      </c>
    </row>
    <row r="280" spans="1:37">
      <c r="A280" s="242">
        <v>890</v>
      </c>
      <c r="B280" s="18" t="s">
        <v>314</v>
      </c>
      <c r="C280" s="21">
        <v>1180</v>
      </c>
      <c r="D280" s="476">
        <f t="shared" si="76"/>
        <v>1935659.9326480976</v>
      </c>
      <c r="E280" s="473">
        <v>265008.79330975102</v>
      </c>
      <c r="F280" s="22">
        <v>2200668.7259578486</v>
      </c>
      <c r="G280" s="36">
        <v>440864.6242226141</v>
      </c>
      <c r="H280" s="22">
        <f t="shared" si="77"/>
        <v>2641533.3501804629</v>
      </c>
      <c r="I280" s="425">
        <v>240035.39583360765</v>
      </c>
      <c r="J280" s="418">
        <f t="shared" si="78"/>
        <v>2881568.7460140707</v>
      </c>
      <c r="K280" s="447">
        <v>421218</v>
      </c>
      <c r="L280" s="442">
        <f t="shared" si="79"/>
        <v>3302786.7460140707</v>
      </c>
      <c r="M280" s="418">
        <v>31364.969999999987</v>
      </c>
      <c r="N280" s="405">
        <f t="shared" si="80"/>
        <v>3334151.7160140709</v>
      </c>
      <c r="O280" s="405">
        <f t="shared" si="81"/>
        <v>2798.9718186559921</v>
      </c>
      <c r="P280" s="405">
        <f t="shared" si="82"/>
        <v>2825.5523017068399</v>
      </c>
      <c r="Q280" s="369">
        <v>19</v>
      </c>
      <c r="R280" s="369">
        <v>19</v>
      </c>
      <c r="S280" s="369"/>
      <c r="T280" s="461">
        <f t="shared" si="83"/>
        <v>-407901.89308163198</v>
      </c>
      <c r="U280" s="462">
        <f t="shared" si="89"/>
        <v>-0.10992619773698878</v>
      </c>
      <c r="V280" s="463">
        <f t="shared" si="84"/>
        <v>-356.37566356824482</v>
      </c>
      <c r="W280" s="464"/>
      <c r="X280" s="242">
        <v>890</v>
      </c>
      <c r="Y280" s="18" t="s">
        <v>314</v>
      </c>
      <c r="Z280" s="21">
        <v>1176</v>
      </c>
      <c r="AA280" s="473">
        <f t="shared" si="85"/>
        <v>1865208.2506143129</v>
      </c>
      <c r="AB280" s="473">
        <v>696519</v>
      </c>
      <c r="AC280" s="22">
        <v>2561727.2506143129</v>
      </c>
      <c r="AD280" s="36">
        <v>493192</v>
      </c>
      <c r="AE280" s="22">
        <v>3054919</v>
      </c>
      <c r="AF280" s="21">
        <v>234551.63909570267</v>
      </c>
      <c r="AG280" s="418">
        <f t="shared" si="86"/>
        <v>3289470.6390957027</v>
      </c>
      <c r="AH280" s="447">
        <v>421218</v>
      </c>
      <c r="AI280" s="442">
        <f t="shared" si="87"/>
        <v>3710688.6390957027</v>
      </c>
      <c r="AJ280" s="419">
        <f t="shared" si="88"/>
        <v>3155.347482224237</v>
      </c>
      <c r="AK280" s="369">
        <v>19</v>
      </c>
    </row>
    <row r="281" spans="1:37">
      <c r="A281" s="242">
        <v>892</v>
      </c>
      <c r="B281" s="18" t="s">
        <v>315</v>
      </c>
      <c r="C281" s="21">
        <v>3592</v>
      </c>
      <c r="D281" s="476">
        <f t="shared" si="76"/>
        <v>3942656.7848859886</v>
      </c>
      <c r="E281" s="473">
        <v>408455.06883822486</v>
      </c>
      <c r="F281" s="22">
        <v>4351111.8537242133</v>
      </c>
      <c r="G281" s="36">
        <v>2117889.7145918435</v>
      </c>
      <c r="H281" s="22">
        <f t="shared" si="77"/>
        <v>6469001.5683160573</v>
      </c>
      <c r="I281" s="425">
        <v>597967.60653174471</v>
      </c>
      <c r="J281" s="418">
        <f t="shared" si="78"/>
        <v>7066969.1748478021</v>
      </c>
      <c r="K281" s="447">
        <v>-596101</v>
      </c>
      <c r="L281" s="442">
        <f t="shared" si="79"/>
        <v>6470868.1748478021</v>
      </c>
      <c r="M281" s="418">
        <v>-6750.936400000006</v>
      </c>
      <c r="N281" s="405">
        <f t="shared" si="80"/>
        <v>6464117.2384478021</v>
      </c>
      <c r="O281" s="405">
        <f t="shared" si="81"/>
        <v>1801.4666411046219</v>
      </c>
      <c r="P281" s="405">
        <f t="shared" si="82"/>
        <v>1799.587204467651</v>
      </c>
      <c r="Q281" s="369">
        <v>13</v>
      </c>
      <c r="R281" s="369">
        <v>13</v>
      </c>
      <c r="S281" s="369"/>
      <c r="T281" s="461">
        <f t="shared" si="83"/>
        <v>36774.921779995784</v>
      </c>
      <c r="U281" s="462">
        <f t="shared" si="89"/>
        <v>5.7156339414977126E-3</v>
      </c>
      <c r="V281" s="463">
        <f t="shared" si="84"/>
        <v>30.94015429454862</v>
      </c>
      <c r="W281" s="464"/>
      <c r="X281" s="242">
        <v>892</v>
      </c>
      <c r="Y281" s="18" t="s">
        <v>315</v>
      </c>
      <c r="Z281" s="21">
        <v>3634</v>
      </c>
      <c r="AA281" s="473">
        <f t="shared" si="85"/>
        <v>3883272.6962895487</v>
      </c>
      <c r="AB281" s="473">
        <v>508010</v>
      </c>
      <c r="AC281" s="22">
        <v>4391282.6962895487</v>
      </c>
      <c r="AD281" s="36">
        <v>2042123</v>
      </c>
      <c r="AE281" s="22">
        <v>6433406</v>
      </c>
      <c r="AF281" s="21">
        <v>596788.2530678059</v>
      </c>
      <c r="AG281" s="418">
        <f t="shared" si="86"/>
        <v>7030194.2530678064</v>
      </c>
      <c r="AH281" s="447">
        <v>-596101</v>
      </c>
      <c r="AI281" s="442">
        <f t="shared" si="87"/>
        <v>6434093.2530678064</v>
      </c>
      <c r="AJ281" s="419">
        <f t="shared" si="88"/>
        <v>1770.5264868100733</v>
      </c>
      <c r="AK281" s="369">
        <v>13</v>
      </c>
    </row>
    <row r="282" spans="1:37">
      <c r="A282" s="242">
        <v>893</v>
      </c>
      <c r="B282" s="18" t="s">
        <v>316</v>
      </c>
      <c r="C282" s="21">
        <v>7434</v>
      </c>
      <c r="D282" s="476">
        <f t="shared" si="76"/>
        <v>6462834.4996465966</v>
      </c>
      <c r="E282" s="473">
        <v>-765800.04737189412</v>
      </c>
      <c r="F282" s="22">
        <v>5697034.4522747025</v>
      </c>
      <c r="G282" s="36">
        <v>2391906.1517965347</v>
      </c>
      <c r="H282" s="22">
        <f t="shared" si="77"/>
        <v>8088940.6040712371</v>
      </c>
      <c r="I282" s="425">
        <v>1532299.524666938</v>
      </c>
      <c r="J282" s="418">
        <f t="shared" si="78"/>
        <v>9621240.1287381761</v>
      </c>
      <c r="K282" s="447">
        <v>-300256</v>
      </c>
      <c r="L282" s="442">
        <f t="shared" si="79"/>
        <v>9320984.1287381761</v>
      </c>
      <c r="M282" s="418">
        <v>74.67850000000908</v>
      </c>
      <c r="N282" s="405">
        <f t="shared" si="80"/>
        <v>9321058.8072381765</v>
      </c>
      <c r="O282" s="405">
        <f t="shared" si="81"/>
        <v>1253.8316019287297</v>
      </c>
      <c r="P282" s="405">
        <f t="shared" si="82"/>
        <v>1253.8416474627625</v>
      </c>
      <c r="Q282" s="369">
        <v>15</v>
      </c>
      <c r="R282" s="369">
        <v>15</v>
      </c>
      <c r="S282" s="369"/>
      <c r="T282" s="461">
        <f t="shared" si="83"/>
        <v>224304.74310204014</v>
      </c>
      <c r="U282" s="462">
        <f t="shared" si="89"/>
        <v>2.4657870591352538E-2</v>
      </c>
      <c r="V282" s="463">
        <f t="shared" si="84"/>
        <v>40.455666803194617</v>
      </c>
      <c r="W282" s="464"/>
      <c r="X282" s="242">
        <v>893</v>
      </c>
      <c r="Y282" s="18" t="s">
        <v>316</v>
      </c>
      <c r="Z282" s="21">
        <v>7497</v>
      </c>
      <c r="AA282" s="473">
        <f t="shared" si="85"/>
        <v>6499326.8965137638</v>
      </c>
      <c r="AB282" s="473">
        <v>-827929</v>
      </c>
      <c r="AC282" s="22">
        <v>5671397.8965137638</v>
      </c>
      <c r="AD282" s="36">
        <v>2204497</v>
      </c>
      <c r="AE282" s="22">
        <v>7875895</v>
      </c>
      <c r="AF282" s="21">
        <v>1521040.3856361366</v>
      </c>
      <c r="AG282" s="418">
        <f t="shared" si="86"/>
        <v>9396935.3856361359</v>
      </c>
      <c r="AH282" s="447">
        <v>-300256</v>
      </c>
      <c r="AI282" s="442">
        <f t="shared" si="87"/>
        <v>9096679.3856361359</v>
      </c>
      <c r="AJ282" s="419">
        <f t="shared" si="88"/>
        <v>1213.3759351255351</v>
      </c>
      <c r="AK282" s="369">
        <v>15</v>
      </c>
    </row>
    <row r="283" spans="1:37">
      <c r="A283" s="242">
        <v>895</v>
      </c>
      <c r="B283" s="18" t="s">
        <v>317</v>
      </c>
      <c r="C283" s="21">
        <v>15092</v>
      </c>
      <c r="D283" s="476">
        <f t="shared" si="76"/>
        <v>1805767.1606525518</v>
      </c>
      <c r="E283" s="473">
        <v>1051068.3715643859</v>
      </c>
      <c r="F283" s="22">
        <v>2856835.5322169377</v>
      </c>
      <c r="G283" s="36">
        <v>1763099.6343554698</v>
      </c>
      <c r="H283" s="22">
        <f t="shared" si="77"/>
        <v>4619935.1665724078</v>
      </c>
      <c r="I283" s="425">
        <v>2644395.8623877079</v>
      </c>
      <c r="J283" s="418">
        <f t="shared" si="78"/>
        <v>7264331.0289601162</v>
      </c>
      <c r="K283" s="447">
        <v>-1496737</v>
      </c>
      <c r="L283" s="442">
        <f t="shared" si="79"/>
        <v>5767594.0289601162</v>
      </c>
      <c r="M283" s="418">
        <v>251591.86649999997</v>
      </c>
      <c r="N283" s="405">
        <f t="shared" si="80"/>
        <v>6019185.8954601157</v>
      </c>
      <c r="O283" s="405">
        <f t="shared" si="81"/>
        <v>382.1623395812428</v>
      </c>
      <c r="P283" s="405">
        <f t="shared" si="82"/>
        <v>398.83288467135674</v>
      </c>
      <c r="Q283" s="369">
        <v>2</v>
      </c>
      <c r="R283" s="369">
        <v>2</v>
      </c>
      <c r="S283" s="369"/>
      <c r="T283" s="461">
        <f t="shared" si="83"/>
        <v>-1529526.68627364</v>
      </c>
      <c r="U283" s="462">
        <f t="shared" si="89"/>
        <v>-0.20960687728250676</v>
      </c>
      <c r="V283" s="463">
        <f t="shared" si="84"/>
        <v>-89.746133239927474</v>
      </c>
      <c r="W283" s="464"/>
      <c r="X283" s="242">
        <v>895</v>
      </c>
      <c r="Y283" s="18" t="s">
        <v>317</v>
      </c>
      <c r="Z283" s="21">
        <v>15463</v>
      </c>
      <c r="AA283" s="473">
        <f t="shared" si="85"/>
        <v>1916775.5907756463</v>
      </c>
      <c r="AB283" s="473">
        <v>2793679</v>
      </c>
      <c r="AC283" s="22">
        <v>4710454.5907756463</v>
      </c>
      <c r="AD283" s="36">
        <v>1470319</v>
      </c>
      <c r="AE283" s="22">
        <v>6180774</v>
      </c>
      <c r="AF283" s="21">
        <v>2613083.7152337567</v>
      </c>
      <c r="AG283" s="418">
        <f t="shared" si="86"/>
        <v>8793857.7152337562</v>
      </c>
      <c r="AH283" s="447">
        <v>-1496737</v>
      </c>
      <c r="AI283" s="442">
        <f t="shared" si="87"/>
        <v>7297120.7152337562</v>
      </c>
      <c r="AJ283" s="419">
        <f t="shared" si="88"/>
        <v>471.90847282117028</v>
      </c>
      <c r="AK283" s="369">
        <v>2</v>
      </c>
    </row>
    <row r="284" spans="1:37">
      <c r="A284" s="242">
        <v>905</v>
      </c>
      <c r="B284" s="18" t="s">
        <v>318</v>
      </c>
      <c r="C284" s="21">
        <v>67988</v>
      </c>
      <c r="D284" s="476">
        <f t="shared" si="76"/>
        <v>22188829.296726</v>
      </c>
      <c r="E284" s="473">
        <v>-27479251.073855605</v>
      </c>
      <c r="F284" s="22">
        <v>-5290421.7771296054</v>
      </c>
      <c r="G284" s="36">
        <v>3196897.4530323325</v>
      </c>
      <c r="H284" s="22">
        <f t="shared" si="77"/>
        <v>-2093524.3240972729</v>
      </c>
      <c r="I284" s="425">
        <v>10755839.592748186</v>
      </c>
      <c r="J284" s="418">
        <f t="shared" si="78"/>
        <v>8662315.2686509117</v>
      </c>
      <c r="K284" s="447">
        <v>28479655</v>
      </c>
      <c r="L284" s="442">
        <f t="shared" si="79"/>
        <v>37141970.268650912</v>
      </c>
      <c r="M284" s="418">
        <v>-5464909.9000599999</v>
      </c>
      <c r="N284" s="405">
        <f t="shared" si="80"/>
        <v>31677060.368590914</v>
      </c>
      <c r="O284" s="405">
        <f t="shared" si="81"/>
        <v>546.30185133627867</v>
      </c>
      <c r="P284" s="405">
        <f t="shared" si="82"/>
        <v>465.9213444812454</v>
      </c>
      <c r="Q284" s="369">
        <v>15</v>
      </c>
      <c r="R284" s="369">
        <v>15</v>
      </c>
      <c r="S284" s="369"/>
      <c r="T284" s="461">
        <f t="shared" si="83"/>
        <v>-11795985.624942787</v>
      </c>
      <c r="U284" s="462">
        <f t="shared" si="89"/>
        <v>-0.24103960636588337</v>
      </c>
      <c r="V284" s="463">
        <f t="shared" si="84"/>
        <v>-177.47180678090979</v>
      </c>
      <c r="W284" s="464"/>
      <c r="X284" s="242">
        <v>905</v>
      </c>
      <c r="Y284" s="18" t="s">
        <v>318</v>
      </c>
      <c r="Z284" s="21">
        <v>67615</v>
      </c>
      <c r="AA284" s="473">
        <f t="shared" si="85"/>
        <v>21540502.137507312</v>
      </c>
      <c r="AB284" s="473">
        <v>-14155992</v>
      </c>
      <c r="AC284" s="22">
        <v>7384510.137507312</v>
      </c>
      <c r="AD284" s="36">
        <v>2607194</v>
      </c>
      <c r="AE284" s="22">
        <v>9991704</v>
      </c>
      <c r="AF284" s="21">
        <v>10466596.893593699</v>
      </c>
      <c r="AG284" s="418">
        <f t="shared" si="86"/>
        <v>20458300.893593699</v>
      </c>
      <c r="AH284" s="447">
        <v>28479655</v>
      </c>
      <c r="AI284" s="442">
        <f t="shared" si="87"/>
        <v>48937955.893593699</v>
      </c>
      <c r="AJ284" s="419">
        <f t="shared" si="88"/>
        <v>723.77365811718846</v>
      </c>
      <c r="AK284" s="369">
        <v>15</v>
      </c>
    </row>
    <row r="285" spans="1:37">
      <c r="A285" s="242">
        <v>908</v>
      </c>
      <c r="B285" s="18" t="s">
        <v>319</v>
      </c>
      <c r="C285" s="21">
        <v>20703</v>
      </c>
      <c r="D285" s="476">
        <f t="shared" si="76"/>
        <v>4735198.9846576927</v>
      </c>
      <c r="E285" s="473">
        <v>-4464030.5367927616</v>
      </c>
      <c r="F285" s="22">
        <v>271168.44786493108</v>
      </c>
      <c r="G285" s="36">
        <v>4274280.4531370765</v>
      </c>
      <c r="H285" s="22">
        <f t="shared" si="77"/>
        <v>4545448.9010020075</v>
      </c>
      <c r="I285" s="425">
        <v>2941883.879040495</v>
      </c>
      <c r="J285" s="418">
        <f t="shared" si="78"/>
        <v>7487332.780042503</v>
      </c>
      <c r="K285" s="447">
        <v>933289</v>
      </c>
      <c r="L285" s="442">
        <f t="shared" si="79"/>
        <v>8420621.780042503</v>
      </c>
      <c r="M285" s="418">
        <v>-117917.35150000011</v>
      </c>
      <c r="N285" s="405">
        <f t="shared" si="80"/>
        <v>8302704.4285425032</v>
      </c>
      <c r="O285" s="405">
        <f t="shared" si="81"/>
        <v>406.7343756963968</v>
      </c>
      <c r="P285" s="405">
        <f t="shared" si="82"/>
        <v>401.03871074445749</v>
      </c>
      <c r="Q285" s="369">
        <v>6</v>
      </c>
      <c r="R285" s="369">
        <v>6</v>
      </c>
      <c r="S285" s="369"/>
      <c r="T285" s="461">
        <f t="shared" si="83"/>
        <v>-4211697.7802588101</v>
      </c>
      <c r="U285" s="462">
        <f t="shared" si="89"/>
        <v>-0.33340652602666981</v>
      </c>
      <c r="V285" s="463">
        <f t="shared" si="84"/>
        <v>-203.67004857522988</v>
      </c>
      <c r="W285" s="464"/>
      <c r="X285" s="242">
        <v>908</v>
      </c>
      <c r="Y285" s="18" t="s">
        <v>319</v>
      </c>
      <c r="Z285" s="21">
        <v>20695</v>
      </c>
      <c r="AA285" s="473">
        <f t="shared" si="85"/>
        <v>4314101.7667926028</v>
      </c>
      <c r="AB285" s="473">
        <v>65177</v>
      </c>
      <c r="AC285" s="22">
        <v>4379278.7667926028</v>
      </c>
      <c r="AD285" s="36">
        <v>4395559</v>
      </c>
      <c r="AE285" s="22">
        <v>8774838</v>
      </c>
      <c r="AF285" s="21">
        <v>2924192.5603013136</v>
      </c>
      <c r="AG285" s="418">
        <f t="shared" si="86"/>
        <v>11699030.560301313</v>
      </c>
      <c r="AH285" s="447">
        <v>933289</v>
      </c>
      <c r="AI285" s="442">
        <f t="shared" si="87"/>
        <v>12632319.560301313</v>
      </c>
      <c r="AJ285" s="419">
        <f t="shared" si="88"/>
        <v>610.40442427162668</v>
      </c>
      <c r="AK285" s="369">
        <v>6</v>
      </c>
    </row>
    <row r="286" spans="1:37">
      <c r="A286" s="242">
        <v>915</v>
      </c>
      <c r="B286" s="18" t="s">
        <v>320</v>
      </c>
      <c r="C286" s="21">
        <v>19759</v>
      </c>
      <c r="D286" s="476">
        <f t="shared" si="76"/>
        <v>-1881904.6310510039</v>
      </c>
      <c r="E286" s="473">
        <v>-1428877.4674440054</v>
      </c>
      <c r="F286" s="22">
        <v>-3310782.0984950094</v>
      </c>
      <c r="G286" s="36">
        <v>6064145.9564988464</v>
      </c>
      <c r="H286" s="22">
        <f t="shared" si="77"/>
        <v>2753363.8580038371</v>
      </c>
      <c r="I286" s="425">
        <v>3380286.8228135151</v>
      </c>
      <c r="J286" s="418">
        <f t="shared" si="78"/>
        <v>6133650.6808173526</v>
      </c>
      <c r="K286" s="447">
        <v>-2328772</v>
      </c>
      <c r="L286" s="442">
        <f t="shared" si="79"/>
        <v>3804878.6808173526</v>
      </c>
      <c r="M286" s="418">
        <v>178421.87219999987</v>
      </c>
      <c r="N286" s="405">
        <f t="shared" si="80"/>
        <v>3983300.5530173527</v>
      </c>
      <c r="O286" s="405">
        <f t="shared" si="81"/>
        <v>192.56433426880676</v>
      </c>
      <c r="P286" s="405">
        <f t="shared" si="82"/>
        <v>201.59423822143594</v>
      </c>
      <c r="Q286" s="369">
        <v>11</v>
      </c>
      <c r="R286" s="369">
        <v>11</v>
      </c>
      <c r="S286" s="369"/>
      <c r="T286" s="461">
        <f t="shared" si="83"/>
        <v>-3640999.638678506</v>
      </c>
      <c r="U286" s="462">
        <f t="shared" si="89"/>
        <v>-0.48899531827496057</v>
      </c>
      <c r="V286" s="463">
        <f t="shared" si="84"/>
        <v>-180.23285791543492</v>
      </c>
      <c r="W286" s="464"/>
      <c r="X286" s="242">
        <v>915</v>
      </c>
      <c r="Y286" s="18" t="s">
        <v>320</v>
      </c>
      <c r="Z286" s="21">
        <v>19973</v>
      </c>
      <c r="AA286" s="473">
        <f t="shared" si="85"/>
        <v>-1808328.1982581962</v>
      </c>
      <c r="AB286" s="473">
        <v>1807047</v>
      </c>
      <c r="AC286" s="22">
        <v>-1281.1982581962366</v>
      </c>
      <c r="AD286" s="36">
        <v>6452902</v>
      </c>
      <c r="AE286" s="22">
        <v>6451621</v>
      </c>
      <c r="AF286" s="21">
        <v>3323029.3194958591</v>
      </c>
      <c r="AG286" s="418">
        <f t="shared" si="86"/>
        <v>9774650.3194958586</v>
      </c>
      <c r="AH286" s="447">
        <v>-2328772</v>
      </c>
      <c r="AI286" s="442">
        <f t="shared" si="87"/>
        <v>7445878.3194958586</v>
      </c>
      <c r="AJ286" s="419">
        <f t="shared" si="88"/>
        <v>372.79719218424168</v>
      </c>
      <c r="AK286" s="369">
        <v>11</v>
      </c>
    </row>
    <row r="287" spans="1:37">
      <c r="A287" s="242">
        <v>918</v>
      </c>
      <c r="B287" s="18" t="s">
        <v>321</v>
      </c>
      <c r="C287" s="21">
        <v>2228</v>
      </c>
      <c r="D287" s="476">
        <f t="shared" si="76"/>
        <v>346167.87953571184</v>
      </c>
      <c r="E287" s="473">
        <v>-144096.56648977412</v>
      </c>
      <c r="F287" s="22">
        <v>202071.31304593774</v>
      </c>
      <c r="G287" s="36">
        <v>928193.38716772664</v>
      </c>
      <c r="H287" s="22">
        <f t="shared" si="77"/>
        <v>1130264.7002136644</v>
      </c>
      <c r="I287" s="425">
        <v>521385.19008930796</v>
      </c>
      <c r="J287" s="418">
        <f t="shared" si="78"/>
        <v>1651649.8903029724</v>
      </c>
      <c r="K287" s="447">
        <v>-563325</v>
      </c>
      <c r="L287" s="442">
        <f t="shared" si="79"/>
        <v>1088324.8903029724</v>
      </c>
      <c r="M287" s="418">
        <v>14308.400600000001</v>
      </c>
      <c r="N287" s="405">
        <f t="shared" si="80"/>
        <v>1102633.2909029725</v>
      </c>
      <c r="O287" s="405">
        <f t="shared" si="81"/>
        <v>488.47616261354239</v>
      </c>
      <c r="P287" s="405">
        <f t="shared" si="82"/>
        <v>494.89824546812048</v>
      </c>
      <c r="Q287" s="369">
        <v>2</v>
      </c>
      <c r="R287" s="369">
        <v>2</v>
      </c>
      <c r="S287" s="369"/>
      <c r="T287" s="461">
        <f t="shared" si="83"/>
        <v>75180.263531479985</v>
      </c>
      <c r="U287" s="462">
        <f t="shared" si="89"/>
        <v>7.4204868233917365E-2</v>
      </c>
      <c r="V287" s="463">
        <f t="shared" si="84"/>
        <v>42.353473590428166</v>
      </c>
      <c r="W287" s="464"/>
      <c r="X287" s="242">
        <v>918</v>
      </c>
      <c r="Y287" s="18" t="s">
        <v>321</v>
      </c>
      <c r="Z287" s="21">
        <v>2271</v>
      </c>
      <c r="AA287" s="473">
        <f t="shared" si="85"/>
        <v>398195.82248031395</v>
      </c>
      <c r="AB287" s="473">
        <v>-80380</v>
      </c>
      <c r="AC287" s="22">
        <v>317815.82248031395</v>
      </c>
      <c r="AD287" s="36">
        <v>738026</v>
      </c>
      <c r="AE287" s="22">
        <v>1055842</v>
      </c>
      <c r="AF287" s="21">
        <v>520627.6267714923</v>
      </c>
      <c r="AG287" s="418">
        <f t="shared" si="86"/>
        <v>1576469.6267714924</v>
      </c>
      <c r="AH287" s="447">
        <v>-563325</v>
      </c>
      <c r="AI287" s="442">
        <f t="shared" si="87"/>
        <v>1013144.6267714924</v>
      </c>
      <c r="AJ287" s="419">
        <f t="shared" si="88"/>
        <v>446.12268902311422</v>
      </c>
      <c r="AK287" s="369">
        <v>2</v>
      </c>
    </row>
    <row r="288" spans="1:37">
      <c r="A288" s="242">
        <v>921</v>
      </c>
      <c r="B288" s="18" t="s">
        <v>322</v>
      </c>
      <c r="C288" s="21">
        <v>1894</v>
      </c>
      <c r="D288" s="476">
        <f t="shared" si="76"/>
        <v>152275.97225300455</v>
      </c>
      <c r="E288" s="473">
        <v>652972.92124795984</v>
      </c>
      <c r="F288" s="22">
        <v>805248.89350096439</v>
      </c>
      <c r="G288" s="36">
        <v>1060471.2763946839</v>
      </c>
      <c r="H288" s="22">
        <f t="shared" si="77"/>
        <v>1865720.1698956483</v>
      </c>
      <c r="I288" s="425">
        <v>495409.43787351053</v>
      </c>
      <c r="J288" s="418">
        <f t="shared" si="78"/>
        <v>2361129.6077691587</v>
      </c>
      <c r="K288" s="447">
        <v>168534</v>
      </c>
      <c r="L288" s="442">
        <f t="shared" si="79"/>
        <v>2529663.6077691587</v>
      </c>
      <c r="M288" s="418">
        <v>202498.22060000003</v>
      </c>
      <c r="N288" s="405">
        <f t="shared" si="80"/>
        <v>2732161.8283691588</v>
      </c>
      <c r="O288" s="405">
        <f t="shared" si="81"/>
        <v>1335.6196450734735</v>
      </c>
      <c r="P288" s="405">
        <f t="shared" si="82"/>
        <v>1442.5352842498198</v>
      </c>
      <c r="Q288" s="369">
        <v>11</v>
      </c>
      <c r="R288" s="369">
        <v>11</v>
      </c>
      <c r="S288" s="369"/>
      <c r="T288" s="461">
        <f t="shared" si="83"/>
        <v>-158057.52833636105</v>
      </c>
      <c r="U288" s="462">
        <f t="shared" si="89"/>
        <v>-5.8807264716973125E-2</v>
      </c>
      <c r="V288" s="463">
        <f t="shared" si="84"/>
        <v>-49.089853177695886</v>
      </c>
      <c r="W288" s="466"/>
      <c r="X288" s="242">
        <v>921</v>
      </c>
      <c r="Y288" s="18" t="s">
        <v>322</v>
      </c>
      <c r="Z288" s="21">
        <v>1941</v>
      </c>
      <c r="AA288" s="473">
        <f t="shared" si="85"/>
        <v>200409.29799523344</v>
      </c>
      <c r="AB288" s="473">
        <v>864875</v>
      </c>
      <c r="AC288" s="22">
        <v>1065284.2979952334</v>
      </c>
      <c r="AD288" s="36">
        <v>964813</v>
      </c>
      <c r="AE288" s="22">
        <v>2030097</v>
      </c>
      <c r="AF288" s="21">
        <v>489090.13610551949</v>
      </c>
      <c r="AG288" s="418">
        <f t="shared" si="86"/>
        <v>2519187.1361055197</v>
      </c>
      <c r="AH288" s="447">
        <v>168534</v>
      </c>
      <c r="AI288" s="442">
        <f t="shared" si="87"/>
        <v>2687721.1361055197</v>
      </c>
      <c r="AJ288" s="419">
        <f t="shared" si="88"/>
        <v>1384.7094982511694</v>
      </c>
      <c r="AK288" s="369">
        <v>11</v>
      </c>
    </row>
    <row r="289" spans="1:37">
      <c r="A289" s="242">
        <v>922</v>
      </c>
      <c r="B289" s="18" t="s">
        <v>323</v>
      </c>
      <c r="C289" s="21">
        <v>4501</v>
      </c>
      <c r="D289" s="476">
        <f t="shared" si="76"/>
        <v>2694705.2954164124</v>
      </c>
      <c r="E289" s="473">
        <v>-457440.6294985913</v>
      </c>
      <c r="F289" s="22">
        <v>2237264.6659178212</v>
      </c>
      <c r="G289" s="36">
        <v>1248479.669885529</v>
      </c>
      <c r="H289" s="22">
        <f t="shared" si="77"/>
        <v>3485744.3358033504</v>
      </c>
      <c r="I289" s="425">
        <v>717880.66092118248</v>
      </c>
      <c r="J289" s="418">
        <f t="shared" si="78"/>
        <v>4203624.9967245329</v>
      </c>
      <c r="K289" s="447">
        <v>-1061894</v>
      </c>
      <c r="L289" s="442">
        <f t="shared" si="79"/>
        <v>3141730.9967245329</v>
      </c>
      <c r="M289" s="418">
        <v>-84550.997700000007</v>
      </c>
      <c r="N289" s="405">
        <f t="shared" si="80"/>
        <v>3057179.9990245327</v>
      </c>
      <c r="O289" s="405">
        <f t="shared" si="81"/>
        <v>698.00733097634588</v>
      </c>
      <c r="P289" s="405">
        <f t="shared" si="82"/>
        <v>679.22239480660585</v>
      </c>
      <c r="Q289" s="369">
        <v>6</v>
      </c>
      <c r="R289" s="369">
        <v>6</v>
      </c>
      <c r="S289" s="369"/>
      <c r="T289" s="461">
        <f t="shared" si="83"/>
        <v>192107.96425791224</v>
      </c>
      <c r="U289" s="462">
        <f t="shared" si="89"/>
        <v>6.5129666450041951E-2</v>
      </c>
      <c r="V289" s="463">
        <f t="shared" si="84"/>
        <v>34.27577551581021</v>
      </c>
      <c r="W289" s="464"/>
      <c r="X289" s="242">
        <v>922</v>
      </c>
      <c r="Y289" s="18" t="s">
        <v>323</v>
      </c>
      <c r="Z289" s="21">
        <v>4444</v>
      </c>
      <c r="AA289" s="473">
        <f t="shared" si="85"/>
        <v>2574163.995054503</v>
      </c>
      <c r="AB289" s="473">
        <v>-654070</v>
      </c>
      <c r="AC289" s="22">
        <v>1920093.995054503</v>
      </c>
      <c r="AD289" s="36">
        <v>1367818</v>
      </c>
      <c r="AE289" s="22">
        <v>3287912</v>
      </c>
      <c r="AF289" s="21">
        <v>723605.03246662067</v>
      </c>
      <c r="AG289" s="418">
        <f t="shared" si="86"/>
        <v>4011517.0324666207</v>
      </c>
      <c r="AH289" s="447">
        <v>-1061894</v>
      </c>
      <c r="AI289" s="442">
        <f t="shared" si="87"/>
        <v>2949623.0324666207</v>
      </c>
      <c r="AJ289" s="419">
        <f t="shared" si="88"/>
        <v>663.73155546053567</v>
      </c>
      <c r="AK289" s="369">
        <v>6</v>
      </c>
    </row>
    <row r="290" spans="1:37">
      <c r="A290" s="242">
        <v>924</v>
      </c>
      <c r="B290" s="18" t="s">
        <v>324</v>
      </c>
      <c r="C290" s="21">
        <v>2946</v>
      </c>
      <c r="D290" s="476">
        <f t="shared" si="76"/>
        <v>977380.79463195638</v>
      </c>
      <c r="E290" s="473">
        <v>-100767.98637987397</v>
      </c>
      <c r="F290" s="22">
        <v>876612.80825208244</v>
      </c>
      <c r="G290" s="36">
        <v>1607531.7323717417</v>
      </c>
      <c r="H290" s="22">
        <f t="shared" si="77"/>
        <v>2484144.5406238241</v>
      </c>
      <c r="I290" s="425">
        <v>725626.16125412926</v>
      </c>
      <c r="J290" s="418">
        <f t="shared" si="78"/>
        <v>3209770.7018779535</v>
      </c>
      <c r="K290" s="447">
        <v>164825</v>
      </c>
      <c r="L290" s="442">
        <f t="shared" si="79"/>
        <v>3374595.7018779535</v>
      </c>
      <c r="M290" s="418">
        <v>16429.270000000011</v>
      </c>
      <c r="N290" s="405">
        <f t="shared" si="80"/>
        <v>3391024.9718779535</v>
      </c>
      <c r="O290" s="405">
        <f t="shared" si="81"/>
        <v>1145.4839449687554</v>
      </c>
      <c r="P290" s="405">
        <f t="shared" si="82"/>
        <v>1151.0607508071805</v>
      </c>
      <c r="Q290" s="369">
        <v>16</v>
      </c>
      <c r="R290" s="369">
        <v>16</v>
      </c>
      <c r="S290" s="369"/>
      <c r="T290" s="461">
        <f t="shared" si="83"/>
        <v>107928.69984583696</v>
      </c>
      <c r="U290" s="462">
        <f t="shared" si="89"/>
        <v>3.303939452007109E-2</v>
      </c>
      <c r="V290" s="463">
        <f t="shared" si="84"/>
        <v>58.044863067251981</v>
      </c>
      <c r="W290" s="464"/>
      <c r="X290" s="242">
        <v>924</v>
      </c>
      <c r="Y290" s="18" t="s">
        <v>324</v>
      </c>
      <c r="Z290" s="21">
        <v>3004</v>
      </c>
      <c r="AA290" s="473">
        <f t="shared" si="85"/>
        <v>1176813.2361493004</v>
      </c>
      <c r="AB290" s="473">
        <v>-419132</v>
      </c>
      <c r="AC290" s="22">
        <v>757681.23614930024</v>
      </c>
      <c r="AD290" s="36">
        <v>1620249</v>
      </c>
      <c r="AE290" s="22">
        <v>2377930</v>
      </c>
      <c r="AF290" s="21">
        <v>723912.00203211652</v>
      </c>
      <c r="AG290" s="418">
        <f t="shared" si="86"/>
        <v>3101842.0020321165</v>
      </c>
      <c r="AH290" s="447">
        <v>164825</v>
      </c>
      <c r="AI290" s="442">
        <f t="shared" si="87"/>
        <v>3266667.0020321165</v>
      </c>
      <c r="AJ290" s="419">
        <f t="shared" si="88"/>
        <v>1087.4390819015034</v>
      </c>
      <c r="AK290" s="369">
        <v>16</v>
      </c>
    </row>
    <row r="291" spans="1:37">
      <c r="A291" s="242">
        <v>925</v>
      </c>
      <c r="B291" s="18" t="s">
        <v>325</v>
      </c>
      <c r="C291" s="21">
        <v>3427</v>
      </c>
      <c r="D291" s="476">
        <f t="shared" si="76"/>
        <v>1251222.7946161409</v>
      </c>
      <c r="E291" s="473">
        <v>2055581.334833744</v>
      </c>
      <c r="F291" s="22">
        <v>3306804.1294498849</v>
      </c>
      <c r="G291" s="36">
        <v>-20346.594664725475</v>
      </c>
      <c r="H291" s="22">
        <f t="shared" si="77"/>
        <v>3286457.5347851594</v>
      </c>
      <c r="I291" s="425">
        <v>821716.12039807416</v>
      </c>
      <c r="J291" s="418">
        <f t="shared" si="78"/>
        <v>4108173.6551832333</v>
      </c>
      <c r="K291" s="447">
        <v>120111</v>
      </c>
      <c r="L291" s="442">
        <f t="shared" si="79"/>
        <v>4228284.6551832333</v>
      </c>
      <c r="M291" s="418">
        <v>58249.229999999996</v>
      </c>
      <c r="N291" s="405">
        <f t="shared" si="80"/>
        <v>4286533.8851832338</v>
      </c>
      <c r="O291" s="405">
        <f t="shared" si="81"/>
        <v>1233.8151897237331</v>
      </c>
      <c r="P291" s="405">
        <f t="shared" si="82"/>
        <v>1250.8123388337419</v>
      </c>
      <c r="Q291" s="369">
        <v>11</v>
      </c>
      <c r="R291" s="369">
        <v>11</v>
      </c>
      <c r="S291" s="369"/>
      <c r="T291" s="461">
        <f t="shared" si="83"/>
        <v>37643.992151937447</v>
      </c>
      <c r="U291" s="462">
        <f t="shared" si="89"/>
        <v>8.9828728299285159E-3</v>
      </c>
      <c r="V291" s="463">
        <f t="shared" si="84"/>
        <v>33.058552752014975</v>
      </c>
      <c r="W291" s="464"/>
      <c r="X291" s="242">
        <v>925</v>
      </c>
      <c r="Y291" s="18" t="s">
        <v>325</v>
      </c>
      <c r="Z291" s="21">
        <v>3490</v>
      </c>
      <c r="AA291" s="473">
        <f t="shared" si="85"/>
        <v>1310299.5481718569</v>
      </c>
      <c r="AB291" s="473">
        <v>2078296</v>
      </c>
      <c r="AC291" s="22">
        <v>3388595.5481718569</v>
      </c>
      <c r="AD291" s="36">
        <v>-135602</v>
      </c>
      <c r="AE291" s="22">
        <v>3252993</v>
      </c>
      <c r="AF291" s="21">
        <v>817536.66303129576</v>
      </c>
      <c r="AG291" s="418">
        <f t="shared" si="86"/>
        <v>4070529.6630312959</v>
      </c>
      <c r="AH291" s="447">
        <v>120111</v>
      </c>
      <c r="AI291" s="442">
        <f t="shared" si="87"/>
        <v>4190640.6630312959</v>
      </c>
      <c r="AJ291" s="419">
        <f t="shared" si="88"/>
        <v>1200.7566369717181</v>
      </c>
      <c r="AK291" s="369">
        <v>11</v>
      </c>
    </row>
    <row r="292" spans="1:37">
      <c r="A292" s="242">
        <v>927</v>
      </c>
      <c r="B292" s="18" t="s">
        <v>326</v>
      </c>
      <c r="C292" s="21">
        <v>28913</v>
      </c>
      <c r="D292" s="476">
        <f t="shared" si="76"/>
        <v>13682800.116263466</v>
      </c>
      <c r="E292" s="473">
        <v>1327533.4052358023</v>
      </c>
      <c r="F292" s="22">
        <v>15010333.521499269</v>
      </c>
      <c r="G292" s="36">
        <v>2614351.9491401748</v>
      </c>
      <c r="H292" s="22">
        <f t="shared" si="77"/>
        <v>17624685.470639445</v>
      </c>
      <c r="I292" s="425">
        <v>4173779.3762061084</v>
      </c>
      <c r="J292" s="418">
        <f t="shared" si="78"/>
        <v>21798464.846845552</v>
      </c>
      <c r="K292" s="447">
        <v>-3298104</v>
      </c>
      <c r="L292" s="442">
        <f t="shared" si="79"/>
        <v>18500360.846845552</v>
      </c>
      <c r="M292" s="418">
        <v>-181509.08139000018</v>
      </c>
      <c r="N292" s="405">
        <f t="shared" si="80"/>
        <v>18318851.765455551</v>
      </c>
      <c r="O292" s="405">
        <f t="shared" si="81"/>
        <v>639.86306667746521</v>
      </c>
      <c r="P292" s="405">
        <f t="shared" si="82"/>
        <v>633.58529953500329</v>
      </c>
      <c r="Q292" s="369">
        <v>1</v>
      </c>
      <c r="R292" s="465">
        <v>34</v>
      </c>
      <c r="S292" s="465"/>
      <c r="T292" s="461">
        <f t="shared" si="83"/>
        <v>-1560551.4986987524</v>
      </c>
      <c r="U292" s="462">
        <f t="shared" si="89"/>
        <v>-7.7790654373970369E-2</v>
      </c>
      <c r="V292" s="463">
        <f t="shared" si="84"/>
        <v>-46.238111391015423</v>
      </c>
      <c r="W292" s="464"/>
      <c r="X292" s="242">
        <v>927</v>
      </c>
      <c r="Y292" s="18" t="s">
        <v>326</v>
      </c>
      <c r="Z292" s="21">
        <v>29239</v>
      </c>
      <c r="AA292" s="473">
        <f t="shared" si="85"/>
        <v>14592275.38420104</v>
      </c>
      <c r="AB292" s="473">
        <v>883285</v>
      </c>
      <c r="AC292" s="22">
        <v>15475560.38420104</v>
      </c>
      <c r="AD292" s="36">
        <v>3695454</v>
      </c>
      <c r="AE292" s="22">
        <v>19171015</v>
      </c>
      <c r="AF292" s="21">
        <v>4188001.3455443038</v>
      </c>
      <c r="AG292" s="418">
        <f t="shared" si="86"/>
        <v>23359016.345544305</v>
      </c>
      <c r="AH292" s="447">
        <v>-3298104</v>
      </c>
      <c r="AI292" s="442">
        <f t="shared" si="87"/>
        <v>20060912.345544305</v>
      </c>
      <c r="AJ292" s="419">
        <f t="shared" si="88"/>
        <v>686.10117806848064</v>
      </c>
      <c r="AK292" s="369">
        <v>1</v>
      </c>
    </row>
    <row r="293" spans="1:37">
      <c r="A293" s="242">
        <v>931</v>
      </c>
      <c r="B293" s="18" t="s">
        <v>327</v>
      </c>
      <c r="C293" s="21">
        <v>5951</v>
      </c>
      <c r="D293" s="476">
        <f t="shared" si="76"/>
        <v>668551.09905944718</v>
      </c>
      <c r="E293" s="473">
        <v>3614935.1456314106</v>
      </c>
      <c r="F293" s="22">
        <v>4283486.2446908578</v>
      </c>
      <c r="G293" s="36">
        <v>2369597.7316562203</v>
      </c>
      <c r="H293" s="22">
        <f t="shared" si="77"/>
        <v>6653083.9763470776</v>
      </c>
      <c r="I293" s="425">
        <v>1324690.4211899939</v>
      </c>
      <c r="J293" s="418">
        <f t="shared" si="78"/>
        <v>7977774.3975370713</v>
      </c>
      <c r="K293" s="447">
        <v>31174</v>
      </c>
      <c r="L293" s="442">
        <f t="shared" si="79"/>
        <v>8008948.3975370713</v>
      </c>
      <c r="M293" s="418">
        <v>-93198.767999999996</v>
      </c>
      <c r="N293" s="405">
        <f t="shared" si="80"/>
        <v>7915749.6295370711</v>
      </c>
      <c r="O293" s="405">
        <f t="shared" si="81"/>
        <v>1345.8155599961472</v>
      </c>
      <c r="P293" s="405">
        <f t="shared" si="82"/>
        <v>1330.1545336140264</v>
      </c>
      <c r="Q293" s="369">
        <v>13</v>
      </c>
      <c r="R293" s="369">
        <v>13</v>
      </c>
      <c r="S293" s="369"/>
      <c r="T293" s="461">
        <f t="shared" si="83"/>
        <v>-1874854.5681646708</v>
      </c>
      <c r="U293" s="462">
        <f t="shared" si="89"/>
        <v>-0.18968959363826793</v>
      </c>
      <c r="V293" s="463">
        <f t="shared" si="84"/>
        <v>-282.48805873560605</v>
      </c>
      <c r="W293" s="464"/>
      <c r="X293" s="242">
        <v>931</v>
      </c>
      <c r="Y293" s="18" t="s">
        <v>327</v>
      </c>
      <c r="Z293" s="21">
        <v>6070</v>
      </c>
      <c r="AA293" s="473">
        <f t="shared" si="85"/>
        <v>790121.78791960701</v>
      </c>
      <c r="AB293" s="473">
        <v>5901186</v>
      </c>
      <c r="AC293" s="22">
        <v>6691307.787919607</v>
      </c>
      <c r="AD293" s="36">
        <v>1848308</v>
      </c>
      <c r="AE293" s="22">
        <v>8539616</v>
      </c>
      <c r="AF293" s="21">
        <v>1313012.9657017426</v>
      </c>
      <c r="AG293" s="418">
        <f t="shared" si="86"/>
        <v>9852628.9657017421</v>
      </c>
      <c r="AH293" s="447">
        <v>31174</v>
      </c>
      <c r="AI293" s="442">
        <f t="shared" si="87"/>
        <v>9883802.9657017421</v>
      </c>
      <c r="AJ293" s="419">
        <f t="shared" si="88"/>
        <v>1628.3036187317532</v>
      </c>
      <c r="AK293" s="369">
        <v>13</v>
      </c>
    </row>
    <row r="294" spans="1:37">
      <c r="A294" s="242">
        <v>934</v>
      </c>
      <c r="B294" s="18" t="s">
        <v>328</v>
      </c>
      <c r="C294" s="21">
        <v>2671</v>
      </c>
      <c r="D294" s="476">
        <f t="shared" si="76"/>
        <v>148311.11832299147</v>
      </c>
      <c r="E294" s="473">
        <v>216969.22758991568</v>
      </c>
      <c r="F294" s="22">
        <v>365280.34591290716</v>
      </c>
      <c r="G294" s="36">
        <v>1223184.3198503868</v>
      </c>
      <c r="H294" s="22">
        <f t="shared" si="77"/>
        <v>1588464.6657632939</v>
      </c>
      <c r="I294" s="425">
        <v>571588.53985323012</v>
      </c>
      <c r="J294" s="418">
        <f t="shared" si="78"/>
        <v>2160053.205616524</v>
      </c>
      <c r="K294" s="447">
        <v>-776612</v>
      </c>
      <c r="L294" s="442">
        <f t="shared" si="79"/>
        <v>1383441.205616524</v>
      </c>
      <c r="M294" s="418">
        <v>-2409427.1239999998</v>
      </c>
      <c r="N294" s="405">
        <f t="shared" si="80"/>
        <v>-1025985.9183834759</v>
      </c>
      <c r="O294" s="405">
        <f t="shared" si="81"/>
        <v>517.94878533003521</v>
      </c>
      <c r="P294" s="405">
        <f t="shared" si="82"/>
        <v>-384.12052354304598</v>
      </c>
      <c r="Q294" s="369">
        <v>14</v>
      </c>
      <c r="R294" s="369">
        <v>14</v>
      </c>
      <c r="S294" s="369"/>
      <c r="T294" s="461">
        <f t="shared" si="83"/>
        <v>-392167.48458654573</v>
      </c>
      <c r="U294" s="462">
        <f t="shared" si="89"/>
        <v>-0.22086368846375437</v>
      </c>
      <c r="V294" s="463">
        <f t="shared" si="84"/>
        <v>-126.32142156512793</v>
      </c>
      <c r="W294" s="464"/>
      <c r="X294" s="242">
        <v>934</v>
      </c>
      <c r="Y294" s="18" t="s">
        <v>328</v>
      </c>
      <c r="Z294" s="21">
        <v>2756</v>
      </c>
      <c r="AA294" s="473">
        <f t="shared" si="85"/>
        <v>358316.28741895128</v>
      </c>
      <c r="AB294" s="473">
        <v>378252</v>
      </c>
      <c r="AC294" s="22">
        <v>736568.28741895128</v>
      </c>
      <c r="AD294" s="36">
        <v>1250089</v>
      </c>
      <c r="AE294" s="22">
        <v>1986657</v>
      </c>
      <c r="AF294" s="21">
        <v>565563.69020306994</v>
      </c>
      <c r="AG294" s="418">
        <f t="shared" si="86"/>
        <v>2552220.6902030697</v>
      </c>
      <c r="AH294" s="447">
        <v>-776612</v>
      </c>
      <c r="AI294" s="442">
        <f t="shared" si="87"/>
        <v>1775608.6902030697</v>
      </c>
      <c r="AJ294" s="419">
        <f t="shared" si="88"/>
        <v>644.27020689516314</v>
      </c>
      <c r="AK294" s="369">
        <v>14</v>
      </c>
    </row>
    <row r="295" spans="1:37">
      <c r="A295" s="242">
        <v>935</v>
      </c>
      <c r="B295" s="18" t="s">
        <v>329</v>
      </c>
      <c r="C295" s="21">
        <v>2985</v>
      </c>
      <c r="D295" s="476">
        <f t="shared" si="76"/>
        <v>138198.16729951501</v>
      </c>
      <c r="E295" s="473">
        <v>-2260.6122355998741</v>
      </c>
      <c r="F295" s="22">
        <v>135937.55506391515</v>
      </c>
      <c r="G295" s="36">
        <v>1082296.6779084497</v>
      </c>
      <c r="H295" s="22">
        <f t="shared" si="77"/>
        <v>1218234.2329723649</v>
      </c>
      <c r="I295" s="425">
        <v>637315.49600741966</v>
      </c>
      <c r="J295" s="418">
        <f t="shared" si="78"/>
        <v>1855549.7289797845</v>
      </c>
      <c r="K295" s="447">
        <v>62258</v>
      </c>
      <c r="L295" s="442">
        <f t="shared" si="79"/>
        <v>1917807.7289797845</v>
      </c>
      <c r="M295" s="418">
        <v>1263530.3486000004</v>
      </c>
      <c r="N295" s="405">
        <f t="shared" si="80"/>
        <v>3181338.0775797851</v>
      </c>
      <c r="O295" s="405">
        <f t="shared" si="81"/>
        <v>642.48165124950901</v>
      </c>
      <c r="P295" s="405">
        <f t="shared" si="82"/>
        <v>1065.7749003617371</v>
      </c>
      <c r="Q295" s="369">
        <v>8</v>
      </c>
      <c r="R295" s="369">
        <v>8</v>
      </c>
      <c r="S295" s="369"/>
      <c r="T295" s="461">
        <f t="shared" si="83"/>
        <v>-373567.11888620537</v>
      </c>
      <c r="U295" s="462">
        <f t="shared" si="89"/>
        <v>-0.1630318667563786</v>
      </c>
      <c r="V295" s="463">
        <f t="shared" si="84"/>
        <v>-111.26007502219818</v>
      </c>
      <c r="W295" s="464"/>
      <c r="X295" s="242">
        <v>935</v>
      </c>
      <c r="Y295" s="18" t="s">
        <v>329</v>
      </c>
      <c r="Z295" s="21">
        <v>3040</v>
      </c>
      <c r="AA295" s="473">
        <f t="shared" si="85"/>
        <v>276616.66924199753</v>
      </c>
      <c r="AB295" s="473">
        <v>423190</v>
      </c>
      <c r="AC295" s="22">
        <v>699806.66924199753</v>
      </c>
      <c r="AD295" s="36">
        <v>896706</v>
      </c>
      <c r="AE295" s="22">
        <v>1596513</v>
      </c>
      <c r="AF295" s="21">
        <v>632603.8478659899</v>
      </c>
      <c r="AG295" s="418">
        <f t="shared" si="86"/>
        <v>2229116.8478659899</v>
      </c>
      <c r="AH295" s="447">
        <v>62258</v>
      </c>
      <c r="AI295" s="442">
        <f t="shared" si="87"/>
        <v>2291374.8478659899</v>
      </c>
      <c r="AJ295" s="419">
        <f t="shared" si="88"/>
        <v>753.74172627170719</v>
      </c>
      <c r="AK295" s="369">
        <v>8</v>
      </c>
    </row>
    <row r="296" spans="1:37">
      <c r="A296" s="242">
        <v>936</v>
      </c>
      <c r="B296" s="18" t="s">
        <v>330</v>
      </c>
      <c r="C296" s="21">
        <v>6395</v>
      </c>
      <c r="D296" s="476">
        <f t="shared" si="76"/>
        <v>845488.1902865381</v>
      </c>
      <c r="E296" s="473">
        <v>2503359.4757185658</v>
      </c>
      <c r="F296" s="22">
        <v>3348847.6660051038</v>
      </c>
      <c r="G296" s="36">
        <v>2005153.4323144634</v>
      </c>
      <c r="H296" s="22">
        <f t="shared" si="77"/>
        <v>5354001.0983195677</v>
      </c>
      <c r="I296" s="425">
        <v>1437476.7943180494</v>
      </c>
      <c r="J296" s="418">
        <f t="shared" si="78"/>
        <v>6791477.892637617</v>
      </c>
      <c r="K296" s="447">
        <v>714835</v>
      </c>
      <c r="L296" s="442">
        <f t="shared" si="79"/>
        <v>7506312.892637617</v>
      </c>
      <c r="M296" s="418">
        <v>87418.652100000007</v>
      </c>
      <c r="N296" s="405">
        <f t="shared" si="80"/>
        <v>7593731.5447376166</v>
      </c>
      <c r="O296" s="405">
        <f t="shared" si="81"/>
        <v>1173.7784038526374</v>
      </c>
      <c r="P296" s="405">
        <f t="shared" si="82"/>
        <v>1187.4482478088532</v>
      </c>
      <c r="Q296" s="369">
        <v>6</v>
      </c>
      <c r="R296" s="369">
        <v>6</v>
      </c>
      <c r="S296" s="369"/>
      <c r="T296" s="461">
        <f t="shared" si="83"/>
        <v>-255472.73091101367</v>
      </c>
      <c r="U296" s="462">
        <f t="shared" si="89"/>
        <v>-3.2914169921922351E-2</v>
      </c>
      <c r="V296" s="463">
        <f t="shared" si="84"/>
        <v>-26.807152767413754</v>
      </c>
      <c r="W296" s="464"/>
      <c r="X296" s="242">
        <v>936</v>
      </c>
      <c r="Y296" s="18" t="s">
        <v>330</v>
      </c>
      <c r="Z296" s="21">
        <v>6465</v>
      </c>
      <c r="AA296" s="473">
        <f t="shared" si="85"/>
        <v>691053.73471952602</v>
      </c>
      <c r="AB296" s="473">
        <v>3270932</v>
      </c>
      <c r="AC296" s="22">
        <v>3961985.734719526</v>
      </c>
      <c r="AD296" s="36">
        <v>1661339</v>
      </c>
      <c r="AE296" s="22">
        <v>5623325</v>
      </c>
      <c r="AF296" s="21">
        <v>1423625.6235486304</v>
      </c>
      <c r="AG296" s="418">
        <f t="shared" si="86"/>
        <v>7046950.6235486306</v>
      </c>
      <c r="AH296" s="447">
        <v>714835</v>
      </c>
      <c r="AI296" s="442">
        <f t="shared" si="87"/>
        <v>7761785.6235486306</v>
      </c>
      <c r="AJ296" s="419">
        <f t="shared" si="88"/>
        <v>1200.5855566200512</v>
      </c>
      <c r="AK296" s="369">
        <v>6</v>
      </c>
    </row>
    <row r="297" spans="1:37">
      <c r="A297" s="242">
        <v>946</v>
      </c>
      <c r="B297" s="18" t="s">
        <v>331</v>
      </c>
      <c r="C297" s="21">
        <v>6287</v>
      </c>
      <c r="D297" s="476">
        <f t="shared" si="76"/>
        <v>5089401.4709421862</v>
      </c>
      <c r="E297" s="473">
        <v>-404628.41926935717</v>
      </c>
      <c r="F297" s="22">
        <v>4684773.0516728293</v>
      </c>
      <c r="G297" s="36">
        <v>2162266.2020459869</v>
      </c>
      <c r="H297" s="22">
        <f t="shared" si="77"/>
        <v>6847039.2537188157</v>
      </c>
      <c r="I297" s="425">
        <v>1381999.1452918865</v>
      </c>
      <c r="J297" s="418">
        <f t="shared" si="78"/>
        <v>8229038.399010702</v>
      </c>
      <c r="K297" s="447">
        <v>711365</v>
      </c>
      <c r="L297" s="442">
        <f t="shared" si="79"/>
        <v>8940403.399010703</v>
      </c>
      <c r="M297" s="418">
        <v>-157974.89890000003</v>
      </c>
      <c r="N297" s="405">
        <f t="shared" si="80"/>
        <v>8782428.5001107026</v>
      </c>
      <c r="O297" s="405">
        <f t="shared" si="81"/>
        <v>1422.0460313362021</v>
      </c>
      <c r="P297" s="405">
        <f t="shared" si="82"/>
        <v>1396.918800717465</v>
      </c>
      <c r="Q297" s="369">
        <v>15</v>
      </c>
      <c r="R297" s="369">
        <v>15</v>
      </c>
      <c r="S297" s="369"/>
      <c r="T297" s="461">
        <f t="shared" si="83"/>
        <v>-157180.19570246339</v>
      </c>
      <c r="U297" s="462">
        <f t="shared" si="89"/>
        <v>-1.7277136732637966E-2</v>
      </c>
      <c r="V297" s="463">
        <f t="shared" si="84"/>
        <v>-4.8020857769042777</v>
      </c>
      <c r="W297" s="464"/>
      <c r="X297" s="242">
        <v>946</v>
      </c>
      <c r="Y297" s="18" t="s">
        <v>331</v>
      </c>
      <c r="Z297" s="21">
        <v>6376</v>
      </c>
      <c r="AA297" s="473">
        <f t="shared" si="85"/>
        <v>4901433.4107991783</v>
      </c>
      <c r="AB297" s="473">
        <v>79508</v>
      </c>
      <c r="AC297" s="22">
        <v>4980941.4107991783</v>
      </c>
      <c r="AD297" s="36">
        <v>2025058</v>
      </c>
      <c r="AE297" s="22">
        <v>7006000</v>
      </c>
      <c r="AF297" s="21">
        <v>1380218.5947131673</v>
      </c>
      <c r="AG297" s="418">
        <f t="shared" si="86"/>
        <v>8386218.5947131673</v>
      </c>
      <c r="AH297" s="447">
        <v>711365</v>
      </c>
      <c r="AI297" s="442">
        <f t="shared" si="87"/>
        <v>9097583.5947131664</v>
      </c>
      <c r="AJ297" s="419">
        <f t="shared" si="88"/>
        <v>1426.8481171131064</v>
      </c>
      <c r="AK297" s="369">
        <v>15</v>
      </c>
    </row>
    <row r="298" spans="1:37">
      <c r="A298" s="242">
        <v>976</v>
      </c>
      <c r="B298" s="18" t="s">
        <v>332</v>
      </c>
      <c r="C298" s="21">
        <v>3788</v>
      </c>
      <c r="D298" s="476">
        <f t="shared" si="76"/>
        <v>1875963.6272185396</v>
      </c>
      <c r="E298" s="473">
        <v>-587371.92765884893</v>
      </c>
      <c r="F298" s="22">
        <v>1288591.6995596907</v>
      </c>
      <c r="G298" s="36">
        <v>1893202.685195388</v>
      </c>
      <c r="H298" s="22">
        <f t="shared" si="77"/>
        <v>3181794.3847550787</v>
      </c>
      <c r="I298" s="425">
        <v>836132.93210427486</v>
      </c>
      <c r="J298" s="418">
        <f t="shared" si="78"/>
        <v>4017927.3168593533</v>
      </c>
      <c r="K298" s="447">
        <v>-611308</v>
      </c>
      <c r="L298" s="442">
        <f t="shared" si="79"/>
        <v>3406619.3168593533</v>
      </c>
      <c r="M298" s="418">
        <v>-46360.41280000002</v>
      </c>
      <c r="N298" s="405">
        <f t="shared" si="80"/>
        <v>3360258.9040593533</v>
      </c>
      <c r="O298" s="405">
        <f t="shared" si="81"/>
        <v>899.31872145178284</v>
      </c>
      <c r="P298" s="405">
        <f t="shared" si="82"/>
        <v>887.07996411281761</v>
      </c>
      <c r="Q298" s="369">
        <v>19</v>
      </c>
      <c r="R298" s="369">
        <v>19</v>
      </c>
      <c r="S298" s="369"/>
      <c r="T298" s="461">
        <f t="shared" si="83"/>
        <v>-1640143.7874940103</v>
      </c>
      <c r="U298" s="462">
        <f t="shared" si="89"/>
        <v>-0.32498925619853525</v>
      </c>
      <c r="V298" s="463">
        <f t="shared" si="84"/>
        <v>-418.37399508956548</v>
      </c>
      <c r="W298" s="464"/>
      <c r="X298" s="242">
        <v>976</v>
      </c>
      <c r="Y298" s="18" t="s">
        <v>332</v>
      </c>
      <c r="Z298" s="21">
        <v>3830</v>
      </c>
      <c r="AA298" s="473">
        <f t="shared" si="85"/>
        <v>1739485.3209117344</v>
      </c>
      <c r="AB298" s="473">
        <v>1100544</v>
      </c>
      <c r="AC298" s="22">
        <v>2840029.3209117344</v>
      </c>
      <c r="AD298" s="36">
        <v>1988420</v>
      </c>
      <c r="AE298" s="22">
        <v>4828450</v>
      </c>
      <c r="AF298" s="21">
        <v>829621.10435336339</v>
      </c>
      <c r="AG298" s="418">
        <f t="shared" si="86"/>
        <v>5658071.1043533636</v>
      </c>
      <c r="AH298" s="447">
        <v>-611308</v>
      </c>
      <c r="AI298" s="442">
        <f t="shared" si="87"/>
        <v>5046763.1043533636</v>
      </c>
      <c r="AJ298" s="419">
        <f t="shared" si="88"/>
        <v>1317.6927165413483</v>
      </c>
      <c r="AK298" s="369">
        <v>19</v>
      </c>
    </row>
    <row r="299" spans="1:37">
      <c r="A299" s="242">
        <v>977</v>
      </c>
      <c r="B299" s="18" t="s">
        <v>333</v>
      </c>
      <c r="C299" s="21">
        <v>15293</v>
      </c>
      <c r="D299" s="476">
        <f t="shared" si="76"/>
        <v>10031925.415708555</v>
      </c>
      <c r="E299" s="473">
        <v>-1836726.3126247129</v>
      </c>
      <c r="F299" s="22">
        <v>8195199.1030838415</v>
      </c>
      <c r="G299" s="36">
        <v>6509747.2144185593</v>
      </c>
      <c r="H299" s="22">
        <f t="shared" si="77"/>
        <v>14704946.317502402</v>
      </c>
      <c r="I299" s="425">
        <v>2484912.0449834801</v>
      </c>
      <c r="J299" s="418">
        <f t="shared" si="78"/>
        <v>17189858.362485882</v>
      </c>
      <c r="K299" s="447">
        <v>182836</v>
      </c>
      <c r="L299" s="442">
        <f t="shared" si="79"/>
        <v>17372694.362485882</v>
      </c>
      <c r="M299" s="418">
        <v>202378.73500000004</v>
      </c>
      <c r="N299" s="405">
        <f t="shared" si="80"/>
        <v>17575073.097485881</v>
      </c>
      <c r="O299" s="405">
        <f t="shared" si="81"/>
        <v>1135.9899537360807</v>
      </c>
      <c r="P299" s="405">
        <f t="shared" si="82"/>
        <v>1149.2233765439012</v>
      </c>
      <c r="Q299" s="369">
        <v>17</v>
      </c>
      <c r="R299" s="369">
        <v>17</v>
      </c>
      <c r="S299" s="369"/>
      <c r="T299" s="461">
        <f t="shared" si="83"/>
        <v>-1433117.5685818903</v>
      </c>
      <c r="U299" s="462">
        <f t="shared" si="89"/>
        <v>-7.6206099148228568E-2</v>
      </c>
      <c r="V299" s="463">
        <f t="shared" si="84"/>
        <v>-88.585935504511326</v>
      </c>
      <c r="W299" s="464"/>
      <c r="X299" s="242">
        <v>977</v>
      </c>
      <c r="Y299" s="18" t="s">
        <v>333</v>
      </c>
      <c r="Z299" s="21">
        <v>15357</v>
      </c>
      <c r="AA299" s="473">
        <f t="shared" si="85"/>
        <v>9988288.6900258735</v>
      </c>
      <c r="AB299" s="473">
        <v>-334575</v>
      </c>
      <c r="AC299" s="22">
        <v>9653713.6900258735</v>
      </c>
      <c r="AD299" s="36">
        <v>6534374</v>
      </c>
      <c r="AE299" s="22">
        <v>16188088</v>
      </c>
      <c r="AF299" s="21">
        <v>2434887.9310677741</v>
      </c>
      <c r="AG299" s="418">
        <f t="shared" si="86"/>
        <v>18622975.931067772</v>
      </c>
      <c r="AH299" s="447">
        <v>182836</v>
      </c>
      <c r="AI299" s="442">
        <f t="shared" si="87"/>
        <v>18805811.931067772</v>
      </c>
      <c r="AJ299" s="419">
        <f t="shared" si="88"/>
        <v>1224.575889240592</v>
      </c>
      <c r="AK299" s="369">
        <v>17</v>
      </c>
    </row>
    <row r="300" spans="1:37">
      <c r="A300" s="242">
        <v>980</v>
      </c>
      <c r="B300" s="18" t="s">
        <v>334</v>
      </c>
      <c r="C300" s="21">
        <v>33607</v>
      </c>
      <c r="D300" s="476">
        <f t="shared" si="76"/>
        <v>22138538.561943784</v>
      </c>
      <c r="E300" s="473">
        <v>-2084234.4903741162</v>
      </c>
      <c r="F300" s="22">
        <v>20054304.071569666</v>
      </c>
      <c r="G300" s="36">
        <v>5484397.9828460915</v>
      </c>
      <c r="H300" s="22">
        <f t="shared" si="77"/>
        <v>25538702.054415759</v>
      </c>
      <c r="I300" s="425">
        <v>4338938.4112031441</v>
      </c>
      <c r="J300" s="418">
        <f t="shared" si="78"/>
        <v>29877640.465618901</v>
      </c>
      <c r="K300" s="447">
        <v>-3835518</v>
      </c>
      <c r="L300" s="442">
        <f t="shared" si="79"/>
        <v>26042122.465618901</v>
      </c>
      <c r="M300" s="418">
        <v>-814121.10987999989</v>
      </c>
      <c r="N300" s="405">
        <f t="shared" si="80"/>
        <v>25228001.355738901</v>
      </c>
      <c r="O300" s="405">
        <f t="shared" si="81"/>
        <v>774.90173075903533</v>
      </c>
      <c r="P300" s="405">
        <f t="shared" si="82"/>
        <v>750.67698264465446</v>
      </c>
      <c r="Q300" s="369">
        <v>6</v>
      </c>
      <c r="R300" s="369">
        <v>6</v>
      </c>
      <c r="S300" s="369"/>
      <c r="T300" s="461">
        <f t="shared" si="83"/>
        <v>-1290052.9516277164</v>
      </c>
      <c r="U300" s="462">
        <f t="shared" si="89"/>
        <v>-4.7199058689404293E-2</v>
      </c>
      <c r="V300" s="463">
        <f t="shared" si="84"/>
        <v>-40.181185092412989</v>
      </c>
      <c r="W300" s="464"/>
      <c r="X300" s="242">
        <v>980</v>
      </c>
      <c r="Y300" s="18" t="s">
        <v>334</v>
      </c>
      <c r="Z300" s="21">
        <v>33533</v>
      </c>
      <c r="AA300" s="473">
        <f t="shared" si="85"/>
        <v>21837597.742342304</v>
      </c>
      <c r="AB300" s="473">
        <v>-1630276</v>
      </c>
      <c r="AC300" s="22">
        <v>20207321.742342304</v>
      </c>
      <c r="AD300" s="36">
        <v>6639437</v>
      </c>
      <c r="AE300" s="22">
        <v>26846759</v>
      </c>
      <c r="AF300" s="21">
        <v>4320934.4172466155</v>
      </c>
      <c r="AG300" s="418">
        <f t="shared" si="86"/>
        <v>31167693.417246617</v>
      </c>
      <c r="AH300" s="447">
        <v>-3835518</v>
      </c>
      <c r="AI300" s="442">
        <f t="shared" si="87"/>
        <v>27332175.417246617</v>
      </c>
      <c r="AJ300" s="419">
        <f t="shared" si="88"/>
        <v>815.08291585144832</v>
      </c>
      <c r="AK300" s="369">
        <v>6</v>
      </c>
    </row>
    <row r="301" spans="1:37">
      <c r="A301" s="242">
        <v>981</v>
      </c>
      <c r="B301" s="18" t="s">
        <v>335</v>
      </c>
      <c r="C301" s="21">
        <v>2237</v>
      </c>
      <c r="D301" s="476">
        <f t="shared" si="76"/>
        <v>-172059.85777706164</v>
      </c>
      <c r="E301" s="473">
        <v>871934.98854043242</v>
      </c>
      <c r="F301" s="22">
        <v>699875.13076337078</v>
      </c>
      <c r="G301" s="36">
        <v>1122532.7866522467</v>
      </c>
      <c r="H301" s="22">
        <f t="shared" si="77"/>
        <v>1822407.9174156175</v>
      </c>
      <c r="I301" s="425">
        <v>510096.91494067525</v>
      </c>
      <c r="J301" s="418">
        <f t="shared" si="78"/>
        <v>2332504.8323562928</v>
      </c>
      <c r="K301" s="447">
        <v>-536460</v>
      </c>
      <c r="L301" s="442">
        <f t="shared" si="79"/>
        <v>1796044.8323562928</v>
      </c>
      <c r="M301" s="418">
        <v>-52274.950000000004</v>
      </c>
      <c r="N301" s="405">
        <f t="shared" si="80"/>
        <v>1743769.8823562928</v>
      </c>
      <c r="O301" s="405">
        <f t="shared" si="81"/>
        <v>802.88101580522698</v>
      </c>
      <c r="P301" s="405">
        <f t="shared" si="82"/>
        <v>779.51268768721184</v>
      </c>
      <c r="Q301" s="369">
        <v>5</v>
      </c>
      <c r="R301" s="369">
        <v>5</v>
      </c>
      <c r="S301" s="369"/>
      <c r="T301" s="461">
        <f t="shared" si="83"/>
        <v>-29612.144225364551</v>
      </c>
      <c r="U301" s="462">
        <f t="shared" si="89"/>
        <v>-1.6219993462742409E-2</v>
      </c>
      <c r="V301" s="463">
        <f t="shared" si="84"/>
        <v>2.8560479780327341</v>
      </c>
      <c r="W301" s="464"/>
      <c r="X301" s="242">
        <v>981</v>
      </c>
      <c r="Y301" s="18" t="s">
        <v>335</v>
      </c>
      <c r="Z301" s="21">
        <v>2282</v>
      </c>
      <c r="AA301" s="473">
        <f t="shared" si="85"/>
        <v>-7807.0506137189222</v>
      </c>
      <c r="AB301" s="473">
        <v>687505</v>
      </c>
      <c r="AC301" s="22">
        <v>679697.94938628108</v>
      </c>
      <c r="AD301" s="36">
        <v>1170099</v>
      </c>
      <c r="AE301" s="22">
        <v>1849797</v>
      </c>
      <c r="AF301" s="21">
        <v>512319.97658165707</v>
      </c>
      <c r="AG301" s="418">
        <f t="shared" si="86"/>
        <v>2362116.9765816573</v>
      </c>
      <c r="AH301" s="447">
        <v>-536460</v>
      </c>
      <c r="AI301" s="442">
        <f t="shared" si="87"/>
        <v>1825656.9765816573</v>
      </c>
      <c r="AJ301" s="419">
        <f t="shared" si="88"/>
        <v>800.02496782719425</v>
      </c>
      <c r="AK301" s="369">
        <v>5</v>
      </c>
    </row>
    <row r="302" spans="1:37">
      <c r="A302" s="242">
        <v>989</v>
      </c>
      <c r="B302" s="18" t="s">
        <v>336</v>
      </c>
      <c r="C302" s="21">
        <v>5406</v>
      </c>
      <c r="D302" s="476">
        <f t="shared" si="76"/>
        <v>1130483.5498905652</v>
      </c>
      <c r="E302" s="473">
        <v>-1801973.8223987818</v>
      </c>
      <c r="F302" s="22">
        <v>-671490.27250821656</v>
      </c>
      <c r="G302" s="36">
        <v>2053185.3025596058</v>
      </c>
      <c r="H302" s="22">
        <f t="shared" si="77"/>
        <v>1381695.0300513892</v>
      </c>
      <c r="I302" s="36">
        <v>1173700.5388177808</v>
      </c>
      <c r="J302" s="418">
        <f t="shared" si="78"/>
        <v>2555395.5688691698</v>
      </c>
      <c r="K302" s="447">
        <v>-442114</v>
      </c>
      <c r="L302" s="442">
        <f t="shared" si="79"/>
        <v>2113281.5688691698</v>
      </c>
      <c r="M302" s="418">
        <v>107462.36150000001</v>
      </c>
      <c r="N302" s="405">
        <f t="shared" si="80"/>
        <v>2220743.9303691699</v>
      </c>
      <c r="O302" s="405">
        <f t="shared" si="81"/>
        <v>390.91408969093044</v>
      </c>
      <c r="P302" s="405">
        <f t="shared" si="82"/>
        <v>410.79243994990196</v>
      </c>
      <c r="Q302" s="369">
        <v>14</v>
      </c>
      <c r="R302" s="369">
        <v>14</v>
      </c>
      <c r="S302" s="369"/>
      <c r="T302" s="461">
        <f t="shared" si="83"/>
        <v>-230750.66887338366</v>
      </c>
      <c r="U302" s="462">
        <f t="shared" si="89"/>
        <v>-9.8441764220619538E-2</v>
      </c>
      <c r="V302" s="463">
        <f t="shared" si="84"/>
        <v>-36.517025871169039</v>
      </c>
      <c r="W302" s="464"/>
      <c r="X302" s="242">
        <v>989</v>
      </c>
      <c r="Y302" s="18" t="s">
        <v>336</v>
      </c>
      <c r="Z302" s="21">
        <v>5484</v>
      </c>
      <c r="AA302" s="473">
        <f t="shared" si="85"/>
        <v>1066477.4768768814</v>
      </c>
      <c r="AB302" s="473">
        <v>-1370064</v>
      </c>
      <c r="AC302" s="22">
        <v>-303586.52312311856</v>
      </c>
      <c r="AD302" s="36">
        <v>1930642</v>
      </c>
      <c r="AE302" s="22">
        <v>1627055</v>
      </c>
      <c r="AF302" s="21">
        <v>1159091.2377425532</v>
      </c>
      <c r="AG302" s="418">
        <f t="shared" si="86"/>
        <v>2786146.2377425535</v>
      </c>
      <c r="AH302" s="447">
        <v>-442114</v>
      </c>
      <c r="AI302" s="442">
        <f t="shared" si="87"/>
        <v>2344032.2377425535</v>
      </c>
      <c r="AJ302" s="419">
        <f t="shared" si="88"/>
        <v>427.43111556209948</v>
      </c>
      <c r="AK302" s="369">
        <v>14</v>
      </c>
    </row>
    <row r="303" spans="1:37">
      <c r="A303" s="242">
        <v>992</v>
      </c>
      <c r="B303" s="18" t="s">
        <v>337</v>
      </c>
      <c r="C303" s="21">
        <v>18120</v>
      </c>
      <c r="D303" s="476">
        <f t="shared" si="76"/>
        <v>3470347.5601491579</v>
      </c>
      <c r="E303" s="473">
        <v>-732255.03508774412</v>
      </c>
      <c r="F303" s="36">
        <v>2738092.5250614136</v>
      </c>
      <c r="G303" s="36">
        <v>5167659.0332584139</v>
      </c>
      <c r="H303" s="22">
        <f t="shared" si="77"/>
        <v>7905751.5583198275</v>
      </c>
      <c r="I303" s="22">
        <v>3026490.4258881863</v>
      </c>
      <c r="J303" s="418">
        <f t="shared" si="78"/>
        <v>10932241.984208014</v>
      </c>
      <c r="K303" s="447">
        <v>-878881</v>
      </c>
      <c r="L303" s="442">
        <f t="shared" si="79"/>
        <v>10053360.984208014</v>
      </c>
      <c r="M303" s="418">
        <v>-173821.67659999995</v>
      </c>
      <c r="N303" s="405">
        <f t="shared" si="80"/>
        <v>9879539.307608014</v>
      </c>
      <c r="O303" s="405">
        <f t="shared" si="81"/>
        <v>554.82124636909566</v>
      </c>
      <c r="P303" s="405">
        <f t="shared" si="82"/>
        <v>545.22843860971375</v>
      </c>
      <c r="Q303" s="369">
        <v>13</v>
      </c>
      <c r="R303" s="369">
        <v>13</v>
      </c>
      <c r="S303" s="369"/>
      <c r="T303" s="461">
        <f t="shared" si="83"/>
        <v>-5536401.2420418914</v>
      </c>
      <c r="U303" s="462">
        <f t="shared" si="89"/>
        <v>-0.35513057618799004</v>
      </c>
      <c r="V303" s="463">
        <f t="shared" si="84"/>
        <v>-296.24121821491485</v>
      </c>
      <c r="W303" s="464"/>
      <c r="X303" s="242">
        <v>992</v>
      </c>
      <c r="Y303" s="18" t="s">
        <v>337</v>
      </c>
      <c r="Z303" s="21">
        <v>18318</v>
      </c>
      <c r="AA303" s="473">
        <f t="shared" si="85"/>
        <v>3958570.3370049279</v>
      </c>
      <c r="AB303" s="473">
        <v>6889858</v>
      </c>
      <c r="AC303" s="22">
        <v>10848428.337004928</v>
      </c>
      <c r="AD303" s="36">
        <v>2638297</v>
      </c>
      <c r="AE303" s="22">
        <v>13486726</v>
      </c>
      <c r="AF303" s="21">
        <v>2981917.2262499053</v>
      </c>
      <c r="AG303" s="418">
        <f t="shared" si="86"/>
        <v>16468643.226249905</v>
      </c>
      <c r="AH303" s="447">
        <v>-878881</v>
      </c>
      <c r="AI303" s="442">
        <f t="shared" si="87"/>
        <v>15589762.226249905</v>
      </c>
      <c r="AJ303" s="419">
        <f t="shared" si="88"/>
        <v>851.06246458401051</v>
      </c>
      <c r="AK303" s="369">
        <v>13</v>
      </c>
    </row>
    <row r="304" spans="1:37">
      <c r="A304" s="243"/>
      <c r="B304" s="24"/>
      <c r="C304" s="25"/>
      <c r="D304" s="25"/>
      <c r="E304" s="25"/>
      <c r="F304" s="26"/>
      <c r="G304" s="38"/>
      <c r="H304" s="38"/>
      <c r="K304" s="247"/>
    </row>
    <row r="305" spans="1:11">
      <c r="A305" s="243"/>
      <c r="B305" s="24"/>
      <c r="C305" s="25"/>
      <c r="D305" s="25"/>
      <c r="E305" s="25"/>
      <c r="F305" s="26"/>
      <c r="G305" s="38"/>
      <c r="H305" s="38"/>
      <c r="K305" s="247"/>
    </row>
    <row r="306" spans="1:11">
      <c r="A306" s="243"/>
      <c r="B306" s="24"/>
      <c r="C306" s="25"/>
      <c r="D306" s="25"/>
      <c r="E306" s="25"/>
      <c r="F306" s="26"/>
      <c r="G306" s="38"/>
      <c r="H306" s="38"/>
      <c r="K306" s="247"/>
    </row>
    <row r="307" spans="1:11">
      <c r="A307" s="244"/>
      <c r="B307" s="18"/>
      <c r="C307" s="21"/>
      <c r="D307" s="21"/>
      <c r="E307" s="21"/>
      <c r="F307" s="26"/>
      <c r="G307" s="38"/>
      <c r="H307" s="38"/>
      <c r="K307" s="247"/>
    </row>
    <row r="308" spans="1:11">
      <c r="A308" s="244"/>
      <c r="B308" s="18"/>
      <c r="C308" s="21"/>
      <c r="D308" s="21"/>
      <c r="E308" s="21"/>
      <c r="F308" s="26"/>
      <c r="G308" s="38"/>
      <c r="H308" s="38"/>
      <c r="K308" s="247"/>
    </row>
    <row r="309" spans="1:11">
      <c r="A309" s="244"/>
      <c r="B309" s="18"/>
      <c r="C309" s="21"/>
      <c r="D309" s="21"/>
      <c r="E309" s="21"/>
      <c r="F309" s="26"/>
      <c r="G309" s="38"/>
      <c r="H309" s="38"/>
      <c r="K309" s="247"/>
    </row>
    <row r="310" spans="1:11">
      <c r="A310" s="244"/>
      <c r="B310" s="18"/>
      <c r="C310" s="21"/>
      <c r="D310" s="21"/>
      <c r="E310" s="21"/>
      <c r="F310" s="26"/>
      <c r="G310" s="38"/>
      <c r="H310" s="38"/>
      <c r="K310" s="247"/>
    </row>
    <row r="311" spans="1:11">
      <c r="A311" s="244"/>
      <c r="B311" s="18"/>
      <c r="C311" s="21"/>
      <c r="D311" s="21"/>
      <c r="E311" s="21"/>
      <c r="F311" s="26"/>
      <c r="G311" s="38"/>
      <c r="H311" s="38"/>
      <c r="K311" s="247"/>
    </row>
    <row r="312" spans="1:11">
      <c r="A312" s="244"/>
      <c r="B312" s="18"/>
      <c r="C312" s="21"/>
      <c r="D312" s="21"/>
      <c r="E312" s="21"/>
      <c r="F312" s="26"/>
      <c r="G312" s="38"/>
      <c r="H312" s="38"/>
      <c r="K312" s="247"/>
    </row>
    <row r="313" spans="1:11">
      <c r="A313" s="244"/>
      <c r="B313" s="18"/>
      <c r="C313" s="21"/>
      <c r="D313" s="21"/>
      <c r="E313" s="21"/>
      <c r="F313" s="26"/>
      <c r="G313" s="38"/>
      <c r="H313" s="38"/>
      <c r="K313" s="247"/>
    </row>
    <row r="314" spans="1:11">
      <c r="A314" s="244"/>
      <c r="B314" s="18"/>
      <c r="C314" s="21"/>
      <c r="D314" s="21"/>
      <c r="E314" s="21"/>
      <c r="F314" s="26"/>
      <c r="G314" s="38"/>
      <c r="H314" s="38"/>
      <c r="K314" s="247"/>
    </row>
    <row r="315" spans="1:11">
      <c r="A315" s="244"/>
      <c r="B315" s="18"/>
      <c r="C315" s="21"/>
      <c r="D315" s="21"/>
      <c r="E315" s="21"/>
      <c r="F315" s="26"/>
      <c r="G315" s="38"/>
      <c r="H315" s="38"/>
      <c r="K315" s="247"/>
    </row>
    <row r="316" spans="1:11">
      <c r="A316" s="244"/>
      <c r="B316" s="18"/>
      <c r="C316" s="21"/>
      <c r="D316" s="21"/>
      <c r="E316" s="21"/>
      <c r="F316" s="26"/>
      <c r="G316" s="38"/>
      <c r="H316" s="38"/>
      <c r="K316" s="247"/>
    </row>
    <row r="317" spans="1:11">
      <c r="A317" s="242"/>
      <c r="B317" s="18"/>
      <c r="C317" s="21"/>
      <c r="D317" s="21"/>
      <c r="E317" s="21"/>
      <c r="F317" s="26"/>
      <c r="G317" s="38"/>
      <c r="H317" s="38"/>
      <c r="K317" s="247"/>
    </row>
    <row r="318" spans="1:11">
      <c r="A318" s="242"/>
      <c r="B318" s="18"/>
      <c r="C318" s="21"/>
      <c r="D318" s="21"/>
      <c r="E318" s="21"/>
      <c r="F318" s="26"/>
      <c r="G318" s="38"/>
      <c r="H318" s="38"/>
      <c r="K318" s="247"/>
    </row>
    <row r="319" spans="1:11">
      <c r="A319" s="242"/>
      <c r="B319" s="29"/>
      <c r="C319" s="21"/>
      <c r="D319" s="21"/>
      <c r="E319" s="21"/>
      <c r="F319" s="26"/>
      <c r="G319" s="40"/>
      <c r="H319" s="40"/>
    </row>
    <row r="320" spans="1:11">
      <c r="A320" s="242"/>
      <c r="B320" s="18"/>
      <c r="C320" s="21"/>
      <c r="D320" s="21"/>
      <c r="E320" s="21"/>
      <c r="F320" s="26"/>
      <c r="G320" s="40"/>
      <c r="H320" s="40"/>
    </row>
    <row r="321" spans="1:8">
      <c r="A321" s="242"/>
      <c r="B321" s="18"/>
      <c r="C321" s="21"/>
      <c r="D321" s="21"/>
      <c r="E321" s="21"/>
      <c r="F321" s="26"/>
      <c r="G321" s="40"/>
      <c r="H321" s="40"/>
    </row>
    <row r="322" spans="1:8">
      <c r="A322" s="242"/>
      <c r="B322" s="18"/>
      <c r="C322" s="21"/>
      <c r="D322" s="21"/>
      <c r="E322" s="21"/>
      <c r="F322" s="26"/>
      <c r="G322" s="40"/>
      <c r="H322" s="40"/>
    </row>
    <row r="323" spans="1:8">
      <c r="A323" s="242"/>
      <c r="B323" s="18"/>
      <c r="C323" s="21"/>
      <c r="D323" s="21"/>
      <c r="E323" s="21"/>
      <c r="F323" s="26"/>
      <c r="G323" s="40"/>
      <c r="H323" s="40"/>
    </row>
    <row r="324" spans="1:8">
      <c r="A324" s="242"/>
      <c r="B324" s="15"/>
      <c r="C324" s="21"/>
      <c r="D324" s="21"/>
      <c r="E324" s="21"/>
      <c r="F324" s="26"/>
      <c r="G324" s="40"/>
      <c r="H324" s="40"/>
    </row>
    <row r="325" spans="1:8">
      <c r="A325" s="245"/>
      <c r="B325" s="15"/>
      <c r="C325" s="21"/>
      <c r="D325" s="21"/>
      <c r="E325" s="21"/>
      <c r="F325" s="26"/>
      <c r="G325" s="40"/>
      <c r="H325" s="40"/>
    </row>
    <row r="326" spans="1:8">
      <c r="A326" s="242"/>
      <c r="B326" s="18"/>
      <c r="C326" s="21"/>
      <c r="D326" s="21"/>
      <c r="E326" s="21"/>
      <c r="F326" s="26"/>
      <c r="G326" s="40"/>
      <c r="H326" s="40"/>
    </row>
    <row r="327" spans="1:8">
      <c r="A327" s="242"/>
      <c r="B327" s="18"/>
      <c r="C327" s="21"/>
      <c r="D327" s="21"/>
      <c r="E327" s="21"/>
      <c r="F327" s="26"/>
      <c r="G327" s="40"/>
      <c r="H327" s="40"/>
    </row>
    <row r="328" spans="1:8">
      <c r="A328" s="242"/>
      <c r="B328" s="18"/>
      <c r="C328" s="21"/>
      <c r="D328" s="21"/>
      <c r="E328" s="21"/>
      <c r="F328" s="26"/>
      <c r="G328" s="40"/>
      <c r="H328" s="40"/>
    </row>
    <row r="329" spans="1:8">
      <c r="A329" s="245"/>
      <c r="B329" s="18"/>
      <c r="C329" s="21"/>
      <c r="D329" s="21"/>
      <c r="E329" s="21"/>
      <c r="F329" s="26"/>
      <c r="G329" s="40"/>
      <c r="H329" s="40"/>
    </row>
    <row r="330" spans="1:8">
      <c r="A330" s="242"/>
      <c r="B330" s="18"/>
      <c r="C330" s="21"/>
      <c r="D330" s="21"/>
      <c r="E330" s="21"/>
      <c r="F330" s="26"/>
      <c r="G330" s="40"/>
      <c r="H330" s="40"/>
    </row>
    <row r="331" spans="1:8">
      <c r="A331" s="242"/>
      <c r="B331" s="18"/>
      <c r="C331" s="21"/>
      <c r="D331" s="21"/>
      <c r="E331" s="21"/>
      <c r="F331" s="26"/>
      <c r="G331" s="40"/>
      <c r="H331" s="40"/>
    </row>
    <row r="332" spans="1:8">
      <c r="A332" s="246"/>
    </row>
    <row r="333" spans="1:8">
      <c r="A333" s="246"/>
      <c r="B333" s="11"/>
    </row>
  </sheetData>
  <autoFilter ref="A10:AK10" xr:uid="{5E26B68A-C397-4289-AE13-5FFD99F138ED}">
    <sortState xmlns:xlrd2="http://schemas.microsoft.com/office/spreadsheetml/2017/richdata2" ref="A11:AK303">
      <sortCondition ref="A10"/>
    </sortState>
  </autoFilter>
  <sortState xmlns:xlrd2="http://schemas.microsoft.com/office/spreadsheetml/2017/richdata2" ref="A11:H302">
    <sortCondition ref="A10:A302"/>
  </sortState>
  <conditionalFormatting sqref="T10:V303">
    <cfRule type="cellIs" dxfId="21" priority="1" operator="lessThan">
      <formula>0</formula>
    </cfRule>
    <cfRule type="cellIs" dxfId="20" priority="2" operator="greaterThan">
      <formula>0</formula>
    </cfRule>
  </conditionalFormatting>
  <conditionalFormatting sqref="T10:W11 C11:C302 AF11:AF302 U11:U303 W12:W287 T12:V302 W289:W303">
    <cfRule type="cellIs" dxfId="19" priority="14" operator="lessThan">
      <formula>0</formula>
    </cfRule>
  </conditionalFormatting>
  <hyperlinks>
    <hyperlink ref="A4" r:id="rId1" display="VM:n valtionosuuslaskelma 19.9.2022" xr:uid="{BFACC79F-0357-4D08-9D82-476E6E38ECFA}"/>
    <hyperlink ref="A5" r:id="rId2" display="Opetus- ja kulttuuritoimen valtionosuudet vuodelle 2023, OPH 20.12.2023" xr:uid="{2456AEB9-4658-40C2-9A31-1B571BC6A305}"/>
  </hyperlinks>
  <printOptions horizontalCentered="1"/>
  <pageMargins left="0.39370078740157483" right="0.39370078740157483" top="1.5748031496062993" bottom="0.78740157480314965" header="0.39370078740157483" footer="0.39370078740157483"/>
  <pageSetup paperSize="9" orientation="portrait" r:id="rId3"/>
  <headerFooter scaleWithDoc="0">
    <oddHeader>&amp;L&amp;G</oddHeader>
    <oddFooter>&amp;L&amp;8&amp;K06+000&amp;P/&amp;N | &amp;D &amp;T | &amp;Z&amp;F&amp;R&amp;8&amp;K06+000&amp;G</oddFooter>
  </headerFooter>
  <ignoredErrors>
    <ignoredError sqref="AG10 J10:K10" formula="1"/>
    <ignoredError sqref="H11:H303" formulaRange="1"/>
  </ignoredErrors>
  <legacyDrawing r:id="rId4"/>
  <legacyDrawingHF r:id="rId5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AAFA82-0957-4F64-B6A0-945E57961547}">
  <dimension ref="A1:E303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9" sqref="B9"/>
    </sheetView>
  </sheetViews>
  <sheetFormatPr defaultColWidth="8.85546875" defaultRowHeight="12"/>
  <cols>
    <col min="2" max="2" width="13.7109375" bestFit="1" customWidth="1"/>
    <col min="3" max="4" width="12.85546875" bestFit="1" customWidth="1"/>
    <col min="5" max="5" width="13.5703125" bestFit="1" customWidth="1"/>
  </cols>
  <sheetData>
    <row r="1" spans="1:5" ht="30.75">
      <c r="A1" s="485" t="s">
        <v>338</v>
      </c>
    </row>
    <row r="2" spans="1:5" s="304" customFormat="1" ht="15.75">
      <c r="A2" s="482" t="s">
        <v>339</v>
      </c>
    </row>
    <row r="3" spans="1:5" s="304" customFormat="1" ht="15.75">
      <c r="A3" s="483" t="s">
        <v>340</v>
      </c>
    </row>
    <row r="4" spans="1:5" s="304" customFormat="1" ht="15.75">
      <c r="A4" s="304" t="s">
        <v>341</v>
      </c>
    </row>
    <row r="5" spans="1:5" s="304" customFormat="1" ht="15.75">
      <c r="A5" s="484" t="s">
        <v>342</v>
      </c>
    </row>
    <row r="6" spans="1:5" s="304" customFormat="1" ht="15.75">
      <c r="A6" s="484"/>
    </row>
    <row r="9" spans="1:5" ht="47.25">
      <c r="A9" s="486" t="s">
        <v>343</v>
      </c>
      <c r="B9" s="486" t="s">
        <v>18</v>
      </c>
      <c r="C9" s="487" t="s">
        <v>344</v>
      </c>
      <c r="D9" s="487" t="s">
        <v>345</v>
      </c>
      <c r="E9" s="487" t="s">
        <v>29</v>
      </c>
    </row>
    <row r="10" spans="1:5" s="330" customFormat="1" ht="29.45" customHeight="1">
      <c r="A10" s="328"/>
      <c r="B10" s="329" t="s">
        <v>44</v>
      </c>
      <c r="C10" s="396">
        <f>SUM(C11:C303)</f>
        <v>133118757.60300007</v>
      </c>
      <c r="D10" s="396">
        <v>-337501449.59403598</v>
      </c>
      <c r="E10" s="396">
        <f t="shared" ref="E10" si="0">SUM(E11:E303)</f>
        <v>-204549818.22339973</v>
      </c>
    </row>
    <row r="11" spans="1:5" ht="16.5">
      <c r="A11" s="20">
        <v>5</v>
      </c>
      <c r="B11" s="9" t="s">
        <v>45</v>
      </c>
      <c r="C11" s="22">
        <v>2667964.0909999995</v>
      </c>
      <c r="D11" s="22">
        <v>-637186.83340000024</v>
      </c>
      <c r="E11" s="22">
        <f>C11+D11</f>
        <v>2030777.2575999992</v>
      </c>
    </row>
    <row r="12" spans="1:5" ht="16.5">
      <c r="A12" s="20">
        <v>9</v>
      </c>
      <c r="B12" s="9" t="s">
        <v>46</v>
      </c>
      <c r="C12" s="22">
        <v>165786.27000000002</v>
      </c>
      <c r="D12" s="22">
        <v>-82146.350000000006</v>
      </c>
      <c r="E12" s="22">
        <f t="shared" ref="E12:E75" si="1">C12+D12</f>
        <v>83639.920000000013</v>
      </c>
    </row>
    <row r="13" spans="1:5" ht="16.5">
      <c r="A13" s="20">
        <v>10</v>
      </c>
      <c r="B13" s="9" t="s">
        <v>47</v>
      </c>
      <c r="C13" s="22">
        <v>192745.20850000001</v>
      </c>
      <c r="D13" s="22">
        <v>-239120.55700000003</v>
      </c>
      <c r="E13" s="22">
        <f t="shared" si="1"/>
        <v>-46375.348500000022</v>
      </c>
    </row>
    <row r="14" spans="1:5" ht="16.5">
      <c r="A14" s="20">
        <v>16</v>
      </c>
      <c r="B14" s="9" t="s">
        <v>48</v>
      </c>
      <c r="C14" s="22">
        <v>702201.93550000014</v>
      </c>
      <c r="D14" s="22">
        <v>-153240.28200000001</v>
      </c>
      <c r="E14" s="22">
        <f t="shared" si="1"/>
        <v>548961.65350000013</v>
      </c>
    </row>
    <row r="15" spans="1:5" ht="16.5">
      <c r="A15" s="20">
        <v>18</v>
      </c>
      <c r="B15" s="9" t="s">
        <v>49</v>
      </c>
      <c r="C15" s="22">
        <v>694659.40700000047</v>
      </c>
      <c r="D15" s="22">
        <v>-301043.96919999999</v>
      </c>
      <c r="E15" s="22">
        <f t="shared" si="1"/>
        <v>393615.43780000048</v>
      </c>
    </row>
    <row r="16" spans="1:5" ht="16.5">
      <c r="A16" s="20">
        <v>19</v>
      </c>
      <c r="B16" s="9" t="s">
        <v>50</v>
      </c>
      <c r="C16" s="22">
        <v>212086.94000000003</v>
      </c>
      <c r="D16" s="22">
        <v>-171760.55000000002</v>
      </c>
      <c r="E16" s="22">
        <f t="shared" si="1"/>
        <v>40326.390000000014</v>
      </c>
    </row>
    <row r="17" spans="1:5" ht="16.5">
      <c r="A17" s="20">
        <v>20</v>
      </c>
      <c r="B17" s="9" t="s">
        <v>51</v>
      </c>
      <c r="C17" s="22">
        <v>293038.43400000001</v>
      </c>
      <c r="D17" s="22">
        <v>-879384.14460000023</v>
      </c>
      <c r="E17" s="22">
        <f t="shared" si="1"/>
        <v>-586345.71060000022</v>
      </c>
    </row>
    <row r="18" spans="1:5" ht="16.5">
      <c r="A18" s="20">
        <v>46</v>
      </c>
      <c r="B18" s="9" t="s">
        <v>52</v>
      </c>
      <c r="C18" s="22">
        <v>316786.19700000004</v>
      </c>
      <c r="D18" s="22">
        <v>-23897.120000000003</v>
      </c>
      <c r="E18" s="22">
        <f t="shared" si="1"/>
        <v>292889.07700000005</v>
      </c>
    </row>
    <row r="19" spans="1:5" ht="16.5">
      <c r="A19" s="20">
        <v>47</v>
      </c>
      <c r="B19" s="9" t="s">
        <v>53</v>
      </c>
      <c r="C19" s="22">
        <v>0</v>
      </c>
      <c r="D19" s="22">
        <v>-50781.380000000005</v>
      </c>
      <c r="E19" s="22">
        <f t="shared" si="1"/>
        <v>-50781.380000000005</v>
      </c>
    </row>
    <row r="20" spans="1:5" ht="16.5">
      <c r="A20" s="20">
        <v>49</v>
      </c>
      <c r="B20" s="9" t="s">
        <v>54</v>
      </c>
      <c r="C20" s="22">
        <v>3461497.8320000013</v>
      </c>
      <c r="D20" s="22">
        <v>-18287317.380670004</v>
      </c>
      <c r="E20" s="22">
        <f t="shared" si="1"/>
        <v>-14825819.548670001</v>
      </c>
    </row>
    <row r="21" spans="1:5" ht="16.5">
      <c r="A21" s="20">
        <v>50</v>
      </c>
      <c r="B21" s="9" t="s">
        <v>55</v>
      </c>
      <c r="C21" s="22">
        <v>340608.63850000006</v>
      </c>
      <c r="D21" s="22">
        <v>-141963.8285</v>
      </c>
      <c r="E21" s="22">
        <f t="shared" si="1"/>
        <v>198644.81000000006</v>
      </c>
    </row>
    <row r="22" spans="1:5" ht="16.5">
      <c r="A22" s="20">
        <v>51</v>
      </c>
      <c r="B22" s="9" t="s">
        <v>56</v>
      </c>
      <c r="C22" s="22">
        <v>313873.73550000001</v>
      </c>
      <c r="D22" s="22">
        <v>-454149.82990000001</v>
      </c>
      <c r="E22" s="22">
        <f t="shared" si="1"/>
        <v>-140276.0944</v>
      </c>
    </row>
    <row r="23" spans="1:5" ht="16.5">
      <c r="A23" s="20">
        <v>52</v>
      </c>
      <c r="B23" s="9" t="s">
        <v>57</v>
      </c>
      <c r="C23" s="22">
        <v>73184.930000000008</v>
      </c>
      <c r="D23" s="22">
        <v>-53768.520000000004</v>
      </c>
      <c r="E23" s="22">
        <f t="shared" si="1"/>
        <v>19416.410000000003</v>
      </c>
    </row>
    <row r="24" spans="1:5" ht="16.5">
      <c r="A24" s="20">
        <v>61</v>
      </c>
      <c r="B24" s="9" t="s">
        <v>58</v>
      </c>
      <c r="C24" s="22">
        <v>615798.91099999996</v>
      </c>
      <c r="D24" s="22">
        <v>-406310.78280000016</v>
      </c>
      <c r="E24" s="22">
        <f t="shared" si="1"/>
        <v>209488.1281999998</v>
      </c>
    </row>
    <row r="25" spans="1:5" ht="16.5">
      <c r="A25" s="20">
        <v>69</v>
      </c>
      <c r="B25" s="9" t="s">
        <v>59</v>
      </c>
      <c r="C25" s="22">
        <v>204693.76850000001</v>
      </c>
      <c r="D25" s="22">
        <v>-136840.88340000002</v>
      </c>
      <c r="E25" s="22">
        <f t="shared" si="1"/>
        <v>67852.885099999985</v>
      </c>
    </row>
    <row r="26" spans="1:5" ht="16.5">
      <c r="A26" s="20">
        <v>71</v>
      </c>
      <c r="B26" s="9" t="s">
        <v>60</v>
      </c>
      <c r="C26" s="22">
        <v>200213.05850000001</v>
      </c>
      <c r="D26" s="22">
        <v>-272053.77549999999</v>
      </c>
      <c r="E26" s="22">
        <f t="shared" si="1"/>
        <v>-71840.716999999975</v>
      </c>
    </row>
    <row r="27" spans="1:5" ht="16.5">
      <c r="A27" s="20">
        <v>72</v>
      </c>
      <c r="B27" s="9" t="s">
        <v>61</v>
      </c>
      <c r="C27" s="22">
        <v>11948.560000000001</v>
      </c>
      <c r="D27" s="22">
        <v>-7467.85</v>
      </c>
      <c r="E27" s="22">
        <f t="shared" si="1"/>
        <v>4480.7100000000009</v>
      </c>
    </row>
    <row r="28" spans="1:5" ht="16.5">
      <c r="A28" s="20">
        <v>74</v>
      </c>
      <c r="B28" s="9" t="s">
        <v>62</v>
      </c>
      <c r="C28" s="22">
        <v>73184.929999999993</v>
      </c>
      <c r="D28" s="22">
        <v>-23897.120000000003</v>
      </c>
      <c r="E28" s="22">
        <f t="shared" si="1"/>
        <v>49287.80999999999</v>
      </c>
    </row>
    <row r="29" spans="1:5" ht="16.5">
      <c r="A29" s="20">
        <v>75</v>
      </c>
      <c r="B29" s="9" t="s">
        <v>63</v>
      </c>
      <c r="C29" s="22">
        <v>348375.20250000001</v>
      </c>
      <c r="D29" s="22">
        <v>-368802.75939000002</v>
      </c>
      <c r="E29" s="22">
        <f t="shared" si="1"/>
        <v>-20427.556890000007</v>
      </c>
    </row>
    <row r="30" spans="1:5" ht="16.5">
      <c r="A30" s="20">
        <v>77</v>
      </c>
      <c r="B30" s="9" t="s">
        <v>64</v>
      </c>
      <c r="C30" s="22">
        <v>179228.4</v>
      </c>
      <c r="D30" s="22">
        <v>-132166.00930000001</v>
      </c>
      <c r="E30" s="22">
        <f t="shared" si="1"/>
        <v>47062.390699999989</v>
      </c>
    </row>
    <row r="31" spans="1:5" ht="16.5">
      <c r="A31" s="20">
        <v>78</v>
      </c>
      <c r="B31" s="9" t="s">
        <v>65</v>
      </c>
      <c r="C31" s="22">
        <v>191251.6385</v>
      </c>
      <c r="D31" s="22">
        <v>-183261.03900000002</v>
      </c>
      <c r="E31" s="22">
        <f t="shared" si="1"/>
        <v>7990.5994999999821</v>
      </c>
    </row>
    <row r="32" spans="1:5" ht="16.5">
      <c r="A32" s="20">
        <v>79</v>
      </c>
      <c r="B32" s="9" t="s">
        <v>66</v>
      </c>
      <c r="C32" s="22">
        <v>165860.94850000003</v>
      </c>
      <c r="D32" s="22">
        <v>-219778.82550000004</v>
      </c>
      <c r="E32" s="22">
        <f t="shared" si="1"/>
        <v>-53917.877000000008</v>
      </c>
    </row>
    <row r="33" spans="1:5" ht="16.5">
      <c r="A33" s="20">
        <v>81</v>
      </c>
      <c r="B33" s="9" t="s">
        <v>67</v>
      </c>
      <c r="C33" s="22">
        <v>14935.7</v>
      </c>
      <c r="D33" s="22">
        <v>-174747.69</v>
      </c>
      <c r="E33" s="22">
        <f t="shared" si="1"/>
        <v>-159811.99</v>
      </c>
    </row>
    <row r="34" spans="1:5" ht="16.5">
      <c r="A34" s="20">
        <v>82</v>
      </c>
      <c r="B34" s="9" t="s">
        <v>68</v>
      </c>
      <c r="C34" s="22">
        <v>264585.92550000007</v>
      </c>
      <c r="D34" s="22">
        <v>-139230.59540000002</v>
      </c>
      <c r="E34" s="22">
        <f t="shared" si="1"/>
        <v>125355.33010000005</v>
      </c>
    </row>
    <row r="35" spans="1:5" ht="16.5">
      <c r="A35" s="20">
        <v>86</v>
      </c>
      <c r="B35" s="9" t="s">
        <v>69</v>
      </c>
      <c r="C35" s="22">
        <v>395796.04999999993</v>
      </c>
      <c r="D35" s="22">
        <v>-1146598.7533000004</v>
      </c>
      <c r="E35" s="22">
        <f t="shared" si="1"/>
        <v>-750802.70330000052</v>
      </c>
    </row>
    <row r="36" spans="1:5" ht="16.5">
      <c r="A36" s="20">
        <v>90</v>
      </c>
      <c r="B36" s="9" t="s">
        <v>70</v>
      </c>
      <c r="C36" s="22">
        <v>23897.120000000003</v>
      </c>
      <c r="D36" s="22">
        <v>-31364.97</v>
      </c>
      <c r="E36" s="22">
        <f t="shared" si="1"/>
        <v>-7467.8499999999985</v>
      </c>
    </row>
    <row r="37" spans="1:5" ht="16.5">
      <c r="A37" s="20">
        <v>91</v>
      </c>
      <c r="B37" s="9" t="s">
        <v>71</v>
      </c>
      <c r="C37" s="22">
        <v>5940824.0320000015</v>
      </c>
      <c r="D37" s="22">
        <v>-97738303.748020023</v>
      </c>
      <c r="E37" s="22">
        <f t="shared" si="1"/>
        <v>-91797479.716020018</v>
      </c>
    </row>
    <row r="38" spans="1:5" ht="16.5">
      <c r="A38" s="20">
        <v>92</v>
      </c>
      <c r="B38" s="9" t="s">
        <v>72</v>
      </c>
      <c r="C38" s="22">
        <v>4150406.9945000014</v>
      </c>
      <c r="D38" s="22">
        <v>-10004482.987330001</v>
      </c>
      <c r="E38" s="22">
        <f t="shared" si="1"/>
        <v>-5854075.992829999</v>
      </c>
    </row>
    <row r="39" spans="1:5" ht="16.5">
      <c r="A39" s="20">
        <v>97</v>
      </c>
      <c r="B39" s="9" t="s">
        <v>73</v>
      </c>
      <c r="C39" s="22">
        <v>124040.98850000001</v>
      </c>
      <c r="D39" s="22">
        <v>-147221.1949</v>
      </c>
      <c r="E39" s="22">
        <f t="shared" si="1"/>
        <v>-23180.206399999995</v>
      </c>
    </row>
    <row r="40" spans="1:5" ht="16.5">
      <c r="A40" s="20">
        <v>98</v>
      </c>
      <c r="B40" s="9" t="s">
        <v>74</v>
      </c>
      <c r="C40" s="22">
        <v>1145792.2255000004</v>
      </c>
      <c r="D40" s="22">
        <v>-3040182.6449800003</v>
      </c>
      <c r="E40" s="22">
        <f t="shared" si="1"/>
        <v>-1894390.4194799999</v>
      </c>
    </row>
    <row r="41" spans="1:5" ht="16.5">
      <c r="A41" s="20">
        <v>102</v>
      </c>
      <c r="B41" s="9" t="s">
        <v>75</v>
      </c>
      <c r="C41" s="22">
        <v>303568.10250000004</v>
      </c>
      <c r="D41" s="22">
        <v>-101562.76000000001</v>
      </c>
      <c r="E41" s="22">
        <f t="shared" si="1"/>
        <v>202005.34250000003</v>
      </c>
    </row>
    <row r="42" spans="1:5" ht="16.5">
      <c r="A42" s="20">
        <v>103</v>
      </c>
      <c r="B42" s="9" t="s">
        <v>76</v>
      </c>
      <c r="C42" s="22">
        <v>61236.369999999995</v>
      </c>
      <c r="D42" s="22">
        <v>-89614.2</v>
      </c>
      <c r="E42" s="22">
        <f t="shared" si="1"/>
        <v>-28377.83</v>
      </c>
    </row>
    <row r="43" spans="1:5" ht="16.5">
      <c r="A43" s="20">
        <v>105</v>
      </c>
      <c r="B43" s="9" t="s">
        <v>77</v>
      </c>
      <c r="C43" s="22">
        <v>47794.240000000005</v>
      </c>
      <c r="D43" s="22">
        <v>-34352.11</v>
      </c>
      <c r="E43" s="22">
        <f t="shared" si="1"/>
        <v>13442.130000000005</v>
      </c>
    </row>
    <row r="44" spans="1:5" ht="16.5">
      <c r="A44" s="20">
        <v>106</v>
      </c>
      <c r="B44" s="9" t="s">
        <v>78</v>
      </c>
      <c r="C44" s="22">
        <v>1054908.4910000002</v>
      </c>
      <c r="D44" s="22">
        <v>-1189359.6623999998</v>
      </c>
      <c r="E44" s="22">
        <f t="shared" si="1"/>
        <v>-134451.17139999964</v>
      </c>
    </row>
    <row r="45" spans="1:5" ht="16.5">
      <c r="A45" s="20">
        <v>108</v>
      </c>
      <c r="B45" s="9" t="s">
        <v>79</v>
      </c>
      <c r="C45" s="22">
        <v>188339.17700000003</v>
      </c>
      <c r="D45" s="22">
        <v>-287766.13190000009</v>
      </c>
      <c r="E45" s="22">
        <f t="shared" si="1"/>
        <v>-99426.95490000007</v>
      </c>
    </row>
    <row r="46" spans="1:5" ht="16.5">
      <c r="A46" s="20">
        <v>109</v>
      </c>
      <c r="B46" s="9" t="s">
        <v>80</v>
      </c>
      <c r="C46" s="22">
        <v>971940.67749999999</v>
      </c>
      <c r="D46" s="22">
        <v>-1218170.6277000003</v>
      </c>
      <c r="E46" s="22">
        <f t="shared" si="1"/>
        <v>-246229.95020000031</v>
      </c>
    </row>
    <row r="47" spans="1:5" ht="16.5">
      <c r="A47" s="20">
        <v>111</v>
      </c>
      <c r="B47" s="9" t="s">
        <v>81</v>
      </c>
      <c r="C47" s="22">
        <v>351362.34249999997</v>
      </c>
      <c r="D47" s="22">
        <v>-243675.94550000003</v>
      </c>
      <c r="E47" s="22">
        <f t="shared" si="1"/>
        <v>107686.39699999994</v>
      </c>
    </row>
    <row r="48" spans="1:5" ht="16.5">
      <c r="A48" s="20">
        <v>139</v>
      </c>
      <c r="B48" s="9" t="s">
        <v>82</v>
      </c>
      <c r="C48" s="22">
        <v>365924.64999999991</v>
      </c>
      <c r="D48" s="22">
        <v>-104878.48540000001</v>
      </c>
      <c r="E48" s="22">
        <f t="shared" si="1"/>
        <v>261046.1645999999</v>
      </c>
    </row>
    <row r="49" spans="1:5" ht="16.5">
      <c r="A49" s="20">
        <v>140</v>
      </c>
      <c r="B49" s="9" t="s">
        <v>83</v>
      </c>
      <c r="C49" s="22">
        <v>348300.52399999998</v>
      </c>
      <c r="D49" s="22">
        <v>-494580.76980000001</v>
      </c>
      <c r="E49" s="22">
        <f t="shared" si="1"/>
        <v>-146280.24580000003</v>
      </c>
    </row>
    <row r="50" spans="1:5" ht="16.5">
      <c r="A50" s="20">
        <v>142</v>
      </c>
      <c r="B50" s="9" t="s">
        <v>84</v>
      </c>
      <c r="C50" s="22">
        <v>632004.1455000001</v>
      </c>
      <c r="D50" s="22">
        <v>-113511.32</v>
      </c>
      <c r="E50" s="22">
        <f t="shared" si="1"/>
        <v>518492.82550000009</v>
      </c>
    </row>
    <row r="51" spans="1:5" ht="16.5">
      <c r="A51" s="20">
        <v>143</v>
      </c>
      <c r="B51" s="9" t="s">
        <v>85</v>
      </c>
      <c r="C51" s="22">
        <v>310662.56</v>
      </c>
      <c r="D51" s="22">
        <v>-112092.42849999999</v>
      </c>
      <c r="E51" s="22">
        <f t="shared" si="1"/>
        <v>198570.13150000002</v>
      </c>
    </row>
    <row r="52" spans="1:5" ht="16.5">
      <c r="A52" s="20">
        <v>145</v>
      </c>
      <c r="B52" s="9" t="s">
        <v>86</v>
      </c>
      <c r="C52" s="22">
        <v>309243.66849999991</v>
      </c>
      <c r="D52" s="22">
        <v>-241838.85440000004</v>
      </c>
      <c r="E52" s="22">
        <f t="shared" si="1"/>
        <v>67404.814099999872</v>
      </c>
    </row>
    <row r="53" spans="1:5" ht="16.5">
      <c r="A53" s="20">
        <v>146</v>
      </c>
      <c r="B53" s="9" t="s">
        <v>87</v>
      </c>
      <c r="C53" s="22">
        <v>124040.98850000001</v>
      </c>
      <c r="D53" s="22">
        <v>-97156.728499999997</v>
      </c>
      <c r="E53" s="22">
        <f t="shared" si="1"/>
        <v>26884.260000000009</v>
      </c>
    </row>
    <row r="54" spans="1:5" ht="16.5">
      <c r="A54" s="20">
        <v>148</v>
      </c>
      <c r="B54" s="9" t="s">
        <v>88</v>
      </c>
      <c r="C54" s="22">
        <v>128521.69850000001</v>
      </c>
      <c r="D54" s="22">
        <v>-130866.60340000001</v>
      </c>
      <c r="E54" s="22">
        <f t="shared" si="1"/>
        <v>-2344.9048999999941</v>
      </c>
    </row>
    <row r="55" spans="1:5" ht="16.5">
      <c r="A55" s="20">
        <v>149</v>
      </c>
      <c r="B55" s="9" t="s">
        <v>89</v>
      </c>
      <c r="C55" s="22">
        <v>52274.950000000004</v>
      </c>
      <c r="D55" s="22">
        <v>-2458535.7056000005</v>
      </c>
      <c r="E55" s="22">
        <f t="shared" si="1"/>
        <v>-2406260.7556000003</v>
      </c>
    </row>
    <row r="56" spans="1:5" ht="16.5">
      <c r="A56" s="20">
        <v>151</v>
      </c>
      <c r="B56" s="9" t="s">
        <v>90</v>
      </c>
      <c r="C56" s="22">
        <v>35845.680000000008</v>
      </c>
      <c r="D56" s="22">
        <v>-35845.680000000008</v>
      </c>
      <c r="E56" s="22">
        <f t="shared" si="1"/>
        <v>0</v>
      </c>
    </row>
    <row r="57" spans="1:5" ht="16.5">
      <c r="A57" s="20">
        <v>152</v>
      </c>
      <c r="B57" s="9" t="s">
        <v>91</v>
      </c>
      <c r="C57" s="22">
        <v>406400.397</v>
      </c>
      <c r="D57" s="22">
        <v>-139947.50900000002</v>
      </c>
      <c r="E57" s="22">
        <f t="shared" si="1"/>
        <v>266452.88799999998</v>
      </c>
    </row>
    <row r="58" spans="1:5" ht="16.5">
      <c r="A58" s="20">
        <v>153</v>
      </c>
      <c r="B58" s="9" t="s">
        <v>92</v>
      </c>
      <c r="C58" s="22">
        <v>357187.26549999998</v>
      </c>
      <c r="D58" s="22">
        <v>-1326423.08773</v>
      </c>
      <c r="E58" s="22">
        <f t="shared" si="1"/>
        <v>-969235.82223000005</v>
      </c>
    </row>
    <row r="59" spans="1:5" ht="16.5">
      <c r="A59" s="20">
        <v>165</v>
      </c>
      <c r="B59" s="9" t="s">
        <v>93</v>
      </c>
      <c r="C59" s="22">
        <v>730803.80100000009</v>
      </c>
      <c r="D59" s="22">
        <v>-443127.28330000001</v>
      </c>
      <c r="E59" s="22">
        <f t="shared" si="1"/>
        <v>287676.51770000008</v>
      </c>
    </row>
    <row r="60" spans="1:5" ht="16.5">
      <c r="A60" s="20">
        <v>167</v>
      </c>
      <c r="B60" s="9" t="s">
        <v>94</v>
      </c>
      <c r="C60" s="22">
        <v>763438.30550000013</v>
      </c>
      <c r="D60" s="22">
        <v>-11126170.4866</v>
      </c>
      <c r="E60" s="22">
        <f t="shared" si="1"/>
        <v>-10362732.1811</v>
      </c>
    </row>
    <row r="61" spans="1:5" ht="16.5">
      <c r="A61" s="20">
        <v>169</v>
      </c>
      <c r="B61" s="9" t="s">
        <v>95</v>
      </c>
      <c r="C61" s="22">
        <v>191176.96000000002</v>
      </c>
      <c r="D61" s="22">
        <v>-115004.89</v>
      </c>
      <c r="E61" s="22">
        <f t="shared" si="1"/>
        <v>76172.070000000022</v>
      </c>
    </row>
    <row r="62" spans="1:5" ht="16.5">
      <c r="A62" s="20">
        <v>171</v>
      </c>
      <c r="B62" s="9" t="s">
        <v>96</v>
      </c>
      <c r="C62" s="22">
        <v>38982.177000000003</v>
      </c>
      <c r="D62" s="22">
        <v>-31364.97</v>
      </c>
      <c r="E62" s="22">
        <f t="shared" si="1"/>
        <v>7617.2070000000022</v>
      </c>
    </row>
    <row r="63" spans="1:5" ht="16.5">
      <c r="A63" s="20">
        <v>172</v>
      </c>
      <c r="B63" s="9" t="s">
        <v>97</v>
      </c>
      <c r="C63" s="22">
        <v>289752.58</v>
      </c>
      <c r="D63" s="22">
        <v>-345044.54139999999</v>
      </c>
      <c r="E63" s="22">
        <f t="shared" si="1"/>
        <v>-55291.961399999971</v>
      </c>
    </row>
    <row r="64" spans="1:5" ht="16.5">
      <c r="A64" s="20">
        <v>176</v>
      </c>
      <c r="B64" s="9" t="s">
        <v>98</v>
      </c>
      <c r="C64" s="22">
        <v>71691.360000000015</v>
      </c>
      <c r="D64" s="22">
        <v>-333215.467</v>
      </c>
      <c r="E64" s="22">
        <f t="shared" si="1"/>
        <v>-261524.10699999999</v>
      </c>
    </row>
    <row r="65" spans="1:5" ht="16.5">
      <c r="A65" s="20">
        <v>177</v>
      </c>
      <c r="B65" s="9" t="s">
        <v>99</v>
      </c>
      <c r="C65" s="22">
        <v>180796.64850000001</v>
      </c>
      <c r="D65" s="22">
        <v>-84550.997700000007</v>
      </c>
      <c r="E65" s="22">
        <f t="shared" si="1"/>
        <v>96245.650800000003</v>
      </c>
    </row>
    <row r="66" spans="1:5" ht="16.5">
      <c r="A66" s="20">
        <v>178</v>
      </c>
      <c r="B66" s="9" t="s">
        <v>100</v>
      </c>
      <c r="C66" s="22">
        <v>148087.46550000002</v>
      </c>
      <c r="D66" s="22">
        <v>-130717.2464</v>
      </c>
      <c r="E66" s="22">
        <f t="shared" si="1"/>
        <v>17370.219100000017</v>
      </c>
    </row>
    <row r="67" spans="1:5" ht="16.5">
      <c r="A67" s="20">
        <v>179</v>
      </c>
      <c r="B67" s="9" t="s">
        <v>101</v>
      </c>
      <c r="C67" s="22">
        <v>1221217.5105000008</v>
      </c>
      <c r="D67" s="22">
        <v>-12009015.232890002</v>
      </c>
      <c r="E67" s="22">
        <f t="shared" si="1"/>
        <v>-10787797.722390002</v>
      </c>
    </row>
    <row r="68" spans="1:5" ht="16.5">
      <c r="A68" s="20">
        <v>181</v>
      </c>
      <c r="B68" s="9" t="s">
        <v>102</v>
      </c>
      <c r="C68" s="22">
        <v>104549.90000000002</v>
      </c>
      <c r="D68" s="22">
        <v>-38832.820000000007</v>
      </c>
      <c r="E68" s="22">
        <f t="shared" si="1"/>
        <v>65717.080000000016</v>
      </c>
    </row>
    <row r="69" spans="1:5" ht="16.5">
      <c r="A69" s="20">
        <v>182</v>
      </c>
      <c r="B69" s="9" t="s">
        <v>103</v>
      </c>
      <c r="C69" s="22">
        <v>227844.1035</v>
      </c>
      <c r="D69" s="22">
        <v>-477987.20709999994</v>
      </c>
      <c r="E69" s="22">
        <f t="shared" si="1"/>
        <v>-250143.10359999994</v>
      </c>
    </row>
    <row r="70" spans="1:5" ht="16.5">
      <c r="A70" s="20">
        <v>186</v>
      </c>
      <c r="B70" s="9" t="s">
        <v>104</v>
      </c>
      <c r="C70" s="22">
        <v>954316.55150000006</v>
      </c>
      <c r="D70" s="22">
        <v>-3522304.053840002</v>
      </c>
      <c r="E70" s="22">
        <f t="shared" si="1"/>
        <v>-2567987.502340002</v>
      </c>
    </row>
    <row r="71" spans="1:5" ht="16.5">
      <c r="A71" s="20">
        <v>202</v>
      </c>
      <c r="B71" s="9" t="s">
        <v>105</v>
      </c>
      <c r="C71" s="22">
        <v>1399027.0190000001</v>
      </c>
      <c r="D71" s="22">
        <v>-3795050.8458200004</v>
      </c>
      <c r="E71" s="22">
        <f t="shared" si="1"/>
        <v>-2396023.8268200001</v>
      </c>
    </row>
    <row r="72" spans="1:5" ht="16.5">
      <c r="A72" s="20">
        <v>204</v>
      </c>
      <c r="B72" s="9" t="s">
        <v>106</v>
      </c>
      <c r="C72" s="22">
        <v>41819.960000000006</v>
      </c>
      <c r="D72" s="22">
        <v>-873674.22649000015</v>
      </c>
      <c r="E72" s="22">
        <f t="shared" si="1"/>
        <v>-831854.26649000018</v>
      </c>
    </row>
    <row r="73" spans="1:5" ht="16.5">
      <c r="A73" s="20">
        <v>205</v>
      </c>
      <c r="B73" s="9" t="s">
        <v>107</v>
      </c>
      <c r="C73" s="22">
        <v>378769.35200000001</v>
      </c>
      <c r="D73" s="22">
        <v>-665221.14230000007</v>
      </c>
      <c r="E73" s="22">
        <f t="shared" si="1"/>
        <v>-286451.79030000005</v>
      </c>
    </row>
    <row r="74" spans="1:5" ht="16.5">
      <c r="A74" s="20">
        <v>208</v>
      </c>
      <c r="B74" s="9" t="s">
        <v>108</v>
      </c>
      <c r="C74" s="22">
        <v>146668.57400000002</v>
      </c>
      <c r="D74" s="22">
        <v>-167339.58280000003</v>
      </c>
      <c r="E74" s="22">
        <f t="shared" si="1"/>
        <v>-20671.008800000011</v>
      </c>
    </row>
    <row r="75" spans="1:5" ht="16.5">
      <c r="A75" s="20">
        <v>211</v>
      </c>
      <c r="B75" s="9" t="s">
        <v>109</v>
      </c>
      <c r="C75" s="22">
        <v>835279.0225000002</v>
      </c>
      <c r="D75" s="22">
        <v>-1988994.6368499999</v>
      </c>
      <c r="E75" s="22">
        <f t="shared" si="1"/>
        <v>-1153715.6143499997</v>
      </c>
    </row>
    <row r="76" spans="1:5" ht="16.5">
      <c r="A76" s="20">
        <v>213</v>
      </c>
      <c r="B76" s="9" t="s">
        <v>110</v>
      </c>
      <c r="C76" s="22">
        <v>29871.4</v>
      </c>
      <c r="D76" s="22">
        <v>-144906.16139999998</v>
      </c>
      <c r="E76" s="22">
        <f t="shared" ref="E76:E139" si="2">C76+D76</f>
        <v>-115034.76139999999</v>
      </c>
    </row>
    <row r="77" spans="1:5" ht="16.5">
      <c r="A77" s="20">
        <v>214</v>
      </c>
      <c r="B77" s="9" t="s">
        <v>111</v>
      </c>
      <c r="C77" s="22">
        <v>403562.61399999994</v>
      </c>
      <c r="D77" s="22">
        <v>-207830.26550000004</v>
      </c>
      <c r="E77" s="22">
        <f t="shared" si="2"/>
        <v>195732.34849999991</v>
      </c>
    </row>
    <row r="78" spans="1:5" ht="16.5">
      <c r="A78" s="20">
        <v>216</v>
      </c>
      <c r="B78" s="9" t="s">
        <v>112</v>
      </c>
      <c r="C78" s="22">
        <v>85133.49000000002</v>
      </c>
      <c r="D78" s="22">
        <v>-19416.410000000003</v>
      </c>
      <c r="E78" s="22">
        <f t="shared" si="2"/>
        <v>65717.080000000016</v>
      </c>
    </row>
    <row r="79" spans="1:5" ht="16.5">
      <c r="A79" s="20">
        <v>217</v>
      </c>
      <c r="B79" s="9" t="s">
        <v>113</v>
      </c>
      <c r="C79" s="22">
        <v>34426.788500000002</v>
      </c>
      <c r="D79" s="22">
        <v>-55411.447</v>
      </c>
      <c r="E79" s="22">
        <f t="shared" si="2"/>
        <v>-20984.658499999998</v>
      </c>
    </row>
    <row r="80" spans="1:5" ht="16.5">
      <c r="A80" s="20">
        <v>218</v>
      </c>
      <c r="B80" s="9" t="s">
        <v>114</v>
      </c>
      <c r="C80" s="22">
        <v>34426.788500000002</v>
      </c>
      <c r="D80" s="22">
        <v>-359950.37000000005</v>
      </c>
      <c r="E80" s="22">
        <f t="shared" si="2"/>
        <v>-325523.58150000003</v>
      </c>
    </row>
    <row r="81" spans="1:5" ht="16.5">
      <c r="A81" s="20">
        <v>224</v>
      </c>
      <c r="B81" s="9" t="s">
        <v>115</v>
      </c>
      <c r="C81" s="22">
        <v>433434.01400000008</v>
      </c>
      <c r="D81" s="22">
        <v>-111435.2577</v>
      </c>
      <c r="E81" s="22">
        <f t="shared" si="2"/>
        <v>321998.75630000007</v>
      </c>
    </row>
    <row r="82" spans="1:5" ht="16.5">
      <c r="A82" s="20">
        <v>226</v>
      </c>
      <c r="B82" s="9" t="s">
        <v>116</v>
      </c>
      <c r="C82" s="22">
        <v>70272.468500000017</v>
      </c>
      <c r="D82" s="22">
        <v>-38907.498500000002</v>
      </c>
      <c r="E82" s="22">
        <f t="shared" si="2"/>
        <v>31364.970000000016</v>
      </c>
    </row>
    <row r="83" spans="1:5" ht="16.5">
      <c r="A83" s="20">
        <v>230</v>
      </c>
      <c r="B83" s="9" t="s">
        <v>117</v>
      </c>
      <c r="C83" s="22">
        <v>104549.90000000002</v>
      </c>
      <c r="D83" s="22">
        <v>-33455.968000000001</v>
      </c>
      <c r="E83" s="22">
        <f t="shared" si="2"/>
        <v>71093.93200000003</v>
      </c>
    </row>
    <row r="84" spans="1:5" ht="16.5">
      <c r="A84" s="20">
        <v>231</v>
      </c>
      <c r="B84" s="9" t="s">
        <v>118</v>
      </c>
      <c r="C84" s="22">
        <v>101637.4385</v>
      </c>
      <c r="D84" s="22">
        <v>-301701.14</v>
      </c>
      <c r="E84" s="22">
        <f t="shared" si="2"/>
        <v>-200063.70150000002</v>
      </c>
    </row>
    <row r="85" spans="1:5" ht="16.5">
      <c r="A85" s="20">
        <v>232</v>
      </c>
      <c r="B85" s="9" t="s">
        <v>119</v>
      </c>
      <c r="C85" s="22">
        <v>180721.97</v>
      </c>
      <c r="D85" s="22">
        <v>-237626.98699999999</v>
      </c>
      <c r="E85" s="22">
        <f t="shared" si="2"/>
        <v>-56905.016999999993</v>
      </c>
    </row>
    <row r="86" spans="1:5" ht="16.5">
      <c r="A86" s="20">
        <v>233</v>
      </c>
      <c r="B86" s="9" t="s">
        <v>120</v>
      </c>
      <c r="C86" s="22">
        <v>291544.864</v>
      </c>
      <c r="D86" s="22">
        <v>-359278.2635</v>
      </c>
      <c r="E86" s="22">
        <f t="shared" si="2"/>
        <v>-67733.3995</v>
      </c>
    </row>
    <row r="87" spans="1:5" ht="16.5">
      <c r="A87" s="20">
        <v>235</v>
      </c>
      <c r="B87" s="9" t="s">
        <v>121</v>
      </c>
      <c r="C87" s="22">
        <v>3503989.8985000011</v>
      </c>
      <c r="D87" s="22">
        <v>-1234561.06488</v>
      </c>
      <c r="E87" s="22">
        <f t="shared" si="2"/>
        <v>2269428.8336200011</v>
      </c>
    </row>
    <row r="88" spans="1:5" ht="16.5">
      <c r="A88" s="20">
        <v>236</v>
      </c>
      <c r="B88" s="9" t="s">
        <v>122</v>
      </c>
      <c r="C88" s="22">
        <v>355693.69550000003</v>
      </c>
      <c r="D88" s="22">
        <v>-54545.176399999997</v>
      </c>
      <c r="E88" s="22">
        <f t="shared" si="2"/>
        <v>301148.51910000003</v>
      </c>
    </row>
    <row r="89" spans="1:5" ht="16.5">
      <c r="A89" s="20">
        <v>239</v>
      </c>
      <c r="B89" s="9" t="s">
        <v>123</v>
      </c>
      <c r="C89" s="22">
        <v>34352.11</v>
      </c>
      <c r="D89" s="22">
        <v>-30648.056400000001</v>
      </c>
      <c r="E89" s="22">
        <f t="shared" si="2"/>
        <v>3704.0535999999993</v>
      </c>
    </row>
    <row r="90" spans="1:5" ht="16.5">
      <c r="A90" s="20">
        <v>240</v>
      </c>
      <c r="B90" s="9" t="s">
        <v>124</v>
      </c>
      <c r="C90" s="22">
        <v>251143.79550000001</v>
      </c>
      <c r="D90" s="22">
        <v>-440558.34289999999</v>
      </c>
      <c r="E90" s="22">
        <f t="shared" si="2"/>
        <v>-189414.54739999998</v>
      </c>
    </row>
    <row r="91" spans="1:5" ht="16.5">
      <c r="A91" s="20">
        <v>241</v>
      </c>
      <c r="B91" s="9" t="s">
        <v>125</v>
      </c>
      <c r="C91" s="22">
        <v>318429.12400000001</v>
      </c>
      <c r="D91" s="22">
        <v>-144876.29000000004</v>
      </c>
      <c r="E91" s="22">
        <f t="shared" si="2"/>
        <v>173552.83399999997</v>
      </c>
    </row>
    <row r="92" spans="1:5" ht="16.5">
      <c r="A92" s="20">
        <v>244</v>
      </c>
      <c r="B92" s="9" t="s">
        <v>126</v>
      </c>
      <c r="C92" s="22">
        <v>597502.67850000004</v>
      </c>
      <c r="D92" s="22">
        <v>-488139.00238999998</v>
      </c>
      <c r="E92" s="22">
        <f t="shared" si="2"/>
        <v>109363.67611000006</v>
      </c>
    </row>
    <row r="93" spans="1:5" ht="16.5">
      <c r="A93" s="20">
        <v>245</v>
      </c>
      <c r="B93" s="9" t="s">
        <v>127</v>
      </c>
      <c r="C93" s="22">
        <v>720348.8110000001</v>
      </c>
      <c r="D93" s="22">
        <v>-1928832.1436800007</v>
      </c>
      <c r="E93" s="22">
        <f t="shared" si="2"/>
        <v>-1208483.3326800005</v>
      </c>
    </row>
    <row r="94" spans="1:5" ht="16.5">
      <c r="A94" s="20">
        <v>249</v>
      </c>
      <c r="B94" s="9" t="s">
        <v>128</v>
      </c>
      <c r="C94" s="22">
        <v>137483.11850000001</v>
      </c>
      <c r="D94" s="22">
        <v>-174882.11130000002</v>
      </c>
      <c r="E94" s="22">
        <f t="shared" si="2"/>
        <v>-37398.992800000007</v>
      </c>
    </row>
    <row r="95" spans="1:5" ht="16.5">
      <c r="A95" s="20">
        <v>250</v>
      </c>
      <c r="B95" s="9" t="s">
        <v>129</v>
      </c>
      <c r="C95" s="22">
        <v>55411.447</v>
      </c>
      <c r="D95" s="22">
        <v>-11948.560000000001</v>
      </c>
      <c r="E95" s="22">
        <f t="shared" si="2"/>
        <v>43462.887000000002</v>
      </c>
    </row>
    <row r="96" spans="1:5" ht="16.5">
      <c r="A96" s="20">
        <v>256</v>
      </c>
      <c r="B96" s="9" t="s">
        <v>130</v>
      </c>
      <c r="C96" s="22">
        <v>118141.38700000002</v>
      </c>
      <c r="D96" s="22">
        <v>0</v>
      </c>
      <c r="E96" s="22">
        <f t="shared" si="2"/>
        <v>118141.38700000002</v>
      </c>
    </row>
    <row r="97" spans="1:5" ht="16.5">
      <c r="A97" s="20">
        <v>257</v>
      </c>
      <c r="B97" s="9" t="s">
        <v>131</v>
      </c>
      <c r="C97" s="22">
        <v>1219425.2265000003</v>
      </c>
      <c r="D97" s="22">
        <v>-1770528.6593800008</v>
      </c>
      <c r="E97" s="22">
        <f t="shared" si="2"/>
        <v>-551103.43288000044</v>
      </c>
    </row>
    <row r="98" spans="1:5" ht="16.5">
      <c r="A98" s="20">
        <v>260</v>
      </c>
      <c r="B98" s="9" t="s">
        <v>132</v>
      </c>
      <c r="C98" s="22">
        <v>95887.194000000003</v>
      </c>
      <c r="D98" s="22">
        <v>-137483.11850000001</v>
      </c>
      <c r="E98" s="22">
        <f t="shared" si="2"/>
        <v>-41595.924500000008</v>
      </c>
    </row>
    <row r="99" spans="1:5" ht="16.5">
      <c r="A99" s="20">
        <v>261</v>
      </c>
      <c r="B99" s="9" t="s">
        <v>133</v>
      </c>
      <c r="C99" s="22">
        <v>168997.44550000003</v>
      </c>
      <c r="D99" s="22">
        <v>-198346.09600000005</v>
      </c>
      <c r="E99" s="22">
        <f t="shared" si="2"/>
        <v>-29348.650500000018</v>
      </c>
    </row>
    <row r="100" spans="1:5" ht="16.5">
      <c r="A100" s="20">
        <v>263</v>
      </c>
      <c r="B100" s="9" t="s">
        <v>134</v>
      </c>
      <c r="C100" s="22">
        <v>289976.61550000001</v>
      </c>
      <c r="D100" s="22">
        <v>-119560.27850000001</v>
      </c>
      <c r="E100" s="22">
        <f t="shared" si="2"/>
        <v>170416.337</v>
      </c>
    </row>
    <row r="101" spans="1:5" ht="16.5">
      <c r="A101" s="20">
        <v>265</v>
      </c>
      <c r="B101" s="9" t="s">
        <v>135</v>
      </c>
      <c r="C101" s="22">
        <v>0</v>
      </c>
      <c r="D101" s="22">
        <v>-77665.640000000014</v>
      </c>
      <c r="E101" s="22">
        <f t="shared" si="2"/>
        <v>-77665.640000000014</v>
      </c>
    </row>
    <row r="102" spans="1:5" ht="16.5">
      <c r="A102" s="20">
        <v>271</v>
      </c>
      <c r="B102" s="9" t="s">
        <v>136</v>
      </c>
      <c r="C102" s="22">
        <v>262942.9985000001</v>
      </c>
      <c r="D102" s="22">
        <v>-243402.62219000002</v>
      </c>
      <c r="E102" s="22">
        <f t="shared" si="2"/>
        <v>19540.37631000008</v>
      </c>
    </row>
    <row r="103" spans="1:5" ht="16.5">
      <c r="A103" s="20">
        <v>272</v>
      </c>
      <c r="B103" s="9" t="s">
        <v>137</v>
      </c>
      <c r="C103" s="22">
        <v>686818.16450000019</v>
      </c>
      <c r="D103" s="22">
        <v>-670911.6440000002</v>
      </c>
      <c r="E103" s="22">
        <f t="shared" si="2"/>
        <v>15906.520499999984</v>
      </c>
    </row>
    <row r="104" spans="1:5" ht="16.5">
      <c r="A104" s="20">
        <v>273</v>
      </c>
      <c r="B104" s="9" t="s">
        <v>138</v>
      </c>
      <c r="C104" s="22">
        <v>206486.05250000002</v>
      </c>
      <c r="D104" s="22">
        <v>-35128.766400000008</v>
      </c>
      <c r="E104" s="22">
        <f t="shared" si="2"/>
        <v>171357.28610000003</v>
      </c>
    </row>
    <row r="105" spans="1:5" ht="16.5">
      <c r="A105" s="20">
        <v>275</v>
      </c>
      <c r="B105" s="9" t="s">
        <v>139</v>
      </c>
      <c r="C105" s="22">
        <v>53843.198500000006</v>
      </c>
      <c r="D105" s="22">
        <v>-54545.176400000011</v>
      </c>
      <c r="E105" s="22">
        <f t="shared" si="2"/>
        <v>-701.97790000000532</v>
      </c>
    </row>
    <row r="106" spans="1:5" ht="16.5">
      <c r="A106" s="20">
        <v>276</v>
      </c>
      <c r="B106" s="9" t="s">
        <v>140</v>
      </c>
      <c r="C106" s="22">
        <v>469205.01549999998</v>
      </c>
      <c r="D106" s="22">
        <v>-707365.20699000009</v>
      </c>
      <c r="E106" s="22">
        <f t="shared" si="2"/>
        <v>-238160.19149000011</v>
      </c>
    </row>
    <row r="107" spans="1:5" ht="16.5">
      <c r="A107" s="20">
        <v>280</v>
      </c>
      <c r="B107" s="9" t="s">
        <v>141</v>
      </c>
      <c r="C107" s="22">
        <v>0</v>
      </c>
      <c r="D107" s="22">
        <v>-819969.93</v>
      </c>
      <c r="E107" s="22">
        <f t="shared" si="2"/>
        <v>-819969.93</v>
      </c>
    </row>
    <row r="108" spans="1:5" ht="16.5">
      <c r="A108" s="20">
        <v>284</v>
      </c>
      <c r="B108" s="9" t="s">
        <v>142</v>
      </c>
      <c r="C108" s="22">
        <v>1208298.1300000001</v>
      </c>
      <c r="D108" s="22">
        <v>-56755.659999999996</v>
      </c>
      <c r="E108" s="22">
        <f t="shared" si="2"/>
        <v>1151542.4700000002</v>
      </c>
    </row>
    <row r="109" spans="1:5" ht="16.5">
      <c r="A109" s="20">
        <v>285</v>
      </c>
      <c r="B109" s="9" t="s">
        <v>143</v>
      </c>
      <c r="C109" s="22">
        <v>584060.54850000003</v>
      </c>
      <c r="D109" s="22">
        <v>-1328052.5726000001</v>
      </c>
      <c r="E109" s="22">
        <f t="shared" si="2"/>
        <v>-743992.02410000004</v>
      </c>
    </row>
    <row r="110" spans="1:5" ht="16.5">
      <c r="A110" s="20">
        <v>286</v>
      </c>
      <c r="B110" s="9" t="s">
        <v>144</v>
      </c>
      <c r="C110" s="22">
        <v>1116966.3245000006</v>
      </c>
      <c r="D110" s="22">
        <v>-1260543.2086000007</v>
      </c>
      <c r="E110" s="22">
        <f t="shared" si="2"/>
        <v>-143576.88410000014</v>
      </c>
    </row>
    <row r="111" spans="1:5" ht="16.5">
      <c r="A111" s="20">
        <v>287</v>
      </c>
      <c r="B111" s="9" t="s">
        <v>145</v>
      </c>
      <c r="C111" s="22">
        <v>691746.94550000015</v>
      </c>
      <c r="D111" s="22">
        <v>-77665.64</v>
      </c>
      <c r="E111" s="22">
        <f t="shared" si="2"/>
        <v>614081.30550000013</v>
      </c>
    </row>
    <row r="112" spans="1:5" ht="16.5">
      <c r="A112" s="20">
        <v>288</v>
      </c>
      <c r="B112" s="9" t="s">
        <v>146</v>
      </c>
      <c r="C112" s="22">
        <v>67285.328500000003</v>
      </c>
      <c r="D112" s="22">
        <v>-655632.42290000001</v>
      </c>
      <c r="E112" s="22">
        <f t="shared" si="2"/>
        <v>-588347.09440000006</v>
      </c>
    </row>
    <row r="113" spans="1:5" ht="16.5">
      <c r="A113" s="20">
        <v>290</v>
      </c>
      <c r="B113" s="9" t="s">
        <v>147</v>
      </c>
      <c r="C113" s="22">
        <v>46375.348500000007</v>
      </c>
      <c r="D113" s="22">
        <v>-116498.46000000002</v>
      </c>
      <c r="E113" s="22">
        <f t="shared" si="2"/>
        <v>-70123.111500000014</v>
      </c>
    </row>
    <row r="114" spans="1:5" ht="16.5">
      <c r="A114" s="20">
        <v>291</v>
      </c>
      <c r="B114" s="9" t="s">
        <v>148</v>
      </c>
      <c r="C114" s="22">
        <v>11948.560000000001</v>
      </c>
      <c r="D114" s="22">
        <v>-19416.410000000003</v>
      </c>
      <c r="E114" s="22">
        <f t="shared" si="2"/>
        <v>-7467.8500000000022</v>
      </c>
    </row>
    <row r="115" spans="1:5" ht="16.5">
      <c r="A115" s="20">
        <v>297</v>
      </c>
      <c r="B115" s="9" t="s">
        <v>149</v>
      </c>
      <c r="C115" s="22">
        <v>1192615.6450000003</v>
      </c>
      <c r="D115" s="22">
        <v>-4207323.9600599995</v>
      </c>
      <c r="E115" s="22">
        <f t="shared" si="2"/>
        <v>-3014708.315059999</v>
      </c>
    </row>
    <row r="116" spans="1:5" ht="16.5">
      <c r="A116" s="20">
        <v>300</v>
      </c>
      <c r="B116" s="9" t="s">
        <v>150</v>
      </c>
      <c r="C116" s="22">
        <v>401770.32999999996</v>
      </c>
      <c r="D116" s="22">
        <v>-11948.560000000001</v>
      </c>
      <c r="E116" s="22">
        <f t="shared" si="2"/>
        <v>389821.76999999996</v>
      </c>
    </row>
    <row r="117" spans="1:5" ht="16.5">
      <c r="A117" s="20">
        <v>301</v>
      </c>
      <c r="B117" s="9" t="s">
        <v>151</v>
      </c>
      <c r="C117" s="22">
        <v>706832.00249999994</v>
      </c>
      <c r="D117" s="22">
        <v>-306316.27130000008</v>
      </c>
      <c r="E117" s="22">
        <f t="shared" si="2"/>
        <v>400515.73119999986</v>
      </c>
    </row>
    <row r="118" spans="1:5" ht="16.5">
      <c r="A118" s="20">
        <v>304</v>
      </c>
      <c r="B118" s="9" t="s">
        <v>152</v>
      </c>
      <c r="C118" s="22">
        <v>0</v>
      </c>
      <c r="D118" s="22">
        <v>-241958.34000000003</v>
      </c>
      <c r="E118" s="22">
        <f t="shared" si="2"/>
        <v>-241958.34000000003</v>
      </c>
    </row>
    <row r="119" spans="1:5" ht="16.5">
      <c r="A119" s="20">
        <v>305</v>
      </c>
      <c r="B119" s="9" t="s">
        <v>153</v>
      </c>
      <c r="C119" s="22">
        <v>158467.77700000003</v>
      </c>
      <c r="D119" s="22">
        <v>-238478.32190000004</v>
      </c>
      <c r="E119" s="22">
        <f t="shared" si="2"/>
        <v>-80010.544900000008</v>
      </c>
    </row>
    <row r="120" spans="1:5" ht="16.5">
      <c r="A120" s="20">
        <v>309</v>
      </c>
      <c r="B120" s="9" t="s">
        <v>154</v>
      </c>
      <c r="C120" s="22">
        <v>128820.41250000002</v>
      </c>
      <c r="D120" s="22">
        <v>-164352.44280000002</v>
      </c>
      <c r="E120" s="22">
        <f t="shared" si="2"/>
        <v>-35532.030299999999</v>
      </c>
    </row>
    <row r="121" spans="1:5" ht="16.5">
      <c r="A121" s="20">
        <v>312</v>
      </c>
      <c r="B121" s="9" t="s">
        <v>155</v>
      </c>
      <c r="C121" s="22">
        <v>34352.11</v>
      </c>
      <c r="D121" s="22">
        <v>-43313.530000000006</v>
      </c>
      <c r="E121" s="22">
        <f t="shared" si="2"/>
        <v>-8961.4200000000055</v>
      </c>
    </row>
    <row r="122" spans="1:5" ht="16.5">
      <c r="A122" s="20">
        <v>316</v>
      </c>
      <c r="B122" s="9" t="s">
        <v>156</v>
      </c>
      <c r="C122" s="22">
        <v>130089.94700000001</v>
      </c>
      <c r="D122" s="22">
        <v>-340862.5454</v>
      </c>
      <c r="E122" s="22">
        <f t="shared" si="2"/>
        <v>-210772.59839999999</v>
      </c>
    </row>
    <row r="123" spans="1:5" ht="16.5">
      <c r="A123" s="20">
        <v>317</v>
      </c>
      <c r="B123" s="9" t="s">
        <v>157</v>
      </c>
      <c r="C123" s="22">
        <v>23897.120000000003</v>
      </c>
      <c r="D123" s="22">
        <v>-61236.37</v>
      </c>
      <c r="E123" s="22">
        <f t="shared" si="2"/>
        <v>-37339.25</v>
      </c>
    </row>
    <row r="124" spans="1:5" ht="16.5">
      <c r="A124" s="20">
        <v>320</v>
      </c>
      <c r="B124" s="9" t="s">
        <v>158</v>
      </c>
      <c r="C124" s="22">
        <v>187144.32100000003</v>
      </c>
      <c r="D124" s="22">
        <v>-202408.60640000002</v>
      </c>
      <c r="E124" s="22">
        <f t="shared" si="2"/>
        <v>-15264.285399999993</v>
      </c>
    </row>
    <row r="125" spans="1:5" ht="16.5">
      <c r="A125" s="20">
        <v>322</v>
      </c>
      <c r="B125" s="9" t="s">
        <v>159</v>
      </c>
      <c r="C125" s="22">
        <v>206336.69550000003</v>
      </c>
      <c r="D125" s="22">
        <v>-95543.672900000005</v>
      </c>
      <c r="E125" s="22">
        <f t="shared" si="2"/>
        <v>110793.02260000003</v>
      </c>
    </row>
    <row r="126" spans="1:5" ht="16.5">
      <c r="A126" s="20">
        <v>398</v>
      </c>
      <c r="B126" s="9" t="s">
        <v>160</v>
      </c>
      <c r="C126" s="22">
        <v>3558131.8110000007</v>
      </c>
      <c r="D126" s="22">
        <v>-11803632.928619999</v>
      </c>
      <c r="E126" s="22">
        <f t="shared" si="2"/>
        <v>-8245501.1176199988</v>
      </c>
    </row>
    <row r="127" spans="1:5" ht="16.5">
      <c r="A127" s="20">
        <v>399</v>
      </c>
      <c r="B127" s="9" t="s">
        <v>161</v>
      </c>
      <c r="C127" s="22">
        <v>155331.28000000003</v>
      </c>
      <c r="D127" s="22">
        <v>-93153.960900000005</v>
      </c>
      <c r="E127" s="22">
        <f t="shared" si="2"/>
        <v>62177.319100000022</v>
      </c>
    </row>
    <row r="128" spans="1:5" ht="16.5">
      <c r="A128" s="20">
        <v>400</v>
      </c>
      <c r="B128" s="9" t="s">
        <v>162</v>
      </c>
      <c r="C128" s="22">
        <v>323283.22650000005</v>
      </c>
      <c r="D128" s="22">
        <v>-74827.857000000004</v>
      </c>
      <c r="E128" s="22">
        <f t="shared" si="2"/>
        <v>248455.36950000003</v>
      </c>
    </row>
    <row r="129" spans="1:5" ht="16.5">
      <c r="A129" s="20">
        <v>402</v>
      </c>
      <c r="B129" s="9" t="s">
        <v>163</v>
      </c>
      <c r="C129" s="22">
        <v>561731.67700000003</v>
      </c>
      <c r="D129" s="22">
        <v>-274189.58060000004</v>
      </c>
      <c r="E129" s="22">
        <f t="shared" si="2"/>
        <v>287542.09639999998</v>
      </c>
    </row>
    <row r="130" spans="1:5" ht="16.5">
      <c r="A130" s="20">
        <v>403</v>
      </c>
      <c r="B130" s="9" t="s">
        <v>164</v>
      </c>
      <c r="C130" s="22">
        <v>26884.260000000002</v>
      </c>
      <c r="D130" s="22">
        <v>-65717.08</v>
      </c>
      <c r="E130" s="22">
        <f t="shared" si="2"/>
        <v>-38832.82</v>
      </c>
    </row>
    <row r="131" spans="1:5" ht="16.5">
      <c r="A131" s="20">
        <v>405</v>
      </c>
      <c r="B131" s="9" t="s">
        <v>165</v>
      </c>
      <c r="C131" s="22">
        <v>939754.24399999995</v>
      </c>
      <c r="D131" s="22">
        <v>-2938952.9510900006</v>
      </c>
      <c r="E131" s="22">
        <f t="shared" si="2"/>
        <v>-1999198.7070900006</v>
      </c>
    </row>
    <row r="132" spans="1:5" ht="16.5">
      <c r="A132" s="20">
        <v>407</v>
      </c>
      <c r="B132" s="9" t="s">
        <v>166</v>
      </c>
      <c r="C132" s="22">
        <v>180796.64850000001</v>
      </c>
      <c r="D132" s="22">
        <v>-1051547.9585000002</v>
      </c>
      <c r="E132" s="22">
        <f t="shared" si="2"/>
        <v>-870751.31000000017</v>
      </c>
    </row>
    <row r="133" spans="1:5" ht="16.5">
      <c r="A133" s="20">
        <v>408</v>
      </c>
      <c r="B133" s="9" t="s">
        <v>167</v>
      </c>
      <c r="C133" s="22">
        <v>225678.42700000003</v>
      </c>
      <c r="D133" s="22">
        <v>-245020.15850000002</v>
      </c>
      <c r="E133" s="22">
        <f t="shared" si="2"/>
        <v>-19341.731499999994</v>
      </c>
    </row>
    <row r="134" spans="1:5" ht="16.5">
      <c r="A134" s="20">
        <v>410</v>
      </c>
      <c r="B134" s="9" t="s">
        <v>168</v>
      </c>
      <c r="C134" s="22">
        <v>644027.38400000019</v>
      </c>
      <c r="D134" s="22">
        <v>-405917.97389000002</v>
      </c>
      <c r="E134" s="22">
        <f t="shared" si="2"/>
        <v>238109.41011000017</v>
      </c>
    </row>
    <row r="135" spans="1:5" ht="16.5">
      <c r="A135" s="20">
        <v>416</v>
      </c>
      <c r="B135" s="9" t="s">
        <v>169</v>
      </c>
      <c r="C135" s="22">
        <v>101562.76000000001</v>
      </c>
      <c r="D135" s="22">
        <v>-75275.928</v>
      </c>
      <c r="E135" s="22">
        <f t="shared" si="2"/>
        <v>26286.832000000009</v>
      </c>
    </row>
    <row r="136" spans="1:5" ht="16.5">
      <c r="A136" s="20">
        <v>418</v>
      </c>
      <c r="B136" s="9" t="s">
        <v>170</v>
      </c>
      <c r="C136" s="22">
        <v>594664.8955000001</v>
      </c>
      <c r="D136" s="22">
        <v>-1117992.4070900006</v>
      </c>
      <c r="E136" s="22">
        <f t="shared" si="2"/>
        <v>-523327.51159000047</v>
      </c>
    </row>
    <row r="137" spans="1:5" ht="16.5">
      <c r="A137" s="20">
        <v>420</v>
      </c>
      <c r="B137" s="9" t="s">
        <v>171</v>
      </c>
      <c r="C137" s="22">
        <v>143681.43400000001</v>
      </c>
      <c r="D137" s="22">
        <v>-276997.49220000004</v>
      </c>
      <c r="E137" s="22">
        <f t="shared" si="2"/>
        <v>-133316.05820000003</v>
      </c>
    </row>
    <row r="138" spans="1:5" ht="16.5">
      <c r="A138" s="20">
        <v>421</v>
      </c>
      <c r="B138" s="9" t="s">
        <v>172</v>
      </c>
      <c r="C138" s="22">
        <v>0</v>
      </c>
      <c r="D138" s="22">
        <v>0</v>
      </c>
      <c r="E138" s="22">
        <f t="shared" si="2"/>
        <v>0</v>
      </c>
    </row>
    <row r="139" spans="1:5" ht="16.5">
      <c r="A139" s="20">
        <v>422</v>
      </c>
      <c r="B139" s="9" t="s">
        <v>173</v>
      </c>
      <c r="C139" s="22">
        <v>384146.20400000003</v>
      </c>
      <c r="D139" s="22">
        <v>-246573.4713</v>
      </c>
      <c r="E139" s="22">
        <f t="shared" si="2"/>
        <v>137572.73270000002</v>
      </c>
    </row>
    <row r="140" spans="1:5" ht="16.5">
      <c r="A140" s="20">
        <v>423</v>
      </c>
      <c r="B140" s="9" t="s">
        <v>174</v>
      </c>
      <c r="C140" s="22">
        <v>624760.33100000012</v>
      </c>
      <c r="D140" s="22">
        <v>-1356236.2385000004</v>
      </c>
      <c r="E140" s="22">
        <f t="shared" ref="E140:E203" si="3">C140+D140</f>
        <v>-731475.90750000032</v>
      </c>
    </row>
    <row r="141" spans="1:5" ht="16.5">
      <c r="A141" s="20">
        <v>425</v>
      </c>
      <c r="B141" s="9" t="s">
        <v>175</v>
      </c>
      <c r="C141" s="22">
        <v>159886.66850000003</v>
      </c>
      <c r="D141" s="22">
        <v>-172039.84759000002</v>
      </c>
      <c r="E141" s="22">
        <f t="shared" si="3"/>
        <v>-12153.179089999991</v>
      </c>
    </row>
    <row r="142" spans="1:5" ht="16.5">
      <c r="A142" s="20">
        <v>426</v>
      </c>
      <c r="B142" s="9" t="s">
        <v>176</v>
      </c>
      <c r="C142" s="22">
        <v>379516.13699999999</v>
      </c>
      <c r="D142" s="22">
        <v>-1135543.3481600003</v>
      </c>
      <c r="E142" s="22">
        <f t="shared" si="3"/>
        <v>-756027.2111600003</v>
      </c>
    </row>
    <row r="143" spans="1:5" ht="16.5">
      <c r="A143" s="20">
        <v>430</v>
      </c>
      <c r="B143" s="9" t="s">
        <v>177</v>
      </c>
      <c r="C143" s="22">
        <v>615798.91100000008</v>
      </c>
      <c r="D143" s="22">
        <v>-568094.28520000004</v>
      </c>
      <c r="E143" s="22">
        <f t="shared" si="3"/>
        <v>47704.625800000038</v>
      </c>
    </row>
    <row r="144" spans="1:5" ht="16.5">
      <c r="A144" s="20">
        <v>433</v>
      </c>
      <c r="B144" s="9" t="s">
        <v>178</v>
      </c>
      <c r="C144" s="22">
        <v>250994.43850000002</v>
      </c>
      <c r="D144" s="22">
        <v>-243451.91000000003</v>
      </c>
      <c r="E144" s="22">
        <f t="shared" si="3"/>
        <v>7542.5284999999858</v>
      </c>
    </row>
    <row r="145" spans="1:5" ht="16.5">
      <c r="A145" s="20">
        <v>434</v>
      </c>
      <c r="B145" s="9" t="s">
        <v>179</v>
      </c>
      <c r="C145" s="22">
        <v>1357804.4870000002</v>
      </c>
      <c r="D145" s="22">
        <v>-449908.09110000008</v>
      </c>
      <c r="E145" s="22">
        <f t="shared" si="3"/>
        <v>907896.39590000012</v>
      </c>
    </row>
    <row r="146" spans="1:5" ht="16.5">
      <c r="A146" s="20">
        <v>435</v>
      </c>
      <c r="B146" s="9" t="s">
        <v>180</v>
      </c>
      <c r="C146" s="22">
        <v>71766.038499999995</v>
      </c>
      <c r="D146" s="22">
        <v>-131434.16</v>
      </c>
      <c r="E146" s="22">
        <f t="shared" si="3"/>
        <v>-59668.121500000008</v>
      </c>
    </row>
    <row r="147" spans="1:5" ht="16.5">
      <c r="A147" s="20">
        <v>436</v>
      </c>
      <c r="B147" s="9" t="s">
        <v>181</v>
      </c>
      <c r="C147" s="22">
        <v>50856.058499999999</v>
      </c>
      <c r="D147" s="22">
        <v>-61564.955399999999</v>
      </c>
      <c r="E147" s="22">
        <f t="shared" si="3"/>
        <v>-10708.8969</v>
      </c>
    </row>
    <row r="148" spans="1:5" ht="16.5">
      <c r="A148" s="20">
        <v>440</v>
      </c>
      <c r="B148" s="9" t="s">
        <v>182</v>
      </c>
      <c r="C148" s="22">
        <v>86776.417000000016</v>
      </c>
      <c r="D148" s="22">
        <v>-150999.92700000003</v>
      </c>
      <c r="E148" s="22">
        <f t="shared" si="3"/>
        <v>-64223.510000000009</v>
      </c>
    </row>
    <row r="149" spans="1:5" ht="16.5">
      <c r="A149" s="20">
        <v>441</v>
      </c>
      <c r="B149" s="9" t="s">
        <v>183</v>
      </c>
      <c r="C149" s="22">
        <v>16503.948500000002</v>
      </c>
      <c r="D149" s="22">
        <v>-109807.26640000001</v>
      </c>
      <c r="E149" s="22">
        <f t="shared" si="3"/>
        <v>-93303.317900000009</v>
      </c>
    </row>
    <row r="150" spans="1:5" ht="16.5">
      <c r="A150" s="20">
        <v>444</v>
      </c>
      <c r="B150" s="9" t="s">
        <v>184</v>
      </c>
      <c r="C150" s="22">
        <v>3771936.3565000007</v>
      </c>
      <c r="D150" s="22">
        <v>-1370124.9459300002</v>
      </c>
      <c r="E150" s="22">
        <f t="shared" si="3"/>
        <v>2401811.4105700003</v>
      </c>
    </row>
    <row r="151" spans="1:5" ht="16.5">
      <c r="A151" s="20">
        <v>445</v>
      </c>
      <c r="B151" s="9" t="s">
        <v>185</v>
      </c>
      <c r="C151" s="22">
        <v>289976.61550000001</v>
      </c>
      <c r="D151" s="22">
        <v>-163575.78640000001</v>
      </c>
      <c r="E151" s="22">
        <f t="shared" si="3"/>
        <v>126400.8291</v>
      </c>
    </row>
    <row r="152" spans="1:5" ht="16.5">
      <c r="A152" s="20">
        <v>475</v>
      </c>
      <c r="B152" s="9" t="s">
        <v>186</v>
      </c>
      <c r="C152" s="22">
        <v>854322.04</v>
      </c>
      <c r="D152" s="22">
        <v>-128133.3703</v>
      </c>
      <c r="E152" s="22">
        <f t="shared" si="3"/>
        <v>726188.66970000009</v>
      </c>
    </row>
    <row r="153" spans="1:5" ht="16.5">
      <c r="A153" s="20">
        <v>480</v>
      </c>
      <c r="B153" s="9" t="s">
        <v>187</v>
      </c>
      <c r="C153" s="22">
        <v>79233.888500000015</v>
      </c>
      <c r="D153" s="22">
        <v>-872319.55850000004</v>
      </c>
      <c r="E153" s="22">
        <f t="shared" si="3"/>
        <v>-793085.67</v>
      </c>
    </row>
    <row r="154" spans="1:5" ht="16.5">
      <c r="A154" s="20">
        <v>481</v>
      </c>
      <c r="B154" s="9" t="s">
        <v>188</v>
      </c>
      <c r="C154" s="22">
        <v>274891.55850000004</v>
      </c>
      <c r="D154" s="22">
        <v>-504139.61780000007</v>
      </c>
      <c r="E154" s="22">
        <f t="shared" si="3"/>
        <v>-229248.05930000002</v>
      </c>
    </row>
    <row r="155" spans="1:5" ht="16.5">
      <c r="A155" s="20">
        <v>483</v>
      </c>
      <c r="B155" s="9" t="s">
        <v>189</v>
      </c>
      <c r="C155" s="22">
        <v>82221.0285</v>
      </c>
      <c r="D155" s="22">
        <v>-23897.120000000003</v>
      </c>
      <c r="E155" s="22">
        <f t="shared" si="3"/>
        <v>58323.908499999998</v>
      </c>
    </row>
    <row r="156" spans="1:5" ht="16.5">
      <c r="A156" s="20">
        <v>484</v>
      </c>
      <c r="B156" s="9" t="s">
        <v>190</v>
      </c>
      <c r="C156" s="22">
        <v>176465.29550000001</v>
      </c>
      <c r="D156" s="22">
        <v>-47868.9185</v>
      </c>
      <c r="E156" s="22">
        <f t="shared" si="3"/>
        <v>128596.37700000001</v>
      </c>
    </row>
    <row r="157" spans="1:5" ht="16.5">
      <c r="A157" s="20">
        <v>489</v>
      </c>
      <c r="B157" s="9" t="s">
        <v>191</v>
      </c>
      <c r="C157" s="22">
        <v>0</v>
      </c>
      <c r="D157" s="22">
        <v>-1235929.1750000003</v>
      </c>
      <c r="E157" s="22">
        <f t="shared" si="3"/>
        <v>-1235929.1750000003</v>
      </c>
    </row>
    <row r="158" spans="1:5" ht="16.5">
      <c r="A158" s="20">
        <v>491</v>
      </c>
      <c r="B158" s="9" t="s">
        <v>192</v>
      </c>
      <c r="C158" s="22">
        <v>918321.5145000004</v>
      </c>
      <c r="D158" s="22">
        <v>-714195.30260000005</v>
      </c>
      <c r="E158" s="22">
        <f t="shared" si="3"/>
        <v>204126.21190000034</v>
      </c>
    </row>
    <row r="159" spans="1:5" ht="16.5">
      <c r="A159" s="20">
        <v>494</v>
      </c>
      <c r="B159" s="9" t="s">
        <v>193</v>
      </c>
      <c r="C159" s="22">
        <v>225603.74850000002</v>
      </c>
      <c r="D159" s="22">
        <v>-133360.8653</v>
      </c>
      <c r="E159" s="22">
        <f t="shared" si="3"/>
        <v>92242.883200000011</v>
      </c>
    </row>
    <row r="160" spans="1:5" ht="16.5">
      <c r="A160" s="20">
        <v>495</v>
      </c>
      <c r="B160" s="9" t="s">
        <v>194</v>
      </c>
      <c r="C160" s="22">
        <v>4555.3885</v>
      </c>
      <c r="D160" s="22">
        <v>-69749.719000000012</v>
      </c>
      <c r="E160" s="22">
        <f t="shared" si="3"/>
        <v>-65194.330500000011</v>
      </c>
    </row>
    <row r="161" spans="1:5" ht="16.5">
      <c r="A161" s="20">
        <v>498</v>
      </c>
      <c r="B161" s="9" t="s">
        <v>195</v>
      </c>
      <c r="C161" s="22">
        <v>123966.31000000003</v>
      </c>
      <c r="D161" s="22">
        <v>-96424.879199999996</v>
      </c>
      <c r="E161" s="22">
        <f t="shared" si="3"/>
        <v>27541.430800000031</v>
      </c>
    </row>
    <row r="162" spans="1:5" ht="16.5">
      <c r="A162" s="20">
        <v>499</v>
      </c>
      <c r="B162" s="9" t="s">
        <v>196</v>
      </c>
      <c r="C162" s="22">
        <v>1138473.7324999997</v>
      </c>
      <c r="D162" s="22">
        <v>-742314.74499000015</v>
      </c>
      <c r="E162" s="22">
        <f t="shared" si="3"/>
        <v>396158.98750999954</v>
      </c>
    </row>
    <row r="163" spans="1:5" ht="16.5">
      <c r="A163" s="20">
        <v>500</v>
      </c>
      <c r="B163" s="9" t="s">
        <v>197</v>
      </c>
      <c r="C163" s="22">
        <v>133077.08700000003</v>
      </c>
      <c r="D163" s="22">
        <v>-356335.93059999996</v>
      </c>
      <c r="E163" s="22">
        <f t="shared" si="3"/>
        <v>-223258.84359999993</v>
      </c>
    </row>
    <row r="164" spans="1:5" ht="16.5">
      <c r="A164" s="20">
        <v>503</v>
      </c>
      <c r="B164" s="9" t="s">
        <v>198</v>
      </c>
      <c r="C164" s="22">
        <v>354200.12550000002</v>
      </c>
      <c r="D164" s="22">
        <v>-211370.02640000003</v>
      </c>
      <c r="E164" s="22">
        <f t="shared" si="3"/>
        <v>142830.09909999999</v>
      </c>
    </row>
    <row r="165" spans="1:5" ht="16.5">
      <c r="A165" s="20">
        <v>504</v>
      </c>
      <c r="B165" s="9" t="s">
        <v>199</v>
      </c>
      <c r="C165" s="22">
        <v>64298.188500000004</v>
      </c>
      <c r="D165" s="22">
        <v>-912451.78440000012</v>
      </c>
      <c r="E165" s="22">
        <f t="shared" si="3"/>
        <v>-848153.59590000007</v>
      </c>
    </row>
    <row r="166" spans="1:5" ht="16.5">
      <c r="A166" s="20">
        <v>505</v>
      </c>
      <c r="B166" s="9" t="s">
        <v>200</v>
      </c>
      <c r="C166" s="22">
        <v>898083.64100000029</v>
      </c>
      <c r="D166" s="22">
        <v>-2711710.7563</v>
      </c>
      <c r="E166" s="22">
        <f t="shared" si="3"/>
        <v>-1813627.1152999997</v>
      </c>
    </row>
    <row r="167" spans="1:5" ht="16.5">
      <c r="A167" s="20">
        <v>507</v>
      </c>
      <c r="B167" s="9" t="s">
        <v>201</v>
      </c>
      <c r="C167" s="22">
        <v>171760.55000000002</v>
      </c>
      <c r="D167" s="22">
        <v>-128013.88470000001</v>
      </c>
      <c r="E167" s="22">
        <f t="shared" si="3"/>
        <v>43746.665300000008</v>
      </c>
    </row>
    <row r="168" spans="1:5" ht="16.5">
      <c r="A168" s="20">
        <v>508</v>
      </c>
      <c r="B168" s="9" t="s">
        <v>202</v>
      </c>
      <c r="C168" s="22">
        <v>273323.31000000006</v>
      </c>
      <c r="D168" s="22">
        <v>-161514.65980000002</v>
      </c>
      <c r="E168" s="22">
        <f t="shared" si="3"/>
        <v>111808.65020000003</v>
      </c>
    </row>
    <row r="169" spans="1:5" ht="16.5">
      <c r="A169" s="20">
        <v>529</v>
      </c>
      <c r="B169" s="9" t="s">
        <v>203</v>
      </c>
      <c r="C169" s="22">
        <v>231578.02850000004</v>
      </c>
      <c r="D169" s="22">
        <v>-432697.68398999993</v>
      </c>
      <c r="E169" s="22">
        <f t="shared" si="3"/>
        <v>-201119.65548999989</v>
      </c>
    </row>
    <row r="170" spans="1:5" ht="16.5">
      <c r="A170" s="20">
        <v>531</v>
      </c>
      <c r="B170" s="9" t="s">
        <v>204</v>
      </c>
      <c r="C170" s="22">
        <v>197375.27550000002</v>
      </c>
      <c r="D170" s="22">
        <v>-160867.94399</v>
      </c>
      <c r="E170" s="22">
        <f t="shared" si="3"/>
        <v>36507.331510000018</v>
      </c>
    </row>
    <row r="171" spans="1:5" ht="16.5">
      <c r="A171" s="20">
        <v>535</v>
      </c>
      <c r="B171" s="9" t="s">
        <v>205</v>
      </c>
      <c r="C171" s="22">
        <v>246812.44250000003</v>
      </c>
      <c r="D171" s="22">
        <v>-308870.27600000001</v>
      </c>
      <c r="E171" s="22">
        <f t="shared" si="3"/>
        <v>-62057.833499999979</v>
      </c>
    </row>
    <row r="172" spans="1:5" ht="16.5">
      <c r="A172" s="20">
        <v>536</v>
      </c>
      <c r="B172" s="9" t="s">
        <v>206</v>
      </c>
      <c r="C172" s="22">
        <v>1126599.851</v>
      </c>
      <c r="D172" s="22">
        <v>-1140472.1291600002</v>
      </c>
      <c r="E172" s="22">
        <f t="shared" si="3"/>
        <v>-13872.27816000022</v>
      </c>
    </row>
    <row r="173" spans="1:5" ht="16.5">
      <c r="A173" s="20">
        <v>538</v>
      </c>
      <c r="B173" s="9" t="s">
        <v>207</v>
      </c>
      <c r="C173" s="22">
        <v>145025.647</v>
      </c>
      <c r="D173" s="22">
        <v>-224110.17850000004</v>
      </c>
      <c r="E173" s="22">
        <f t="shared" si="3"/>
        <v>-79084.531500000041</v>
      </c>
    </row>
    <row r="174" spans="1:5" ht="16.5">
      <c r="A174" s="20">
        <v>541</v>
      </c>
      <c r="B174" s="9" t="s">
        <v>208</v>
      </c>
      <c r="C174" s="22">
        <v>118440.10100000001</v>
      </c>
      <c r="D174" s="22">
        <v>-128248.37519000001</v>
      </c>
      <c r="E174" s="22">
        <f t="shared" si="3"/>
        <v>-9808.2741899999965</v>
      </c>
    </row>
    <row r="175" spans="1:5" ht="16.5">
      <c r="A175" s="20">
        <v>543</v>
      </c>
      <c r="B175" s="9" t="s">
        <v>209</v>
      </c>
      <c r="C175" s="22">
        <v>683009.5610000001</v>
      </c>
      <c r="D175" s="22">
        <v>-949513.23038000031</v>
      </c>
      <c r="E175" s="22">
        <f t="shared" si="3"/>
        <v>-266503.66938000021</v>
      </c>
    </row>
    <row r="176" spans="1:5" ht="16.5">
      <c r="A176" s="20">
        <v>545</v>
      </c>
      <c r="B176" s="9" t="s">
        <v>210</v>
      </c>
      <c r="C176" s="22">
        <v>170491.01550000004</v>
      </c>
      <c r="D176" s="22">
        <v>-156899.52850000001</v>
      </c>
      <c r="E176" s="22">
        <f t="shared" si="3"/>
        <v>13591.487000000023</v>
      </c>
    </row>
    <row r="177" spans="1:5" ht="16.5">
      <c r="A177" s="20">
        <v>560</v>
      </c>
      <c r="B177" s="9" t="s">
        <v>211</v>
      </c>
      <c r="C177" s="22">
        <v>1494092.7495000004</v>
      </c>
      <c r="D177" s="22">
        <v>-1019028.4588900002</v>
      </c>
      <c r="E177" s="22">
        <f t="shared" si="3"/>
        <v>475064.29061000014</v>
      </c>
    </row>
    <row r="178" spans="1:5" ht="16.5">
      <c r="A178" s="20">
        <v>561</v>
      </c>
      <c r="B178" s="9" t="s">
        <v>212</v>
      </c>
      <c r="C178" s="22">
        <v>79159.210000000006</v>
      </c>
      <c r="D178" s="22">
        <v>-673600.07000000007</v>
      </c>
      <c r="E178" s="22">
        <f t="shared" si="3"/>
        <v>-594440.8600000001</v>
      </c>
    </row>
    <row r="179" spans="1:5" ht="16.5">
      <c r="A179" s="20">
        <v>562</v>
      </c>
      <c r="B179" s="9" t="s">
        <v>213</v>
      </c>
      <c r="C179" s="22">
        <v>303194.70999999996</v>
      </c>
      <c r="D179" s="22">
        <v>-424583.11817999993</v>
      </c>
      <c r="E179" s="22">
        <f t="shared" si="3"/>
        <v>-121388.40817999997</v>
      </c>
    </row>
    <row r="180" spans="1:5" ht="16.5">
      <c r="A180" s="20">
        <v>563</v>
      </c>
      <c r="B180" s="9" t="s">
        <v>214</v>
      </c>
      <c r="C180" s="22">
        <v>227022.64</v>
      </c>
      <c r="D180" s="22">
        <v>-215193.56560000003</v>
      </c>
      <c r="E180" s="22">
        <f t="shared" si="3"/>
        <v>11829.074399999983</v>
      </c>
    </row>
    <row r="181" spans="1:5" ht="16.5">
      <c r="A181" s="20">
        <v>564</v>
      </c>
      <c r="B181" s="9" t="s">
        <v>215</v>
      </c>
      <c r="C181" s="22">
        <v>1450928.5765000009</v>
      </c>
      <c r="D181" s="22">
        <v>-14447537.100489998</v>
      </c>
      <c r="E181" s="22">
        <f t="shared" si="3"/>
        <v>-12996608.523989998</v>
      </c>
    </row>
    <row r="182" spans="1:5" ht="16.5">
      <c r="A182" s="20">
        <v>576</v>
      </c>
      <c r="B182" s="9" t="s">
        <v>216</v>
      </c>
      <c r="C182" s="22">
        <v>9110.777</v>
      </c>
      <c r="D182" s="22">
        <v>-50856.058499999999</v>
      </c>
      <c r="E182" s="22">
        <f t="shared" si="3"/>
        <v>-41745.281499999997</v>
      </c>
    </row>
    <row r="183" spans="1:5" ht="16.5">
      <c r="A183" s="20">
        <v>577</v>
      </c>
      <c r="B183" s="9" t="s">
        <v>217</v>
      </c>
      <c r="C183" s="22">
        <v>396094.76399999997</v>
      </c>
      <c r="D183" s="22">
        <v>-419170.42050000007</v>
      </c>
      <c r="E183" s="22">
        <f t="shared" si="3"/>
        <v>-23075.656500000099</v>
      </c>
    </row>
    <row r="184" spans="1:5" ht="16.5">
      <c r="A184" s="20">
        <v>578</v>
      </c>
      <c r="B184" s="9" t="s">
        <v>218</v>
      </c>
      <c r="C184" s="22">
        <v>415735.2095</v>
      </c>
      <c r="D184" s="22">
        <v>-58249.23</v>
      </c>
      <c r="E184" s="22">
        <f t="shared" si="3"/>
        <v>357485.97950000002</v>
      </c>
    </row>
    <row r="185" spans="1:5" ht="16.5">
      <c r="A185" s="20">
        <v>580</v>
      </c>
      <c r="B185" s="9" t="s">
        <v>219</v>
      </c>
      <c r="C185" s="22">
        <v>92676.018500000006</v>
      </c>
      <c r="D185" s="22">
        <v>-26884.260000000002</v>
      </c>
      <c r="E185" s="22">
        <f t="shared" si="3"/>
        <v>65791.758499999996</v>
      </c>
    </row>
    <row r="186" spans="1:5" ht="16.5">
      <c r="A186" s="20">
        <v>581</v>
      </c>
      <c r="B186" s="9" t="s">
        <v>220</v>
      </c>
      <c r="C186" s="22">
        <v>192819.88699999999</v>
      </c>
      <c r="D186" s="22">
        <v>-90809.055999999997</v>
      </c>
      <c r="E186" s="22">
        <f t="shared" si="3"/>
        <v>102010.83099999999</v>
      </c>
    </row>
    <row r="187" spans="1:5" ht="16.5">
      <c r="A187" s="20">
        <v>583</v>
      </c>
      <c r="B187" s="9" t="s">
        <v>221</v>
      </c>
      <c r="C187" s="22">
        <v>146369.86000000004</v>
      </c>
      <c r="D187" s="22">
        <v>-4555.3885</v>
      </c>
      <c r="E187" s="22">
        <f t="shared" si="3"/>
        <v>141814.47150000004</v>
      </c>
    </row>
    <row r="188" spans="1:5" ht="16.5">
      <c r="A188" s="20">
        <v>584</v>
      </c>
      <c r="B188" s="9" t="s">
        <v>222</v>
      </c>
      <c r="C188" s="22">
        <v>23897.120000000003</v>
      </c>
      <c r="D188" s="22">
        <v>-11948.560000000001</v>
      </c>
      <c r="E188" s="22">
        <f t="shared" si="3"/>
        <v>11948.560000000001</v>
      </c>
    </row>
    <row r="189" spans="1:5" ht="16.5">
      <c r="A189" s="20">
        <v>588</v>
      </c>
      <c r="B189" s="9" t="s">
        <v>223</v>
      </c>
      <c r="C189" s="22">
        <v>50781.380000000005</v>
      </c>
      <c r="D189" s="22">
        <v>-60848.041800000006</v>
      </c>
      <c r="E189" s="22">
        <f t="shared" si="3"/>
        <v>-10066.661800000002</v>
      </c>
    </row>
    <row r="190" spans="1:5" ht="16.5">
      <c r="A190" s="20">
        <v>592</v>
      </c>
      <c r="B190" s="9" t="s">
        <v>224</v>
      </c>
      <c r="C190" s="22">
        <v>197225.91850000003</v>
      </c>
      <c r="D190" s="22">
        <v>-69749.719000000012</v>
      </c>
      <c r="E190" s="22">
        <f t="shared" si="3"/>
        <v>127476.19950000002</v>
      </c>
    </row>
    <row r="191" spans="1:5" ht="16.5">
      <c r="A191" s="20">
        <v>593</v>
      </c>
      <c r="B191" s="9" t="s">
        <v>225</v>
      </c>
      <c r="C191" s="22">
        <v>256221.93350000001</v>
      </c>
      <c r="D191" s="22">
        <v>-503318.15429999994</v>
      </c>
      <c r="E191" s="22">
        <f t="shared" si="3"/>
        <v>-247096.22079999992</v>
      </c>
    </row>
    <row r="192" spans="1:5" ht="16.5">
      <c r="A192" s="20">
        <v>595</v>
      </c>
      <c r="B192" s="9" t="s">
        <v>226</v>
      </c>
      <c r="C192" s="22">
        <v>216642.3285</v>
      </c>
      <c r="D192" s="22">
        <v>-86403.024500000014</v>
      </c>
      <c r="E192" s="22">
        <f t="shared" si="3"/>
        <v>130239.30399999999</v>
      </c>
    </row>
    <row r="193" spans="1:5" ht="16.5">
      <c r="A193" s="20">
        <v>598</v>
      </c>
      <c r="B193" s="9" t="s">
        <v>227</v>
      </c>
      <c r="C193" s="22">
        <v>1072607.2955000002</v>
      </c>
      <c r="D193" s="22">
        <v>-295876.21700000006</v>
      </c>
      <c r="E193" s="22">
        <f t="shared" si="3"/>
        <v>776731.07850000018</v>
      </c>
    </row>
    <row r="194" spans="1:5" ht="16.5">
      <c r="A194" s="20">
        <v>599</v>
      </c>
      <c r="B194" s="9" t="s">
        <v>228</v>
      </c>
      <c r="C194" s="22">
        <v>204693.76850000003</v>
      </c>
      <c r="D194" s="22">
        <v>-673749.42700000026</v>
      </c>
      <c r="E194" s="22">
        <f t="shared" si="3"/>
        <v>-469055.65850000025</v>
      </c>
    </row>
    <row r="195" spans="1:5" ht="16.5">
      <c r="A195" s="20">
        <v>601</v>
      </c>
      <c r="B195" s="9" t="s">
        <v>229</v>
      </c>
      <c r="C195" s="22">
        <v>34352.11</v>
      </c>
      <c r="D195" s="22">
        <v>-85984.824900000007</v>
      </c>
      <c r="E195" s="22">
        <f t="shared" si="3"/>
        <v>-51632.714900000006</v>
      </c>
    </row>
    <row r="196" spans="1:5" ht="16.5">
      <c r="A196" s="20">
        <v>604</v>
      </c>
      <c r="B196" s="9" t="s">
        <v>230</v>
      </c>
      <c r="C196" s="22">
        <v>212385.65400000001</v>
      </c>
      <c r="D196" s="22">
        <v>-909918.68968000053</v>
      </c>
      <c r="E196" s="22">
        <f t="shared" si="3"/>
        <v>-697533.03568000055</v>
      </c>
    </row>
    <row r="197" spans="1:5" ht="16.5">
      <c r="A197" s="20">
        <v>607</v>
      </c>
      <c r="B197" s="9" t="s">
        <v>231</v>
      </c>
      <c r="C197" s="22">
        <v>43313.530000000006</v>
      </c>
      <c r="D197" s="22">
        <v>-89614.200000000026</v>
      </c>
      <c r="E197" s="22">
        <f t="shared" si="3"/>
        <v>-46300.67000000002</v>
      </c>
    </row>
    <row r="198" spans="1:5" ht="16.5">
      <c r="A198" s="20">
        <v>608</v>
      </c>
      <c r="B198" s="9" t="s">
        <v>232</v>
      </c>
      <c r="C198" s="22">
        <v>71691.360000000015</v>
      </c>
      <c r="D198" s="22">
        <v>-74678.500000000015</v>
      </c>
      <c r="E198" s="22">
        <f t="shared" si="3"/>
        <v>-2987.1399999999994</v>
      </c>
    </row>
    <row r="199" spans="1:5" ht="16.5">
      <c r="A199" s="20">
        <v>609</v>
      </c>
      <c r="B199" s="9" t="s">
        <v>233</v>
      </c>
      <c r="C199" s="22">
        <v>1300824.7915000005</v>
      </c>
      <c r="D199" s="22">
        <v>-4066180.1014900007</v>
      </c>
      <c r="E199" s="22">
        <f t="shared" si="3"/>
        <v>-2765355.30999</v>
      </c>
    </row>
    <row r="200" spans="1:5" ht="16.5">
      <c r="A200" s="20">
        <v>611</v>
      </c>
      <c r="B200" s="9" t="s">
        <v>234</v>
      </c>
      <c r="C200" s="22">
        <v>318279.76700000005</v>
      </c>
      <c r="D200" s="22">
        <v>-204499.60440000001</v>
      </c>
      <c r="E200" s="22">
        <f t="shared" si="3"/>
        <v>113780.16260000004</v>
      </c>
    </row>
    <row r="201" spans="1:5" ht="16.5">
      <c r="A201" s="20">
        <v>614</v>
      </c>
      <c r="B201" s="9" t="s">
        <v>235</v>
      </c>
      <c r="C201" s="22">
        <v>0</v>
      </c>
      <c r="D201" s="22">
        <v>-11948.560000000001</v>
      </c>
      <c r="E201" s="22">
        <f t="shared" si="3"/>
        <v>-11948.560000000001</v>
      </c>
    </row>
    <row r="202" spans="1:5" ht="16.5">
      <c r="A202" s="20">
        <v>615</v>
      </c>
      <c r="B202" s="9" t="s">
        <v>236</v>
      </c>
      <c r="C202" s="22">
        <v>144950.96850000002</v>
      </c>
      <c r="D202" s="22">
        <v>-135227.82780000003</v>
      </c>
      <c r="E202" s="22">
        <f t="shared" si="3"/>
        <v>9723.140699999989</v>
      </c>
    </row>
    <row r="203" spans="1:5" ht="16.5">
      <c r="A203" s="20">
        <v>616</v>
      </c>
      <c r="B203" s="9" t="s">
        <v>237</v>
      </c>
      <c r="C203" s="22">
        <v>46450.027000000002</v>
      </c>
      <c r="D203" s="22">
        <v>-704965.04000000027</v>
      </c>
      <c r="E203" s="22">
        <f t="shared" si="3"/>
        <v>-658515.01300000027</v>
      </c>
    </row>
    <row r="204" spans="1:5" ht="16.5">
      <c r="A204" s="20">
        <v>619</v>
      </c>
      <c r="B204" s="9" t="s">
        <v>238</v>
      </c>
      <c r="C204" s="22">
        <v>212310.9755</v>
      </c>
      <c r="D204" s="22">
        <v>-4555.3885</v>
      </c>
      <c r="E204" s="22">
        <f t="shared" ref="E204:E267" si="4">C204+D204</f>
        <v>207755.587</v>
      </c>
    </row>
    <row r="205" spans="1:5" ht="16.5">
      <c r="A205" s="20">
        <v>620</v>
      </c>
      <c r="B205" s="9" t="s">
        <v>239</v>
      </c>
      <c r="C205" s="22">
        <v>28452.508500000004</v>
      </c>
      <c r="D205" s="22">
        <v>-62729.94</v>
      </c>
      <c r="E205" s="22">
        <f t="shared" si="4"/>
        <v>-34277.431499999999</v>
      </c>
    </row>
    <row r="206" spans="1:5" ht="16.5">
      <c r="A206" s="20">
        <v>623</v>
      </c>
      <c r="B206" s="9" t="s">
        <v>240</v>
      </c>
      <c r="C206" s="22">
        <v>19416.410000000003</v>
      </c>
      <c r="D206" s="22">
        <v>-85133.49</v>
      </c>
      <c r="E206" s="22">
        <f t="shared" si="4"/>
        <v>-65717.08</v>
      </c>
    </row>
    <row r="207" spans="1:5" ht="16.5">
      <c r="A207" s="20">
        <v>624</v>
      </c>
      <c r="B207" s="9" t="s">
        <v>241</v>
      </c>
      <c r="C207" s="22">
        <v>195732.34850000002</v>
      </c>
      <c r="D207" s="22">
        <v>-293337.14799999999</v>
      </c>
      <c r="E207" s="22">
        <f t="shared" si="4"/>
        <v>-97604.799499999965</v>
      </c>
    </row>
    <row r="208" spans="1:5" ht="16.5">
      <c r="A208" s="20">
        <v>625</v>
      </c>
      <c r="B208" s="9" t="s">
        <v>242</v>
      </c>
      <c r="C208" s="22">
        <v>83863.955500000011</v>
      </c>
      <c r="D208" s="22">
        <v>-88195.308499999999</v>
      </c>
      <c r="E208" s="22">
        <f t="shared" si="4"/>
        <v>-4331.3529999999882</v>
      </c>
    </row>
    <row r="209" spans="1:5" ht="16.5">
      <c r="A209" s="20">
        <v>626</v>
      </c>
      <c r="B209" s="9" t="s">
        <v>243</v>
      </c>
      <c r="C209" s="22">
        <v>46375.3485</v>
      </c>
      <c r="D209" s="22">
        <v>-52424.307000000001</v>
      </c>
      <c r="E209" s="22">
        <f t="shared" si="4"/>
        <v>-6048.9585000000006</v>
      </c>
    </row>
    <row r="210" spans="1:5" ht="16.5">
      <c r="A210" s="20">
        <v>630</v>
      </c>
      <c r="B210" s="9" t="s">
        <v>244</v>
      </c>
      <c r="C210" s="22">
        <v>200138.38000000003</v>
      </c>
      <c r="D210" s="22">
        <v>-19416.410000000003</v>
      </c>
      <c r="E210" s="22">
        <f t="shared" si="4"/>
        <v>180721.97000000003</v>
      </c>
    </row>
    <row r="211" spans="1:5" ht="16.5">
      <c r="A211" s="20">
        <v>631</v>
      </c>
      <c r="B211" s="9" t="s">
        <v>245</v>
      </c>
      <c r="C211" s="22">
        <v>4555.3885</v>
      </c>
      <c r="D211" s="22">
        <v>-702306.48540000001</v>
      </c>
      <c r="E211" s="22">
        <f t="shared" si="4"/>
        <v>-697751.0969</v>
      </c>
    </row>
    <row r="212" spans="1:5" ht="16.5">
      <c r="A212" s="20">
        <v>635</v>
      </c>
      <c r="B212" s="9" t="s">
        <v>246</v>
      </c>
      <c r="C212" s="22">
        <v>252488.00850000003</v>
      </c>
      <c r="D212" s="22">
        <v>-726009.44130000006</v>
      </c>
      <c r="E212" s="22">
        <f t="shared" si="4"/>
        <v>-473521.43280000007</v>
      </c>
    </row>
    <row r="213" spans="1:5" ht="16.5">
      <c r="A213" s="20">
        <v>636</v>
      </c>
      <c r="B213" s="9" t="s">
        <v>247</v>
      </c>
      <c r="C213" s="22">
        <v>793533.74100000004</v>
      </c>
      <c r="D213" s="22">
        <v>-134421.30000000002</v>
      </c>
      <c r="E213" s="22">
        <f t="shared" si="4"/>
        <v>659112.44099999999</v>
      </c>
    </row>
    <row r="214" spans="1:5" ht="16.5">
      <c r="A214" s="20">
        <v>638</v>
      </c>
      <c r="B214" s="9" t="s">
        <v>248</v>
      </c>
      <c r="C214" s="22">
        <v>730505.08700000017</v>
      </c>
      <c r="D214" s="22">
        <v>-1368284.86769</v>
      </c>
      <c r="E214" s="22">
        <f t="shared" si="4"/>
        <v>-637779.78068999981</v>
      </c>
    </row>
    <row r="215" spans="1:5" ht="16.5">
      <c r="A215" s="20">
        <v>678</v>
      </c>
      <c r="B215" s="9" t="s">
        <v>249</v>
      </c>
      <c r="C215" s="22">
        <v>423053.70250000007</v>
      </c>
      <c r="D215" s="22">
        <v>-429192.27520000003</v>
      </c>
      <c r="E215" s="22">
        <f t="shared" si="4"/>
        <v>-6138.5726999999606</v>
      </c>
    </row>
    <row r="216" spans="1:5" ht="16.5">
      <c r="A216" s="20">
        <v>680</v>
      </c>
      <c r="B216" s="9" t="s">
        <v>250</v>
      </c>
      <c r="C216" s="22">
        <v>921980.76100000017</v>
      </c>
      <c r="D216" s="22">
        <v>-1668541.7255000004</v>
      </c>
      <c r="E216" s="22">
        <f t="shared" si="4"/>
        <v>-746560.96450000023</v>
      </c>
    </row>
    <row r="217" spans="1:5" ht="16.5">
      <c r="A217" s="20">
        <v>681</v>
      </c>
      <c r="B217" s="9" t="s">
        <v>251</v>
      </c>
      <c r="C217" s="22">
        <v>12023.238499999999</v>
      </c>
      <c r="D217" s="22">
        <v>-70197.790000000008</v>
      </c>
      <c r="E217" s="22">
        <f t="shared" si="4"/>
        <v>-58174.551500000009</v>
      </c>
    </row>
    <row r="218" spans="1:5" ht="16.5">
      <c r="A218" s="20">
        <v>683</v>
      </c>
      <c r="B218" s="9" t="s">
        <v>252</v>
      </c>
      <c r="C218" s="22">
        <v>144950.96850000002</v>
      </c>
      <c r="D218" s="22">
        <v>-140395.58000000002</v>
      </c>
      <c r="E218" s="22">
        <f t="shared" si="4"/>
        <v>4555.3885000000009</v>
      </c>
    </row>
    <row r="219" spans="1:5" ht="16.5">
      <c r="A219" s="20">
        <v>684</v>
      </c>
      <c r="B219" s="9" t="s">
        <v>253</v>
      </c>
      <c r="C219" s="22">
        <v>931091.53800000029</v>
      </c>
      <c r="D219" s="22">
        <v>-3866441.9982500002</v>
      </c>
      <c r="E219" s="22">
        <f t="shared" si="4"/>
        <v>-2935350.46025</v>
      </c>
    </row>
    <row r="220" spans="1:5" ht="16.5">
      <c r="A220" s="20">
        <v>686</v>
      </c>
      <c r="B220" s="9" t="s">
        <v>254</v>
      </c>
      <c r="C220" s="22">
        <v>80727.458500000008</v>
      </c>
      <c r="D220" s="22">
        <v>-70257.532800000015</v>
      </c>
      <c r="E220" s="22">
        <f t="shared" si="4"/>
        <v>10469.925699999993</v>
      </c>
    </row>
    <row r="221" spans="1:5" ht="16.5">
      <c r="A221" s="20">
        <v>687</v>
      </c>
      <c r="B221" s="9" t="s">
        <v>255</v>
      </c>
      <c r="C221" s="22">
        <v>219629.46850000002</v>
      </c>
      <c r="D221" s="22">
        <v>-19416.410000000003</v>
      </c>
      <c r="E221" s="22">
        <f t="shared" si="4"/>
        <v>200213.05850000001</v>
      </c>
    </row>
    <row r="222" spans="1:5" ht="16.5">
      <c r="A222" s="20">
        <v>689</v>
      </c>
      <c r="B222" s="9" t="s">
        <v>256</v>
      </c>
      <c r="C222" s="22">
        <v>40550.425499999998</v>
      </c>
      <c r="D222" s="22">
        <v>-37398.992800000007</v>
      </c>
      <c r="E222" s="22">
        <f t="shared" si="4"/>
        <v>3151.4326999999903</v>
      </c>
    </row>
    <row r="223" spans="1:5" ht="16.5">
      <c r="A223" s="20">
        <v>691</v>
      </c>
      <c r="B223" s="9" t="s">
        <v>257</v>
      </c>
      <c r="C223" s="22">
        <v>89688.878500000021</v>
      </c>
      <c r="D223" s="22">
        <v>-110524.18000000001</v>
      </c>
      <c r="E223" s="22">
        <f t="shared" si="4"/>
        <v>-20835.301499999987</v>
      </c>
    </row>
    <row r="224" spans="1:5" ht="16.5">
      <c r="A224" s="20">
        <v>694</v>
      </c>
      <c r="B224" s="9" t="s">
        <v>258</v>
      </c>
      <c r="C224" s="22">
        <v>880235.47950000025</v>
      </c>
      <c r="D224" s="22">
        <v>-617441.83799999999</v>
      </c>
      <c r="E224" s="22">
        <f t="shared" si="4"/>
        <v>262793.64150000026</v>
      </c>
    </row>
    <row r="225" spans="1:5" ht="16.5">
      <c r="A225" s="20">
        <v>697</v>
      </c>
      <c r="B225" s="9" t="s">
        <v>259</v>
      </c>
      <c r="C225" s="22">
        <v>49287.81</v>
      </c>
      <c r="D225" s="22">
        <v>-23180.206400000003</v>
      </c>
      <c r="E225" s="22">
        <f t="shared" si="4"/>
        <v>26107.603599999995</v>
      </c>
    </row>
    <row r="226" spans="1:5" ht="16.5">
      <c r="A226" s="20">
        <v>698</v>
      </c>
      <c r="B226" s="9" t="s">
        <v>260</v>
      </c>
      <c r="C226" s="22">
        <v>853127.18400000024</v>
      </c>
      <c r="D226" s="22">
        <v>-6143960.0069899969</v>
      </c>
      <c r="E226" s="22">
        <f t="shared" si="4"/>
        <v>-5290832.8229899965</v>
      </c>
    </row>
    <row r="227" spans="1:5" ht="16.5">
      <c r="A227" s="20">
        <v>700</v>
      </c>
      <c r="B227" s="9" t="s">
        <v>261</v>
      </c>
      <c r="C227" s="22">
        <v>113585.99850000002</v>
      </c>
      <c r="D227" s="22">
        <v>-127013.19280000002</v>
      </c>
      <c r="E227" s="22">
        <f t="shared" si="4"/>
        <v>-13427.194300000003</v>
      </c>
    </row>
    <row r="228" spans="1:5" ht="16.5">
      <c r="A228" s="20">
        <v>702</v>
      </c>
      <c r="B228" s="9" t="s">
        <v>262</v>
      </c>
      <c r="C228" s="22">
        <v>43462.887000000002</v>
      </c>
      <c r="D228" s="22">
        <v>-45404.528000000006</v>
      </c>
      <c r="E228" s="22">
        <f t="shared" si="4"/>
        <v>-1941.6410000000033</v>
      </c>
    </row>
    <row r="229" spans="1:5" ht="16.5">
      <c r="A229" s="20">
        <v>704</v>
      </c>
      <c r="B229" s="9" t="s">
        <v>263</v>
      </c>
      <c r="C229" s="22">
        <v>322611.12</v>
      </c>
      <c r="D229" s="22">
        <v>-264436.56850000005</v>
      </c>
      <c r="E229" s="22">
        <f t="shared" si="4"/>
        <v>58174.551499999943</v>
      </c>
    </row>
    <row r="230" spans="1:5" ht="16.5">
      <c r="A230" s="20">
        <v>707</v>
      </c>
      <c r="B230" s="9" t="s">
        <v>264</v>
      </c>
      <c r="C230" s="22">
        <v>22403.550000000003</v>
      </c>
      <c r="D230" s="22">
        <v>-38832.820000000007</v>
      </c>
      <c r="E230" s="22">
        <f t="shared" si="4"/>
        <v>-16429.270000000004</v>
      </c>
    </row>
    <row r="231" spans="1:5" ht="16.5">
      <c r="A231" s="20">
        <v>710</v>
      </c>
      <c r="B231" s="9" t="s">
        <v>265</v>
      </c>
      <c r="C231" s="22">
        <v>476971.57949999993</v>
      </c>
      <c r="D231" s="22">
        <v>-1555998.2388600006</v>
      </c>
      <c r="E231" s="22">
        <f t="shared" si="4"/>
        <v>-1079026.6593600006</v>
      </c>
    </row>
    <row r="232" spans="1:5" ht="16.5">
      <c r="A232" s="20">
        <v>729</v>
      </c>
      <c r="B232" s="9" t="s">
        <v>266</v>
      </c>
      <c r="C232" s="22">
        <v>103131.00850000001</v>
      </c>
      <c r="D232" s="22">
        <v>-141441.07900000003</v>
      </c>
      <c r="E232" s="22">
        <f t="shared" si="4"/>
        <v>-38310.070500000016</v>
      </c>
    </row>
    <row r="233" spans="1:5" ht="16.5">
      <c r="A233" s="20">
        <v>732</v>
      </c>
      <c r="B233" s="9" t="s">
        <v>267</v>
      </c>
      <c r="C233" s="22">
        <v>0</v>
      </c>
      <c r="D233" s="22">
        <v>-97082.049999999988</v>
      </c>
      <c r="E233" s="22">
        <f t="shared" si="4"/>
        <v>-97082.049999999988</v>
      </c>
    </row>
    <row r="234" spans="1:5" ht="16.5">
      <c r="A234" s="20">
        <v>734</v>
      </c>
      <c r="B234" s="9" t="s">
        <v>268</v>
      </c>
      <c r="C234" s="22">
        <v>539776.19799999997</v>
      </c>
      <c r="D234" s="22">
        <v>-1182713.2759000002</v>
      </c>
      <c r="E234" s="22">
        <f t="shared" si="4"/>
        <v>-642937.07790000027</v>
      </c>
    </row>
    <row r="235" spans="1:5" ht="16.5">
      <c r="A235" s="20">
        <v>738</v>
      </c>
      <c r="B235" s="9" t="s">
        <v>269</v>
      </c>
      <c r="C235" s="22">
        <v>213580.51000000004</v>
      </c>
      <c r="D235" s="22">
        <v>-166323.95520000003</v>
      </c>
      <c r="E235" s="22">
        <f t="shared" si="4"/>
        <v>47256.554800000013</v>
      </c>
    </row>
    <row r="236" spans="1:5" ht="16.5">
      <c r="A236" s="20">
        <v>739</v>
      </c>
      <c r="B236" s="9" t="s">
        <v>270</v>
      </c>
      <c r="C236" s="22">
        <v>128447.02</v>
      </c>
      <c r="D236" s="22">
        <v>-30199.985400000001</v>
      </c>
      <c r="E236" s="22">
        <f t="shared" si="4"/>
        <v>98247.034599999999</v>
      </c>
    </row>
    <row r="237" spans="1:5" ht="16.5">
      <c r="A237" s="20">
        <v>740</v>
      </c>
      <c r="B237" s="9" t="s">
        <v>271</v>
      </c>
      <c r="C237" s="22">
        <v>389074.98499999999</v>
      </c>
      <c r="D237" s="22">
        <v>-736852.75950000039</v>
      </c>
      <c r="E237" s="22">
        <f t="shared" si="4"/>
        <v>-347777.77450000041</v>
      </c>
    </row>
    <row r="238" spans="1:5" ht="16.5">
      <c r="A238" s="20">
        <v>742</v>
      </c>
      <c r="B238" s="9" t="s">
        <v>272</v>
      </c>
      <c r="C238" s="22">
        <v>0</v>
      </c>
      <c r="D238" s="22">
        <v>0</v>
      </c>
      <c r="E238" s="22">
        <f t="shared" si="4"/>
        <v>0</v>
      </c>
    </row>
    <row r="239" spans="1:5" ht="16.5">
      <c r="A239" s="20">
        <v>743</v>
      </c>
      <c r="B239" s="9" t="s">
        <v>273</v>
      </c>
      <c r="C239" s="22">
        <v>1142132.9790000003</v>
      </c>
      <c r="D239" s="22">
        <v>-1342928.5298000004</v>
      </c>
      <c r="E239" s="22">
        <f t="shared" si="4"/>
        <v>-200795.55080000008</v>
      </c>
    </row>
    <row r="240" spans="1:5" ht="16.5">
      <c r="A240" s="20">
        <v>746</v>
      </c>
      <c r="B240" s="9" t="s">
        <v>274</v>
      </c>
      <c r="C240" s="22">
        <v>64298.188500000004</v>
      </c>
      <c r="D240" s="22">
        <v>-38459.427500000005</v>
      </c>
      <c r="E240" s="22">
        <f t="shared" si="4"/>
        <v>25838.760999999999</v>
      </c>
    </row>
    <row r="241" spans="1:5" ht="16.5">
      <c r="A241" s="20">
        <v>747</v>
      </c>
      <c r="B241" s="9" t="s">
        <v>275</v>
      </c>
      <c r="C241" s="22">
        <v>155480.63699999999</v>
      </c>
      <c r="D241" s="22">
        <v>-104549.90000000001</v>
      </c>
      <c r="E241" s="22">
        <f t="shared" si="4"/>
        <v>50930.736999999979</v>
      </c>
    </row>
    <row r="242" spans="1:5" ht="16.5">
      <c r="A242" s="20">
        <v>748</v>
      </c>
      <c r="B242" s="9" t="s">
        <v>276</v>
      </c>
      <c r="C242" s="22">
        <v>388328.2</v>
      </c>
      <c r="D242" s="22">
        <v>-132927.73000000001</v>
      </c>
      <c r="E242" s="22">
        <f t="shared" si="4"/>
        <v>255400.47</v>
      </c>
    </row>
    <row r="243" spans="1:5" ht="16.5">
      <c r="A243" s="20">
        <v>749</v>
      </c>
      <c r="B243" s="9" t="s">
        <v>277</v>
      </c>
      <c r="C243" s="22">
        <v>522973.53549999994</v>
      </c>
      <c r="D243" s="22">
        <v>-489094.8871900001</v>
      </c>
      <c r="E243" s="22">
        <f t="shared" si="4"/>
        <v>33878.648309999844</v>
      </c>
    </row>
    <row r="244" spans="1:5" ht="16.5">
      <c r="A244" s="20">
        <v>751</v>
      </c>
      <c r="B244" s="9" t="s">
        <v>278</v>
      </c>
      <c r="C244" s="22">
        <v>85208.1685</v>
      </c>
      <c r="D244" s="22">
        <v>-67285.328500000003</v>
      </c>
      <c r="E244" s="22">
        <f t="shared" si="4"/>
        <v>17922.839999999997</v>
      </c>
    </row>
    <row r="245" spans="1:5" ht="16.5">
      <c r="A245" s="20">
        <v>753</v>
      </c>
      <c r="B245" s="9" t="s">
        <v>279</v>
      </c>
      <c r="C245" s="22">
        <v>1275956.851</v>
      </c>
      <c r="D245" s="22">
        <v>-1405341.83296</v>
      </c>
      <c r="E245" s="22">
        <f t="shared" si="4"/>
        <v>-129384.98196</v>
      </c>
    </row>
    <row r="246" spans="1:5" ht="16.5">
      <c r="A246" s="20">
        <v>755</v>
      </c>
      <c r="B246" s="9" t="s">
        <v>280</v>
      </c>
      <c r="C246" s="22">
        <v>431791.087</v>
      </c>
      <c r="D246" s="22">
        <v>-1411767.1711000002</v>
      </c>
      <c r="E246" s="22">
        <f t="shared" si="4"/>
        <v>-979976.08410000009</v>
      </c>
    </row>
    <row r="247" spans="1:5" ht="16.5">
      <c r="A247" s="20">
        <v>758</v>
      </c>
      <c r="B247" s="9" t="s">
        <v>281</v>
      </c>
      <c r="C247" s="22">
        <v>46375.3485</v>
      </c>
      <c r="D247" s="22">
        <v>-155480.63700000005</v>
      </c>
      <c r="E247" s="22">
        <f t="shared" si="4"/>
        <v>-109105.28850000005</v>
      </c>
    </row>
    <row r="248" spans="1:5" ht="16.5">
      <c r="A248" s="20">
        <v>759</v>
      </c>
      <c r="B248" s="9" t="s">
        <v>282</v>
      </c>
      <c r="C248" s="22">
        <v>497358.81</v>
      </c>
      <c r="D248" s="22">
        <v>0</v>
      </c>
      <c r="E248" s="22">
        <f t="shared" si="4"/>
        <v>497358.81</v>
      </c>
    </row>
    <row r="249" spans="1:5" ht="16.5">
      <c r="A249" s="20">
        <v>761</v>
      </c>
      <c r="B249" s="9" t="s">
        <v>283</v>
      </c>
      <c r="C249" s="22">
        <v>606762.8125</v>
      </c>
      <c r="D249" s="22">
        <v>-129223.67640000001</v>
      </c>
      <c r="E249" s="22">
        <f t="shared" si="4"/>
        <v>477539.1361</v>
      </c>
    </row>
    <row r="250" spans="1:5" ht="16.5">
      <c r="A250" s="20">
        <v>762</v>
      </c>
      <c r="B250" s="9" t="s">
        <v>284</v>
      </c>
      <c r="C250" s="22">
        <v>88120.63</v>
      </c>
      <c r="D250" s="22">
        <v>-84416.57640000002</v>
      </c>
      <c r="E250" s="22">
        <f t="shared" si="4"/>
        <v>3704.0535999999847</v>
      </c>
    </row>
    <row r="251" spans="1:5" ht="16.5">
      <c r="A251" s="20">
        <v>765</v>
      </c>
      <c r="B251" s="9" t="s">
        <v>285</v>
      </c>
      <c r="C251" s="22">
        <v>133151.76550000001</v>
      </c>
      <c r="D251" s="22">
        <v>-153389.63900000002</v>
      </c>
      <c r="E251" s="22">
        <f t="shared" si="4"/>
        <v>-20237.873500000016</v>
      </c>
    </row>
    <row r="252" spans="1:5" ht="16.5">
      <c r="A252" s="20">
        <v>768</v>
      </c>
      <c r="B252" s="9" t="s">
        <v>286</v>
      </c>
      <c r="C252" s="22">
        <v>120979.17000000001</v>
      </c>
      <c r="D252" s="22">
        <v>-61236.37000000001</v>
      </c>
      <c r="E252" s="22">
        <f t="shared" si="4"/>
        <v>59742.8</v>
      </c>
    </row>
    <row r="253" spans="1:5" ht="16.5">
      <c r="A253" s="20">
        <v>777</v>
      </c>
      <c r="B253" s="9" t="s">
        <v>287</v>
      </c>
      <c r="C253" s="22">
        <v>94094.91</v>
      </c>
      <c r="D253" s="22">
        <v>-99352.276399999988</v>
      </c>
      <c r="E253" s="22">
        <f t="shared" si="4"/>
        <v>-5257.3663999999844</v>
      </c>
    </row>
    <row r="254" spans="1:5" ht="16.5">
      <c r="A254" s="20">
        <v>778</v>
      </c>
      <c r="B254" s="9" t="s">
        <v>288</v>
      </c>
      <c r="C254" s="22">
        <v>258387.61</v>
      </c>
      <c r="D254" s="22">
        <v>-119824.64039000002</v>
      </c>
      <c r="E254" s="22">
        <f t="shared" si="4"/>
        <v>138562.96960999997</v>
      </c>
    </row>
    <row r="255" spans="1:5" ht="16.5">
      <c r="A255" s="20">
        <v>781</v>
      </c>
      <c r="B255" s="9" t="s">
        <v>289</v>
      </c>
      <c r="C255" s="22">
        <v>67210.649999999994</v>
      </c>
      <c r="D255" s="22">
        <v>-101114.68900000001</v>
      </c>
      <c r="E255" s="22">
        <f t="shared" si="4"/>
        <v>-33904.039000000019</v>
      </c>
    </row>
    <row r="256" spans="1:5" ht="16.5">
      <c r="A256" s="20">
        <v>783</v>
      </c>
      <c r="B256" s="9" t="s">
        <v>290</v>
      </c>
      <c r="C256" s="22">
        <v>83714.598500000007</v>
      </c>
      <c r="D256" s="22">
        <v>-182618.8039</v>
      </c>
      <c r="E256" s="22">
        <f t="shared" si="4"/>
        <v>-98904.205399999992</v>
      </c>
    </row>
    <row r="257" spans="1:5" ht="16.5">
      <c r="A257" s="20">
        <v>785</v>
      </c>
      <c r="B257" s="9" t="s">
        <v>291</v>
      </c>
      <c r="C257" s="22">
        <v>89763.557000000001</v>
      </c>
      <c r="D257" s="22">
        <v>-41446.567500000005</v>
      </c>
      <c r="E257" s="22">
        <f t="shared" si="4"/>
        <v>48316.989499999996</v>
      </c>
    </row>
    <row r="258" spans="1:5" ht="16.5">
      <c r="A258" s="20">
        <v>790</v>
      </c>
      <c r="B258" s="9" t="s">
        <v>292</v>
      </c>
      <c r="C258" s="22">
        <v>578683.69649999996</v>
      </c>
      <c r="D258" s="22">
        <v>-418005.43590000004</v>
      </c>
      <c r="E258" s="22">
        <f t="shared" si="4"/>
        <v>160678.26059999992</v>
      </c>
    </row>
    <row r="259" spans="1:5" ht="16.5">
      <c r="A259" s="20">
        <v>791</v>
      </c>
      <c r="B259" s="9" t="s">
        <v>293</v>
      </c>
      <c r="C259" s="22">
        <v>144950.96850000002</v>
      </c>
      <c r="D259" s="22">
        <v>-350540.87900000002</v>
      </c>
      <c r="E259" s="22">
        <f t="shared" si="4"/>
        <v>-205589.9105</v>
      </c>
    </row>
    <row r="260" spans="1:5" ht="16.5">
      <c r="A260" s="20">
        <v>831</v>
      </c>
      <c r="B260" s="9" t="s">
        <v>294</v>
      </c>
      <c r="C260" s="22">
        <v>204768.44700000001</v>
      </c>
      <c r="D260" s="22">
        <v>-283419.8432</v>
      </c>
      <c r="E260" s="22">
        <f t="shared" si="4"/>
        <v>-78651.396199999988</v>
      </c>
    </row>
    <row r="261" spans="1:5" ht="16.5">
      <c r="A261" s="20">
        <v>832</v>
      </c>
      <c r="B261" s="9" t="s">
        <v>295</v>
      </c>
      <c r="C261" s="22">
        <v>49287.810000000005</v>
      </c>
      <c r="D261" s="22">
        <v>-67210.650000000009</v>
      </c>
      <c r="E261" s="22">
        <f t="shared" si="4"/>
        <v>-17922.840000000004</v>
      </c>
    </row>
    <row r="262" spans="1:5" ht="16.5">
      <c r="A262" s="20">
        <v>833</v>
      </c>
      <c r="B262" s="9" t="s">
        <v>296</v>
      </c>
      <c r="C262" s="22">
        <v>230009.78000000003</v>
      </c>
      <c r="D262" s="22">
        <v>0</v>
      </c>
      <c r="E262" s="22">
        <f t="shared" si="4"/>
        <v>230009.78000000003</v>
      </c>
    </row>
    <row r="263" spans="1:5" ht="16.5">
      <c r="A263" s="20">
        <v>834</v>
      </c>
      <c r="B263" s="9" t="s">
        <v>297</v>
      </c>
      <c r="C263" s="22">
        <v>80727.458500000008</v>
      </c>
      <c r="D263" s="22">
        <v>-495297.68340000004</v>
      </c>
      <c r="E263" s="22">
        <f t="shared" si="4"/>
        <v>-414570.22490000003</v>
      </c>
    </row>
    <row r="264" spans="1:5" ht="16.5">
      <c r="A264" s="20">
        <v>837</v>
      </c>
      <c r="B264" s="9" t="s">
        <v>298</v>
      </c>
      <c r="C264" s="22">
        <v>4746042.710500001</v>
      </c>
      <c r="D264" s="22">
        <v>-16727253.644270001</v>
      </c>
      <c r="E264" s="22">
        <f t="shared" si="4"/>
        <v>-11981210.933770001</v>
      </c>
    </row>
    <row r="265" spans="1:5" ht="16.5">
      <c r="A265" s="20">
        <v>844</v>
      </c>
      <c r="B265" s="9" t="s">
        <v>299</v>
      </c>
      <c r="C265" s="22">
        <v>14935.7</v>
      </c>
      <c r="D265" s="22">
        <v>-49287.810000000005</v>
      </c>
      <c r="E265" s="22">
        <f t="shared" si="4"/>
        <v>-34352.11</v>
      </c>
    </row>
    <row r="266" spans="1:5" ht="16.5">
      <c r="A266" s="20">
        <v>845</v>
      </c>
      <c r="B266" s="9" t="s">
        <v>300</v>
      </c>
      <c r="C266" s="22">
        <v>29871.4</v>
      </c>
      <c r="D266" s="22">
        <v>-43313.530000000006</v>
      </c>
      <c r="E266" s="22">
        <f t="shared" si="4"/>
        <v>-13442.130000000005</v>
      </c>
    </row>
    <row r="267" spans="1:5" ht="16.5">
      <c r="A267" s="20">
        <v>846</v>
      </c>
      <c r="B267" s="9" t="s">
        <v>301</v>
      </c>
      <c r="C267" s="22">
        <v>168922.76700000002</v>
      </c>
      <c r="D267" s="22">
        <v>-132927.73000000001</v>
      </c>
      <c r="E267" s="22">
        <f t="shared" si="4"/>
        <v>35995.037000000011</v>
      </c>
    </row>
    <row r="268" spans="1:5" ht="16.5">
      <c r="A268" s="20">
        <v>848</v>
      </c>
      <c r="B268" s="9" t="s">
        <v>302</v>
      </c>
      <c r="C268" s="22">
        <v>119485.60000000002</v>
      </c>
      <c r="D268" s="22">
        <v>-121053.84850000001</v>
      </c>
      <c r="E268" s="22">
        <f t="shared" ref="E268:E303" si="5">C268+D268</f>
        <v>-1568.248499999987</v>
      </c>
    </row>
    <row r="269" spans="1:5" ht="16.5">
      <c r="A269" s="20">
        <v>849</v>
      </c>
      <c r="B269" s="9" t="s">
        <v>303</v>
      </c>
      <c r="C269" s="22">
        <v>276459.80700000003</v>
      </c>
      <c r="D269" s="22">
        <v>0</v>
      </c>
      <c r="E269" s="22">
        <f t="shared" si="5"/>
        <v>276459.80700000003</v>
      </c>
    </row>
    <row r="270" spans="1:5" ht="16.5">
      <c r="A270" s="20">
        <v>850</v>
      </c>
      <c r="B270" s="9" t="s">
        <v>304</v>
      </c>
      <c r="C270" s="22">
        <v>339637.81800000003</v>
      </c>
      <c r="D270" s="22">
        <v>-119560.27850000001</v>
      </c>
      <c r="E270" s="22">
        <f t="shared" si="5"/>
        <v>220077.53950000001</v>
      </c>
    </row>
    <row r="271" spans="1:5" ht="16.5">
      <c r="A271" s="20">
        <v>851</v>
      </c>
      <c r="B271" s="9" t="s">
        <v>305</v>
      </c>
      <c r="C271" s="22">
        <v>203125.52000000002</v>
      </c>
      <c r="D271" s="22">
        <v>-323089.0624</v>
      </c>
      <c r="E271" s="22">
        <f t="shared" si="5"/>
        <v>-119963.54239999998</v>
      </c>
    </row>
    <row r="272" spans="1:5" ht="16.5">
      <c r="A272" s="20">
        <v>853</v>
      </c>
      <c r="B272" s="9" t="s">
        <v>306</v>
      </c>
      <c r="C272" s="22">
        <v>6872662.3549999986</v>
      </c>
      <c r="D272" s="22">
        <v>-9580582.430639999</v>
      </c>
      <c r="E272" s="22">
        <f t="shared" si="5"/>
        <v>-2707920.0756400004</v>
      </c>
    </row>
    <row r="273" spans="1:5" ht="16.5">
      <c r="A273" s="20">
        <v>854</v>
      </c>
      <c r="B273" s="9" t="s">
        <v>307</v>
      </c>
      <c r="C273" s="22">
        <v>0</v>
      </c>
      <c r="D273" s="22">
        <v>-36891.179000000004</v>
      </c>
      <c r="E273" s="22">
        <f t="shared" si="5"/>
        <v>-36891.179000000004</v>
      </c>
    </row>
    <row r="274" spans="1:5" ht="16.5">
      <c r="A274" s="20">
        <v>857</v>
      </c>
      <c r="B274" s="9" t="s">
        <v>308</v>
      </c>
      <c r="C274" s="22">
        <v>888674.15000000026</v>
      </c>
      <c r="D274" s="22">
        <v>-120157.70650000001</v>
      </c>
      <c r="E274" s="22">
        <f t="shared" si="5"/>
        <v>768516.44350000028</v>
      </c>
    </row>
    <row r="275" spans="1:5" ht="16.5">
      <c r="A275" s="20">
        <v>858</v>
      </c>
      <c r="B275" s="9" t="s">
        <v>309</v>
      </c>
      <c r="C275" s="22">
        <v>3813681.6380000007</v>
      </c>
      <c r="D275" s="22">
        <v>-1465178.7278700005</v>
      </c>
      <c r="E275" s="22">
        <f t="shared" si="5"/>
        <v>2348502.9101300002</v>
      </c>
    </row>
    <row r="276" spans="1:5" ht="16.5">
      <c r="A276" s="20">
        <v>859</v>
      </c>
      <c r="B276" s="9" t="s">
        <v>310</v>
      </c>
      <c r="C276" s="22">
        <v>218210.57700000005</v>
      </c>
      <c r="D276" s="22">
        <v>-174687.9472</v>
      </c>
      <c r="E276" s="22">
        <f t="shared" si="5"/>
        <v>43522.629800000053</v>
      </c>
    </row>
    <row r="277" spans="1:5" ht="16.5">
      <c r="A277" s="20">
        <v>886</v>
      </c>
      <c r="B277" s="9" t="s">
        <v>311</v>
      </c>
      <c r="C277" s="22">
        <v>678379.49400000006</v>
      </c>
      <c r="D277" s="22">
        <v>-649828.40988000017</v>
      </c>
      <c r="E277" s="22">
        <f t="shared" si="5"/>
        <v>28551.084119999898</v>
      </c>
    </row>
    <row r="278" spans="1:5" ht="16.5">
      <c r="A278" s="20">
        <v>887</v>
      </c>
      <c r="B278" s="9" t="s">
        <v>312</v>
      </c>
      <c r="C278" s="22">
        <v>469130.33700000006</v>
      </c>
      <c r="D278" s="22">
        <v>-241316.10490000001</v>
      </c>
      <c r="E278" s="22">
        <f t="shared" si="5"/>
        <v>227814.23210000005</v>
      </c>
    </row>
    <row r="279" spans="1:5" ht="16.5">
      <c r="A279" s="20">
        <v>889</v>
      </c>
      <c r="B279" s="9" t="s">
        <v>313</v>
      </c>
      <c r="C279" s="22">
        <v>177734.83000000002</v>
      </c>
      <c r="D279" s="22">
        <v>-18699.496400000004</v>
      </c>
      <c r="E279" s="22">
        <f t="shared" si="5"/>
        <v>159035.33360000001</v>
      </c>
    </row>
    <row r="280" spans="1:5" ht="16.5">
      <c r="A280" s="20">
        <v>890</v>
      </c>
      <c r="B280" s="9" t="s">
        <v>314</v>
      </c>
      <c r="C280" s="22">
        <v>70197.789999999994</v>
      </c>
      <c r="D280" s="22">
        <v>-38832.820000000007</v>
      </c>
      <c r="E280" s="22">
        <f t="shared" si="5"/>
        <v>31364.969999999987</v>
      </c>
    </row>
    <row r="281" spans="1:5" ht="16.5">
      <c r="A281" s="20">
        <v>892</v>
      </c>
      <c r="B281" s="9" t="s">
        <v>315</v>
      </c>
      <c r="C281" s="22">
        <v>94094.91</v>
      </c>
      <c r="D281" s="22">
        <v>-100845.84640000001</v>
      </c>
      <c r="E281" s="22">
        <f t="shared" si="5"/>
        <v>-6750.936400000006</v>
      </c>
    </row>
    <row r="282" spans="1:5" ht="16.5">
      <c r="A282" s="20">
        <v>893</v>
      </c>
      <c r="B282" s="9" t="s">
        <v>316</v>
      </c>
      <c r="C282" s="22">
        <v>183783.78850000002</v>
      </c>
      <c r="D282" s="22">
        <v>-183709.11000000002</v>
      </c>
      <c r="E282" s="22">
        <f t="shared" si="5"/>
        <v>74.67850000000908</v>
      </c>
    </row>
    <row r="283" spans="1:5" ht="16.5">
      <c r="A283" s="20">
        <v>895</v>
      </c>
      <c r="B283" s="9" t="s">
        <v>317</v>
      </c>
      <c r="C283" s="22">
        <v>375558.1765</v>
      </c>
      <c r="D283" s="22">
        <v>-123966.31000000003</v>
      </c>
      <c r="E283" s="22">
        <f t="shared" si="5"/>
        <v>251591.86649999997</v>
      </c>
    </row>
    <row r="284" spans="1:5" ht="16.5">
      <c r="A284" s="20">
        <v>905</v>
      </c>
      <c r="B284" s="9" t="s">
        <v>318</v>
      </c>
      <c r="C284" s="22">
        <v>1479231.7280000004</v>
      </c>
      <c r="D284" s="22">
        <v>-6944141.62806</v>
      </c>
      <c r="E284" s="22">
        <f t="shared" si="5"/>
        <v>-5464909.9000599999</v>
      </c>
    </row>
    <row r="285" spans="1:5" ht="16.5">
      <c r="A285" s="20">
        <v>908</v>
      </c>
      <c r="B285" s="9" t="s">
        <v>319</v>
      </c>
      <c r="C285" s="22">
        <v>502436.94799999997</v>
      </c>
      <c r="D285" s="22">
        <v>-620354.29950000008</v>
      </c>
      <c r="E285" s="22">
        <f t="shared" si="5"/>
        <v>-117917.35150000011</v>
      </c>
    </row>
    <row r="286" spans="1:5" ht="16.5">
      <c r="A286" s="20">
        <v>915</v>
      </c>
      <c r="B286" s="9" t="s">
        <v>320</v>
      </c>
      <c r="C286" s="22">
        <v>414465.67499999987</v>
      </c>
      <c r="D286" s="22">
        <v>-236043.8028</v>
      </c>
      <c r="E286" s="22">
        <f t="shared" si="5"/>
        <v>178421.87219999987</v>
      </c>
    </row>
    <row r="287" spans="1:5" ht="16.5">
      <c r="A287" s="20">
        <v>918</v>
      </c>
      <c r="B287" s="9" t="s">
        <v>321</v>
      </c>
      <c r="C287" s="22">
        <v>67360.006999999998</v>
      </c>
      <c r="D287" s="22">
        <v>-53051.606399999997</v>
      </c>
      <c r="E287" s="22">
        <f t="shared" si="5"/>
        <v>14308.400600000001</v>
      </c>
    </row>
    <row r="288" spans="1:5" ht="16.5">
      <c r="A288" s="20">
        <v>921</v>
      </c>
      <c r="B288" s="9" t="s">
        <v>322</v>
      </c>
      <c r="C288" s="22">
        <v>240614.12700000004</v>
      </c>
      <c r="D288" s="22">
        <v>-38115.906400000007</v>
      </c>
      <c r="E288" s="22">
        <f t="shared" si="5"/>
        <v>202498.22060000003</v>
      </c>
    </row>
    <row r="289" spans="1:5" ht="16.5">
      <c r="A289" s="20">
        <v>922</v>
      </c>
      <c r="B289" s="9" t="s">
        <v>323</v>
      </c>
      <c r="C289" s="22">
        <v>132927.73000000001</v>
      </c>
      <c r="D289" s="22">
        <v>-217478.72770000002</v>
      </c>
      <c r="E289" s="22">
        <f t="shared" si="5"/>
        <v>-84550.997700000007</v>
      </c>
    </row>
    <row r="290" spans="1:5" ht="16.5">
      <c r="A290" s="20">
        <v>924</v>
      </c>
      <c r="B290" s="9" t="s">
        <v>324</v>
      </c>
      <c r="C290" s="22">
        <v>74753.178500000009</v>
      </c>
      <c r="D290" s="22">
        <v>-58323.908499999998</v>
      </c>
      <c r="E290" s="22">
        <f t="shared" si="5"/>
        <v>16429.270000000011</v>
      </c>
    </row>
    <row r="291" spans="1:5" ht="16.5">
      <c r="A291" s="20">
        <v>925</v>
      </c>
      <c r="B291" s="9" t="s">
        <v>325</v>
      </c>
      <c r="C291" s="22">
        <v>92601.34</v>
      </c>
      <c r="D291" s="22">
        <v>-34352.11</v>
      </c>
      <c r="E291" s="22">
        <f t="shared" si="5"/>
        <v>58249.229999999996</v>
      </c>
    </row>
    <row r="292" spans="1:5" ht="16.5">
      <c r="A292" s="20">
        <v>927</v>
      </c>
      <c r="B292" s="9" t="s">
        <v>326</v>
      </c>
      <c r="C292" s="22">
        <v>875754.76949999994</v>
      </c>
      <c r="D292" s="22">
        <v>-1057263.8508900001</v>
      </c>
      <c r="E292" s="22">
        <f t="shared" si="5"/>
        <v>-181509.08139000018</v>
      </c>
    </row>
    <row r="293" spans="1:5" ht="16.5">
      <c r="A293" s="20">
        <v>931</v>
      </c>
      <c r="B293" s="9" t="s">
        <v>327</v>
      </c>
      <c r="C293" s="22">
        <v>115079.56850000001</v>
      </c>
      <c r="D293" s="22">
        <v>-208278.3365</v>
      </c>
      <c r="E293" s="22">
        <f t="shared" si="5"/>
        <v>-93198.767999999996</v>
      </c>
    </row>
    <row r="294" spans="1:5" ht="16.5">
      <c r="A294" s="20">
        <v>934</v>
      </c>
      <c r="B294" s="9" t="s">
        <v>328</v>
      </c>
      <c r="C294" s="22">
        <v>0</v>
      </c>
      <c r="D294" s="22">
        <v>-2409427.1239999998</v>
      </c>
      <c r="E294" s="22">
        <f t="shared" si="5"/>
        <v>-2409427.1239999998</v>
      </c>
    </row>
    <row r="295" spans="1:5" ht="16.5">
      <c r="A295" s="20">
        <v>935</v>
      </c>
      <c r="B295" s="9" t="s">
        <v>329</v>
      </c>
      <c r="C295" s="22">
        <v>1333011.2250000003</v>
      </c>
      <c r="D295" s="22">
        <v>-69480.876400000008</v>
      </c>
      <c r="E295" s="22">
        <f t="shared" si="5"/>
        <v>1263530.3486000004</v>
      </c>
    </row>
    <row r="296" spans="1:5" ht="16.5">
      <c r="A296" s="20">
        <v>936</v>
      </c>
      <c r="B296" s="9" t="s">
        <v>330</v>
      </c>
      <c r="C296" s="22">
        <v>177884.18700000001</v>
      </c>
      <c r="D296" s="22">
        <v>-90465.534899999999</v>
      </c>
      <c r="E296" s="22">
        <f t="shared" si="5"/>
        <v>87418.652100000007</v>
      </c>
    </row>
    <row r="297" spans="1:5" ht="16.5">
      <c r="A297" s="20">
        <v>946</v>
      </c>
      <c r="B297" s="9" t="s">
        <v>331</v>
      </c>
      <c r="C297" s="22">
        <v>94318.945500000016</v>
      </c>
      <c r="D297" s="22">
        <v>-252293.84440000006</v>
      </c>
      <c r="E297" s="22">
        <f t="shared" si="5"/>
        <v>-157974.89890000003</v>
      </c>
    </row>
    <row r="298" spans="1:5" ht="16.5">
      <c r="A298" s="20">
        <v>976</v>
      </c>
      <c r="B298" s="9" t="s">
        <v>332</v>
      </c>
      <c r="C298" s="22">
        <v>94094.91</v>
      </c>
      <c r="D298" s="22">
        <v>-140455.32280000002</v>
      </c>
      <c r="E298" s="22">
        <f t="shared" si="5"/>
        <v>-46360.41280000002</v>
      </c>
    </row>
    <row r="299" spans="1:5" ht="16.5">
      <c r="A299" s="20">
        <v>977</v>
      </c>
      <c r="B299" s="9" t="s">
        <v>333</v>
      </c>
      <c r="C299" s="22">
        <v>476747.54400000005</v>
      </c>
      <c r="D299" s="22">
        <v>-274368.80900000001</v>
      </c>
      <c r="E299" s="22">
        <f t="shared" si="5"/>
        <v>202378.73500000004</v>
      </c>
    </row>
    <row r="300" spans="1:5" ht="16.5">
      <c r="A300" s="20">
        <v>980</v>
      </c>
      <c r="B300" s="9" t="s">
        <v>334</v>
      </c>
      <c r="C300" s="22">
        <v>1090679.4925000002</v>
      </c>
      <c r="D300" s="22">
        <v>-1904800.6023800001</v>
      </c>
      <c r="E300" s="22">
        <f t="shared" si="5"/>
        <v>-814121.10987999989</v>
      </c>
    </row>
    <row r="301" spans="1:5" ht="16.5">
      <c r="A301" s="20">
        <v>981</v>
      </c>
      <c r="B301" s="9" t="s">
        <v>335</v>
      </c>
      <c r="C301" s="22">
        <v>26884.260000000002</v>
      </c>
      <c r="D301" s="22">
        <v>-79159.210000000006</v>
      </c>
      <c r="E301" s="22">
        <f t="shared" si="5"/>
        <v>-52274.950000000004</v>
      </c>
    </row>
    <row r="302" spans="1:5" ht="16.5">
      <c r="A302" s="20">
        <v>989</v>
      </c>
      <c r="B302" s="9" t="s">
        <v>336</v>
      </c>
      <c r="C302" s="22">
        <v>179228.40000000002</v>
      </c>
      <c r="D302" s="22">
        <v>-71766.03850000001</v>
      </c>
      <c r="E302" s="22">
        <f t="shared" si="5"/>
        <v>107462.36150000001</v>
      </c>
    </row>
    <row r="303" spans="1:5" ht="16.5">
      <c r="A303" s="20">
        <v>992</v>
      </c>
      <c r="B303" s="9" t="s">
        <v>337</v>
      </c>
      <c r="C303" s="22">
        <v>221197.717</v>
      </c>
      <c r="D303" s="22">
        <v>-395019.39359999995</v>
      </c>
      <c r="E303" s="22">
        <f t="shared" si="5"/>
        <v>-173821.67659999995</v>
      </c>
    </row>
  </sheetData>
  <autoFilter ref="A10:E10" xr:uid="{36AAFA82-0957-4F64-B6A0-945E57961547}"/>
  <phoneticPr fontId="43" type="noConversion"/>
  <hyperlinks>
    <hyperlink ref="A3" r:id="rId1" xr:uid="{F5CAD588-8FED-442D-84B8-C7AA4232D319}"/>
    <hyperlink ref="A2" r:id="rId2" display="Lähde: VM/KAO 9.3.2023" xr:uid="{EEB91DEB-BF6F-4BDC-B066-E01732002140}"/>
  </hyperlinks>
  <pageMargins left="0.7" right="0.7" top="0.75" bottom="0.75" header="0.3" footer="0.3"/>
  <pageSetup paperSize="9" orientation="portrait"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22FC95-9C57-4CB5-8D34-35F3CBB6EDE7}">
  <dimension ref="A1:AC334"/>
  <sheetViews>
    <sheetView zoomScaleNormal="100" workbookViewId="0"/>
  </sheetViews>
  <sheetFormatPr defaultColWidth="9.140625" defaultRowHeight="16.5"/>
  <cols>
    <col min="1" max="1" width="7" style="14" customWidth="1"/>
    <col min="2" max="2" width="16.42578125" style="8" customWidth="1"/>
    <col min="3" max="3" width="11.7109375" style="7" bestFit="1" customWidth="1"/>
    <col min="4" max="4" width="16" style="14" bestFit="1" customWidth="1"/>
    <col min="5" max="5" width="14.42578125" style="158" bestFit="1" customWidth="1"/>
    <col min="6" max="6" width="12.28515625" style="214" bestFit="1" customWidth="1"/>
    <col min="7" max="7" width="12.42578125" style="159" bestFit="1" customWidth="1"/>
    <col min="8" max="8" width="15.85546875" style="7" customWidth="1"/>
    <col min="9" max="9" width="15.28515625" style="157" bestFit="1" customWidth="1"/>
    <col min="10" max="10" width="14.42578125" style="16" customWidth="1"/>
    <col min="11" max="11" width="14.5703125" style="9" customWidth="1"/>
    <col min="12" max="12" width="14.140625" style="41" customWidth="1"/>
    <col min="13" max="13" width="9.7109375" style="18" customWidth="1"/>
    <col min="14" max="14" width="16" customWidth="1"/>
    <col min="15" max="15" width="8.85546875" customWidth="1"/>
    <col min="16" max="16" width="3.42578125" customWidth="1"/>
    <col min="17" max="17" width="11.85546875" customWidth="1"/>
    <col min="18" max="18" width="16" bestFit="1" customWidth="1"/>
    <col min="19" max="19" width="5.7109375" customWidth="1"/>
    <col min="20" max="20" width="5.42578125" customWidth="1"/>
    <col min="21" max="21" width="8.28515625" style="12" customWidth="1"/>
    <col min="22" max="22" width="15.5703125" style="8" bestFit="1" customWidth="1"/>
    <col min="23" max="23" width="12" style="7" bestFit="1" customWidth="1"/>
    <col min="24" max="24" width="14.85546875" style="139" customWidth="1"/>
    <col min="25" max="25" width="16" style="7" customWidth="1"/>
    <col min="26" max="26" width="15.140625" style="16" customWidth="1"/>
    <col min="27" max="27" width="16.7109375" style="16" customWidth="1"/>
    <col min="28" max="28" width="16" style="9" customWidth="1"/>
    <col min="29" max="29" width="14.7109375" style="136" customWidth="1"/>
    <col min="30" max="16384" width="9.140625" style="1"/>
  </cols>
  <sheetData>
    <row r="1" spans="1:29" ht="29.25">
      <c r="A1" s="35" t="s">
        <v>346</v>
      </c>
      <c r="B1" s="6"/>
      <c r="I1" s="8"/>
      <c r="J1" s="12"/>
      <c r="L1" s="38"/>
      <c r="M1" s="24"/>
      <c r="U1" s="35" t="s">
        <v>347</v>
      </c>
      <c r="V1" s="6"/>
      <c r="X1" s="17"/>
      <c r="Z1" s="12"/>
      <c r="AA1" s="12"/>
    </row>
    <row r="2" spans="1:29" ht="17.45" customHeight="1">
      <c r="A2" s="240" t="s">
        <v>348</v>
      </c>
      <c r="B2" s="6"/>
      <c r="I2" s="8"/>
      <c r="J2" s="12"/>
      <c r="L2" s="38"/>
      <c r="M2" s="24"/>
      <c r="U2" s="35"/>
      <c r="V2" s="6"/>
      <c r="X2" s="17"/>
      <c r="Z2" s="12"/>
      <c r="AA2" s="12"/>
    </row>
    <row r="3" spans="1:29">
      <c r="A3" s="34" t="s">
        <v>12</v>
      </c>
      <c r="B3" s="51"/>
      <c r="C3" s="52"/>
      <c r="D3" s="44"/>
      <c r="E3" s="160"/>
      <c r="F3" s="215"/>
      <c r="G3" s="161"/>
      <c r="H3" s="52"/>
      <c r="I3" s="51"/>
      <c r="J3" s="42"/>
      <c r="K3" s="42"/>
      <c r="L3" s="38"/>
      <c r="M3" s="24"/>
      <c r="U3" s="50" t="s">
        <v>12</v>
      </c>
      <c r="V3" s="51"/>
      <c r="W3" s="52"/>
      <c r="X3" s="17"/>
      <c r="Y3" s="52"/>
      <c r="Z3" s="42"/>
      <c r="AA3" s="42"/>
      <c r="AB3" s="42"/>
    </row>
    <row r="4" spans="1:29">
      <c r="A4" s="251" t="s">
        <v>349</v>
      </c>
      <c r="B4" s="51"/>
      <c r="C4" s="43"/>
      <c r="D4" s="44"/>
      <c r="E4" s="160"/>
      <c r="G4" s="162"/>
      <c r="H4" s="45"/>
      <c r="I4" s="156"/>
      <c r="J4" s="46"/>
      <c r="L4" s="40"/>
      <c r="U4" s="53" t="s">
        <v>350</v>
      </c>
      <c r="V4" s="51"/>
      <c r="W4" s="43"/>
      <c r="X4" s="137"/>
      <c r="Y4" s="45"/>
      <c r="Z4" s="46"/>
      <c r="AA4" s="46"/>
      <c r="AB4" s="138" t="s">
        <v>351</v>
      </c>
    </row>
    <row r="5" spans="1:29">
      <c r="A5" s="337" t="s">
        <v>352</v>
      </c>
      <c r="B5" s="51"/>
      <c r="C5" s="47"/>
      <c r="D5" s="48"/>
      <c r="E5" s="163"/>
      <c r="F5" s="216"/>
      <c r="G5" s="164"/>
      <c r="H5" s="42" t="s">
        <v>353</v>
      </c>
      <c r="I5" s="1"/>
      <c r="J5" s="12"/>
      <c r="K5" s="1"/>
      <c r="L5" s="1"/>
      <c r="R5" s="1"/>
      <c r="U5" s="53" t="s">
        <v>354</v>
      </c>
      <c r="V5" s="51"/>
      <c r="W5" s="47"/>
      <c r="Y5" s="48"/>
      <c r="Z5" s="12"/>
      <c r="AA5" s="12"/>
      <c r="AB5" s="42" t="s">
        <v>353</v>
      </c>
    </row>
    <row r="6" spans="1:29">
      <c r="A6" s="252" t="s">
        <v>15</v>
      </c>
      <c r="B6" s="51"/>
      <c r="C6" s="47"/>
      <c r="D6" s="48"/>
      <c r="E6" s="163"/>
      <c r="F6" s="216"/>
      <c r="G6" s="164"/>
      <c r="H6" s="48"/>
      <c r="I6" s="48"/>
      <c r="J6" s="48"/>
      <c r="K6" s="49"/>
      <c r="L6" s="15"/>
      <c r="M6" s="15"/>
      <c r="U6" s="42" t="s">
        <v>355</v>
      </c>
      <c r="V6" s="51"/>
      <c r="W6" s="47"/>
      <c r="X6" s="13"/>
      <c r="Y6" s="48"/>
      <c r="Z6" s="48"/>
      <c r="AA6" s="48"/>
      <c r="AB6" s="49"/>
    </row>
    <row r="7" spans="1:29">
      <c r="A7" s="253" t="s">
        <v>356</v>
      </c>
      <c r="B7" s="51"/>
      <c r="C7" s="47"/>
      <c r="D7" s="48"/>
      <c r="E7" s="163"/>
      <c r="H7" s="48"/>
      <c r="I7" s="48"/>
      <c r="J7" s="48"/>
      <c r="K7" s="49"/>
      <c r="L7" s="15"/>
      <c r="M7" s="15"/>
      <c r="U7" s="42" t="s">
        <v>356</v>
      </c>
      <c r="V7" s="51"/>
      <c r="W7" s="47"/>
      <c r="X7" s="13"/>
      <c r="Y7" s="48"/>
      <c r="Z7" s="48"/>
      <c r="AA7" s="48"/>
      <c r="AB7" s="49"/>
    </row>
    <row r="8" spans="1:29">
      <c r="A8" s="252" t="s">
        <v>16</v>
      </c>
      <c r="F8" s="217"/>
      <c r="G8" s="165"/>
      <c r="I8" s="8"/>
      <c r="J8" s="12"/>
      <c r="L8" s="40"/>
      <c r="U8" s="42" t="s">
        <v>16</v>
      </c>
      <c r="V8" s="51"/>
      <c r="W8" s="47"/>
      <c r="X8" s="13"/>
      <c r="Y8" s="48"/>
      <c r="Z8" s="48"/>
      <c r="AA8" s="48"/>
      <c r="AB8" s="49"/>
    </row>
    <row r="9" spans="1:29" ht="115.5">
      <c r="A9" s="55" t="s">
        <v>17</v>
      </c>
      <c r="B9" s="55" t="s">
        <v>18</v>
      </c>
      <c r="C9" s="56" t="s">
        <v>38</v>
      </c>
      <c r="D9" s="56" t="s">
        <v>39</v>
      </c>
      <c r="E9" s="345" t="s">
        <v>357</v>
      </c>
      <c r="F9" s="166" t="s">
        <v>358</v>
      </c>
      <c r="G9" s="166" t="s">
        <v>359</v>
      </c>
      <c r="H9" s="56" t="s">
        <v>23</v>
      </c>
      <c r="I9" s="56" t="s">
        <v>360</v>
      </c>
      <c r="J9" s="57" t="s">
        <v>41</v>
      </c>
      <c r="K9" s="57" t="s">
        <v>25</v>
      </c>
      <c r="L9" s="58" t="s">
        <v>361</v>
      </c>
      <c r="M9" s="167" t="s">
        <v>33</v>
      </c>
      <c r="N9" s="133" t="s">
        <v>362</v>
      </c>
      <c r="O9" s="133" t="s">
        <v>36</v>
      </c>
      <c r="P9" s="59"/>
      <c r="Q9" s="60" t="s">
        <v>363</v>
      </c>
      <c r="R9" s="60" t="s">
        <v>364</v>
      </c>
      <c r="S9" s="60"/>
      <c r="T9" s="61"/>
      <c r="U9" s="140" t="s">
        <v>17</v>
      </c>
      <c r="V9" s="140" t="s">
        <v>18</v>
      </c>
      <c r="W9" s="141" t="s">
        <v>365</v>
      </c>
      <c r="X9" s="141" t="s">
        <v>366</v>
      </c>
      <c r="Y9" s="141" t="s">
        <v>23</v>
      </c>
      <c r="Z9" s="141" t="s">
        <v>367</v>
      </c>
      <c r="AA9" s="142" t="s">
        <v>368</v>
      </c>
      <c r="AB9" s="142" t="s">
        <v>369</v>
      </c>
      <c r="AC9" s="143" t="s">
        <v>42</v>
      </c>
    </row>
    <row r="10" spans="1:29" s="54" customFormat="1" ht="30.6" customHeight="1">
      <c r="A10" s="348"/>
      <c r="B10" s="349" t="s">
        <v>44</v>
      </c>
      <c r="C10" s="338">
        <f>SUM(C11:C303)</f>
        <v>5517897</v>
      </c>
      <c r="D10" s="338">
        <v>344.41961421171868</v>
      </c>
      <c r="E10" s="352">
        <v>345.07038877311413</v>
      </c>
      <c r="F10" s="353">
        <v>-0.65077601122311635</v>
      </c>
      <c r="G10" s="353">
        <v>0</v>
      </c>
      <c r="H10" s="338">
        <v>148.42654692539568</v>
      </c>
      <c r="I10" s="339">
        <v>492.84616095588592</v>
      </c>
      <c r="J10" s="340">
        <v>2.6833784682823909</v>
      </c>
      <c r="K10" s="338">
        <v>154.22542320017965</v>
      </c>
      <c r="L10" s="370">
        <f t="shared" ref="L10:L73" si="0">SUM(I10:K10)</f>
        <v>649.75496262434797</v>
      </c>
      <c r="M10" s="239"/>
      <c r="N10" s="234">
        <f t="shared" ref="N10" si="1">L10-AC10</f>
        <v>-1299.4337393187625</v>
      </c>
      <c r="O10" s="235">
        <f t="shared" ref="O10" si="2">N10/AC10</f>
        <v>-0.66665363801020439</v>
      </c>
      <c r="P10" s="236"/>
      <c r="Q10" s="237">
        <f t="shared" ref="Q10" si="3">I10/Z10-1</f>
        <v>-0.65906205508023952</v>
      </c>
      <c r="R10" s="237">
        <f t="shared" ref="R10" si="4">K10/AB10-1</f>
        <v>-0.69127631135866818</v>
      </c>
      <c r="S10" s="237"/>
      <c r="T10" s="238"/>
      <c r="U10" s="349"/>
      <c r="V10" s="349" t="s">
        <v>44</v>
      </c>
      <c r="W10" s="359">
        <f t="shared" ref="W10" si="5">SUM(W11:W303)</f>
        <v>5503664</v>
      </c>
      <c r="X10" s="359">
        <v>1302.0757736484065</v>
      </c>
      <c r="Y10" s="359">
        <v>143.48394858162206</v>
      </c>
      <c r="Z10" s="360">
        <v>1445.5597222300291</v>
      </c>
      <c r="AA10" s="361">
        <v>4.0708671532273772</v>
      </c>
      <c r="AB10" s="359">
        <v>499.55811255985367</v>
      </c>
      <c r="AC10" s="371">
        <f t="shared" ref="AC10:AC73" si="6">SUM(Z10:AB10)</f>
        <v>1949.1887019431103</v>
      </c>
    </row>
    <row r="11" spans="1:29" ht="18.75">
      <c r="A11" s="350">
        <v>5</v>
      </c>
      <c r="B11" s="351" t="s">
        <v>45</v>
      </c>
      <c r="C11" s="347">
        <v>9311</v>
      </c>
      <c r="D11" s="341">
        <v>636.17903554935026</v>
      </c>
      <c r="E11" s="354">
        <v>473.55407582429382</v>
      </c>
      <c r="F11" s="355">
        <v>145.80710987004619</v>
      </c>
      <c r="G11" s="356">
        <v>16.817849855010202</v>
      </c>
      <c r="H11" s="342">
        <v>585.34668671463862</v>
      </c>
      <c r="I11" s="343">
        <v>1221.5256148641392</v>
      </c>
      <c r="J11" s="346">
        <v>166.32563634410911</v>
      </c>
      <c r="K11" s="347">
        <v>214.30566359629029</v>
      </c>
      <c r="L11" s="344">
        <f t="shared" si="0"/>
        <v>1602.1569148045387</v>
      </c>
      <c r="M11" s="369">
        <v>14</v>
      </c>
      <c r="N11" s="134">
        <f t="shared" ref="N11:N74" si="7">L11-AC11</f>
        <v>-2549.3436480265477</v>
      </c>
      <c r="O11" s="135">
        <f t="shared" ref="O11:O74" si="8">N11/AC11</f>
        <v>-0.61407763516911118</v>
      </c>
      <c r="P11" s="31"/>
      <c r="Q11" s="39">
        <f t="shared" ref="Q11:Q74" si="9">I11/Z11-1</f>
        <v>-0.63073160722245669</v>
      </c>
      <c r="R11" s="39">
        <f t="shared" ref="R11:R74" si="10">K11/AB11-1</f>
        <v>-0.69149787629227655</v>
      </c>
      <c r="S11" s="23"/>
      <c r="T11" s="33"/>
      <c r="U11" s="362">
        <v>5</v>
      </c>
      <c r="V11" s="351" t="s">
        <v>45</v>
      </c>
      <c r="W11" s="347">
        <v>9419</v>
      </c>
      <c r="X11" s="347">
        <v>2229.8641718851754</v>
      </c>
      <c r="Y11" s="342">
        <v>1078.0972966719701</v>
      </c>
      <c r="Z11" s="363">
        <v>3307.9614685571455</v>
      </c>
      <c r="AA11" s="364">
        <v>148.87397812931309</v>
      </c>
      <c r="AB11" s="365">
        <v>694.66511614462843</v>
      </c>
      <c r="AC11" s="371">
        <f t="shared" si="6"/>
        <v>4151.5005628310864</v>
      </c>
    </row>
    <row r="12" spans="1:29" ht="18.75">
      <c r="A12" s="350">
        <v>9</v>
      </c>
      <c r="B12" s="351" t="s">
        <v>46</v>
      </c>
      <c r="C12" s="347">
        <v>2491</v>
      </c>
      <c r="D12" s="341">
        <v>782.03813729425929</v>
      </c>
      <c r="E12" s="354">
        <v>603.73143315937375</v>
      </c>
      <c r="F12" s="357">
        <v>166.0983540746688</v>
      </c>
      <c r="G12" s="356">
        <v>12.20835006021678</v>
      </c>
      <c r="H12" s="342">
        <v>682.53512645523881</v>
      </c>
      <c r="I12" s="343">
        <v>1464.5728623042955</v>
      </c>
      <c r="J12" s="346">
        <v>-198.0405459654757</v>
      </c>
      <c r="K12" s="347">
        <v>211.6105539840641</v>
      </c>
      <c r="L12" s="344">
        <f t="shared" si="0"/>
        <v>1478.1428703228839</v>
      </c>
      <c r="M12" s="369">
        <v>17</v>
      </c>
      <c r="N12" s="134">
        <f t="shared" si="7"/>
        <v>-2748.6219499391345</v>
      </c>
      <c r="O12" s="135">
        <f t="shared" si="8"/>
        <v>-0.65028977641787666</v>
      </c>
      <c r="P12" s="31"/>
      <c r="Q12" s="39">
        <f t="shared" si="9"/>
        <v>-0.60931923044200265</v>
      </c>
      <c r="R12" s="39">
        <f t="shared" si="10"/>
        <v>-0.69428244793571192</v>
      </c>
      <c r="S12" s="23"/>
      <c r="T12" s="33"/>
      <c r="U12" s="362">
        <v>9</v>
      </c>
      <c r="V12" s="351" t="s">
        <v>46</v>
      </c>
      <c r="W12" s="347">
        <v>2517</v>
      </c>
      <c r="X12" s="366">
        <v>2599.4699103214475</v>
      </c>
      <c r="Y12" s="342">
        <v>1149.3014048401933</v>
      </c>
      <c r="Z12" s="363">
        <v>3748.7713151616404</v>
      </c>
      <c r="AA12" s="367">
        <v>-214.18315454906636</v>
      </c>
      <c r="AB12" s="365">
        <v>692.17665964944445</v>
      </c>
      <c r="AC12" s="371">
        <f t="shared" si="6"/>
        <v>4226.7648202620185</v>
      </c>
    </row>
    <row r="13" spans="1:29" ht="18.75">
      <c r="A13" s="350">
        <v>10</v>
      </c>
      <c r="B13" s="351" t="s">
        <v>47</v>
      </c>
      <c r="C13" s="347">
        <v>11197</v>
      </c>
      <c r="D13" s="341">
        <v>368.99473073144594</v>
      </c>
      <c r="E13" s="354">
        <v>382.8154862909708</v>
      </c>
      <c r="F13" s="357">
        <v>40.135304099312314</v>
      </c>
      <c r="G13" s="356">
        <v>-53.956059658837191</v>
      </c>
      <c r="H13" s="342">
        <v>571.71858533535772</v>
      </c>
      <c r="I13" s="343">
        <v>940.7133160668036</v>
      </c>
      <c r="J13" s="346">
        <v>-57.142538179869611</v>
      </c>
      <c r="K13" s="347">
        <v>218.02317503298912</v>
      </c>
      <c r="L13" s="344">
        <f t="shared" si="0"/>
        <v>1101.5939529199231</v>
      </c>
      <c r="M13" s="369">
        <v>14</v>
      </c>
      <c r="N13" s="134">
        <f t="shared" si="7"/>
        <v>-2881.707272780578</v>
      </c>
      <c r="O13" s="135">
        <f t="shared" si="8"/>
        <v>-0.72344698768640137</v>
      </c>
      <c r="P13" s="31"/>
      <c r="Q13" s="39">
        <f t="shared" si="9"/>
        <v>-0.71714885852606736</v>
      </c>
      <c r="R13" s="39">
        <f t="shared" si="10"/>
        <v>-0.69116368143794971</v>
      </c>
      <c r="S13" s="23"/>
      <c r="T13" s="33"/>
      <c r="U13" s="362">
        <v>10</v>
      </c>
      <c r="V13" s="351" t="s">
        <v>47</v>
      </c>
      <c r="W13" s="347">
        <v>11332</v>
      </c>
      <c r="X13" s="366">
        <v>2248.703800728289</v>
      </c>
      <c r="Y13" s="342">
        <v>1077.1209110432885</v>
      </c>
      <c r="Z13" s="363">
        <v>3325.8247117715773</v>
      </c>
      <c r="AA13" s="368">
        <v>-48.47405577126721</v>
      </c>
      <c r="AB13" s="365">
        <v>705.95056970019118</v>
      </c>
      <c r="AC13" s="371">
        <f t="shared" si="6"/>
        <v>3983.3012257005012</v>
      </c>
    </row>
    <row r="14" spans="1:29" ht="18.75">
      <c r="A14" s="350">
        <v>16</v>
      </c>
      <c r="B14" s="351" t="s">
        <v>48</v>
      </c>
      <c r="C14" s="347">
        <v>8033</v>
      </c>
      <c r="D14" s="341">
        <v>885.51524959541894</v>
      </c>
      <c r="E14" s="354">
        <v>113.78911988049296</v>
      </c>
      <c r="F14" s="357">
        <v>411.45362878127725</v>
      </c>
      <c r="G14" s="356">
        <v>360.2725009336487</v>
      </c>
      <c r="H14" s="342">
        <v>289.3723391012075</v>
      </c>
      <c r="I14" s="343">
        <v>1174.8875886966264</v>
      </c>
      <c r="J14" s="346">
        <v>-72.472052782273124</v>
      </c>
      <c r="K14" s="347">
        <v>175.4833697499063</v>
      </c>
      <c r="L14" s="344">
        <f t="shared" si="0"/>
        <v>1277.8989056642597</v>
      </c>
      <c r="M14" s="369">
        <v>7</v>
      </c>
      <c r="N14" s="134">
        <f t="shared" si="7"/>
        <v>-1592.7200640793014</v>
      </c>
      <c r="O14" s="135">
        <f t="shared" si="8"/>
        <v>-0.55483506549167083</v>
      </c>
      <c r="P14" s="31"/>
      <c r="Q14" s="39">
        <f t="shared" si="9"/>
        <v>-0.49971520087848842</v>
      </c>
      <c r="R14" s="39">
        <f t="shared" si="10"/>
        <v>-0.69967209789075824</v>
      </c>
      <c r="S14" s="23"/>
      <c r="T14" s="33"/>
      <c r="U14" s="362">
        <v>16</v>
      </c>
      <c r="V14" s="351" t="s">
        <v>48</v>
      </c>
      <c r="W14" s="347">
        <v>8059</v>
      </c>
      <c r="X14" s="366">
        <v>1834.5150891496112</v>
      </c>
      <c r="Y14" s="342">
        <v>513.92242236323386</v>
      </c>
      <c r="Z14" s="363">
        <v>2348.4375115128455</v>
      </c>
      <c r="AA14" s="367">
        <v>-62.124457128676013</v>
      </c>
      <c r="AB14" s="365">
        <v>584.30591535939163</v>
      </c>
      <c r="AC14" s="371">
        <f t="shared" si="6"/>
        <v>2870.6189697435611</v>
      </c>
    </row>
    <row r="15" spans="1:29" ht="18.75">
      <c r="A15" s="350">
        <v>18</v>
      </c>
      <c r="B15" s="351" t="s">
        <v>49</v>
      </c>
      <c r="C15" s="347">
        <v>4847</v>
      </c>
      <c r="D15" s="341">
        <v>326.38271095523004</v>
      </c>
      <c r="E15" s="354">
        <v>488.03074066432845</v>
      </c>
      <c r="F15" s="357">
        <v>-93.913761089333605</v>
      </c>
      <c r="G15" s="356">
        <v>-67.734268619764805</v>
      </c>
      <c r="H15" s="342">
        <v>260.82360222818238</v>
      </c>
      <c r="I15" s="343">
        <v>587.20631318341248</v>
      </c>
      <c r="J15" s="346">
        <v>-19.095316690736539</v>
      </c>
      <c r="K15" s="347">
        <v>174.14112146177328</v>
      </c>
      <c r="L15" s="344">
        <f t="shared" si="0"/>
        <v>742.2521179544492</v>
      </c>
      <c r="M15" s="369">
        <v>1</v>
      </c>
      <c r="N15" s="134">
        <f t="shared" si="7"/>
        <v>-1037.0161224431374</v>
      </c>
      <c r="O15" s="135">
        <f t="shared" si="8"/>
        <v>-0.58283293035760075</v>
      </c>
      <c r="P15" s="31"/>
      <c r="Q15" s="39">
        <f t="shared" si="9"/>
        <v>-0.5331799538645704</v>
      </c>
      <c r="R15" s="39">
        <f t="shared" si="10"/>
        <v>-0.69174530328558592</v>
      </c>
      <c r="S15" s="23"/>
      <c r="T15" s="33"/>
      <c r="U15" s="362">
        <v>18</v>
      </c>
      <c r="V15" s="351" t="s">
        <v>49</v>
      </c>
      <c r="W15" s="347">
        <v>4878</v>
      </c>
      <c r="X15" s="366">
        <v>951.46051055851444</v>
      </c>
      <c r="Y15" s="342">
        <v>306.42530228221682</v>
      </c>
      <c r="Z15" s="363">
        <v>1257.8858128407312</v>
      </c>
      <c r="AA15" s="368">
        <v>-43.543665436654365</v>
      </c>
      <c r="AB15" s="365">
        <v>564.92609299350988</v>
      </c>
      <c r="AC15" s="371">
        <f t="shared" si="6"/>
        <v>1779.2682403975866</v>
      </c>
    </row>
    <row r="16" spans="1:29" ht="18.75">
      <c r="A16" s="350">
        <v>19</v>
      </c>
      <c r="B16" s="351" t="s">
        <v>50</v>
      </c>
      <c r="C16" s="347">
        <v>3955</v>
      </c>
      <c r="D16" s="341">
        <v>383.55575221238939</v>
      </c>
      <c r="E16" s="354">
        <v>498.68419721871049</v>
      </c>
      <c r="F16" s="357">
        <v>-22.825537294563844</v>
      </c>
      <c r="G16" s="356">
        <v>-92.302907711757271</v>
      </c>
      <c r="H16" s="342">
        <v>422.82553729456384</v>
      </c>
      <c r="I16" s="343">
        <v>806.38128950695318</v>
      </c>
      <c r="J16" s="346">
        <v>-195.62022756005058</v>
      </c>
      <c r="K16" s="347">
        <v>167.28960784706632</v>
      </c>
      <c r="L16" s="344">
        <f t="shared" si="0"/>
        <v>778.05066979396895</v>
      </c>
      <c r="M16" s="369">
        <v>2</v>
      </c>
      <c r="N16" s="134">
        <f t="shared" si="7"/>
        <v>-1114.5397111259795</v>
      </c>
      <c r="O16" s="135">
        <f t="shared" si="8"/>
        <v>-0.5888964259578584</v>
      </c>
      <c r="P16" s="31"/>
      <c r="Q16" s="39">
        <f t="shared" si="9"/>
        <v>-0.46712475817939902</v>
      </c>
      <c r="R16" s="39">
        <f t="shared" si="10"/>
        <v>-0.70291694284651984</v>
      </c>
      <c r="S16" s="23"/>
      <c r="T16" s="33"/>
      <c r="U16" s="362">
        <v>19</v>
      </c>
      <c r="V16" s="351" t="s">
        <v>50</v>
      </c>
      <c r="W16" s="347">
        <v>3959</v>
      </c>
      <c r="X16" s="366">
        <v>1030.7513978483805</v>
      </c>
      <c r="Y16" s="342">
        <v>482.51329568833177</v>
      </c>
      <c r="Z16" s="363">
        <v>1513.2646935367122</v>
      </c>
      <c r="AA16" s="367">
        <v>-183.78151048244507</v>
      </c>
      <c r="AB16" s="365">
        <v>563.10719786568154</v>
      </c>
      <c r="AC16" s="371">
        <f t="shared" si="6"/>
        <v>1892.5903809199485</v>
      </c>
    </row>
    <row r="17" spans="1:29" ht="18.75">
      <c r="A17" s="350">
        <v>20</v>
      </c>
      <c r="B17" s="351" t="s">
        <v>51</v>
      </c>
      <c r="C17" s="347">
        <v>16467</v>
      </c>
      <c r="D17" s="341">
        <v>77.410518005708383</v>
      </c>
      <c r="E17" s="354">
        <v>275.80117811380336</v>
      </c>
      <c r="F17" s="357">
        <v>-94.712698123519772</v>
      </c>
      <c r="G17" s="356">
        <v>-103.67796198457521</v>
      </c>
      <c r="H17" s="342">
        <v>460.44276431651178</v>
      </c>
      <c r="I17" s="343">
        <v>537.85328232222025</v>
      </c>
      <c r="J17" s="346">
        <v>-154.24643225845631</v>
      </c>
      <c r="K17" s="347">
        <v>168.47294988079662</v>
      </c>
      <c r="L17" s="344">
        <f t="shared" si="0"/>
        <v>552.07979994456059</v>
      </c>
      <c r="M17" s="369">
        <v>6</v>
      </c>
      <c r="N17" s="134">
        <f t="shared" si="7"/>
        <v>-1640.1769466265189</v>
      </c>
      <c r="O17" s="135">
        <f t="shared" si="8"/>
        <v>-0.74816827417314524</v>
      </c>
      <c r="P17" s="31"/>
      <c r="Q17" s="39">
        <f t="shared" si="9"/>
        <v>-0.70044529359737306</v>
      </c>
      <c r="R17" s="39">
        <f t="shared" si="10"/>
        <v>-0.69834318937483864</v>
      </c>
      <c r="S17" s="23"/>
      <c r="T17" s="33"/>
      <c r="U17" s="362">
        <v>20</v>
      </c>
      <c r="V17" s="351" t="s">
        <v>51</v>
      </c>
      <c r="W17" s="347">
        <v>16391</v>
      </c>
      <c r="X17" s="366">
        <v>1224.1926843041879</v>
      </c>
      <c r="Y17" s="342">
        <v>571.31668619223092</v>
      </c>
      <c r="Z17" s="363">
        <v>1795.5093704964188</v>
      </c>
      <c r="AA17" s="368">
        <v>-161.74473796595692</v>
      </c>
      <c r="AB17" s="365">
        <v>558.49211404061771</v>
      </c>
      <c r="AC17" s="371">
        <f t="shared" si="6"/>
        <v>2192.2567465710795</v>
      </c>
    </row>
    <row r="18" spans="1:29" ht="18.75">
      <c r="A18" s="350">
        <v>46</v>
      </c>
      <c r="B18" s="351" t="s">
        <v>52</v>
      </c>
      <c r="C18" s="347">
        <v>1362</v>
      </c>
      <c r="D18" s="341">
        <v>1119.1864904552128</v>
      </c>
      <c r="E18" s="354">
        <v>557.86857562408227</v>
      </c>
      <c r="F18" s="357">
        <v>310.69676945668135</v>
      </c>
      <c r="G18" s="356">
        <v>250.62114537444933</v>
      </c>
      <c r="H18" s="342">
        <v>290.36563876651985</v>
      </c>
      <c r="I18" s="343">
        <v>1409.5521292217327</v>
      </c>
      <c r="J18" s="346">
        <v>-254.60279001468427</v>
      </c>
      <c r="K18" s="347">
        <v>219.72007788142949</v>
      </c>
      <c r="L18" s="344">
        <f t="shared" si="0"/>
        <v>1374.669417088478</v>
      </c>
      <c r="M18" s="369">
        <v>10</v>
      </c>
      <c r="N18" s="134">
        <f t="shared" si="7"/>
        <v>-3037.0090014492866</v>
      </c>
      <c r="O18" s="135">
        <f t="shared" si="8"/>
        <v>-0.68840217108478474</v>
      </c>
      <c r="P18" s="31"/>
      <c r="Q18" s="39">
        <f t="shared" si="9"/>
        <v>-0.64125382337145331</v>
      </c>
      <c r="R18" s="39">
        <f t="shared" si="10"/>
        <v>-0.69828969890812065</v>
      </c>
      <c r="S18" s="23"/>
      <c r="T18" s="33"/>
      <c r="U18" s="362">
        <v>46</v>
      </c>
      <c r="V18" s="351" t="s">
        <v>52</v>
      </c>
      <c r="W18" s="347">
        <v>1369</v>
      </c>
      <c r="X18" s="366">
        <v>3091.3539057900175</v>
      </c>
      <c r="Y18" s="342">
        <v>837.75313715754339</v>
      </c>
      <c r="Z18" s="363">
        <v>3929.1070429475608</v>
      </c>
      <c r="AA18" s="367">
        <v>-245.6771365960555</v>
      </c>
      <c r="AB18" s="365">
        <v>728.2485121862594</v>
      </c>
      <c r="AC18" s="371">
        <f t="shared" si="6"/>
        <v>4411.6784185377646</v>
      </c>
    </row>
    <row r="19" spans="1:29" ht="18.75">
      <c r="A19" s="350">
        <v>47</v>
      </c>
      <c r="B19" s="351" t="s">
        <v>53</v>
      </c>
      <c r="C19" s="347">
        <v>1789</v>
      </c>
      <c r="D19" s="341">
        <v>1537.5299049748462</v>
      </c>
      <c r="E19" s="354">
        <v>1186.0206819452208</v>
      </c>
      <c r="F19" s="357">
        <v>-22.4315259921744</v>
      </c>
      <c r="G19" s="356">
        <v>373.94074902179989</v>
      </c>
      <c r="H19" s="342">
        <v>356.41252096143097</v>
      </c>
      <c r="I19" s="343">
        <v>1893.9424259362772</v>
      </c>
      <c r="J19" s="346">
        <v>-10.095584125209614</v>
      </c>
      <c r="K19" s="347">
        <v>217.22410138052931</v>
      </c>
      <c r="L19" s="344">
        <f t="shared" si="0"/>
        <v>2101.0709431915971</v>
      </c>
      <c r="M19" s="369">
        <v>19</v>
      </c>
      <c r="N19" s="134">
        <f t="shared" si="7"/>
        <v>-3350.4244492724624</v>
      </c>
      <c r="O19" s="135">
        <f t="shared" si="8"/>
        <v>-0.61458814656689653</v>
      </c>
      <c r="P19" s="31"/>
      <c r="Q19" s="39">
        <f t="shared" si="9"/>
        <v>-0.60461430550040918</v>
      </c>
      <c r="R19" s="39">
        <f t="shared" si="10"/>
        <v>-0.69373064675144391</v>
      </c>
      <c r="S19" s="23"/>
      <c r="T19" s="33"/>
      <c r="U19" s="362">
        <v>47</v>
      </c>
      <c r="V19" s="351" t="s">
        <v>53</v>
      </c>
      <c r="W19" s="347">
        <v>1808</v>
      </c>
      <c r="X19" s="366">
        <v>3887.0188648785261</v>
      </c>
      <c r="Y19" s="342">
        <v>903.09481976880124</v>
      </c>
      <c r="Z19" s="363">
        <v>4790.1136846473273</v>
      </c>
      <c r="AA19" s="368">
        <v>-47.876659292035399</v>
      </c>
      <c r="AB19" s="365">
        <v>709.25836710876786</v>
      </c>
      <c r="AC19" s="371">
        <f t="shared" si="6"/>
        <v>5451.4953924640595</v>
      </c>
    </row>
    <row r="20" spans="1:29" ht="18.75">
      <c r="A20" s="350">
        <v>49</v>
      </c>
      <c r="B20" s="351" t="s">
        <v>54</v>
      </c>
      <c r="C20" s="347">
        <v>297132</v>
      </c>
      <c r="D20" s="341">
        <v>1171.1524574936393</v>
      </c>
      <c r="E20" s="354">
        <v>779.68843140422439</v>
      </c>
      <c r="F20" s="357">
        <v>288.27199695758117</v>
      </c>
      <c r="G20" s="356">
        <v>103.19202913183366</v>
      </c>
      <c r="H20" s="342">
        <v>-79.386713649152568</v>
      </c>
      <c r="I20" s="343">
        <v>1091.7657438444867</v>
      </c>
      <c r="J20" s="346">
        <v>1.6871928974327908</v>
      </c>
      <c r="K20" s="347">
        <v>102.96161980806362</v>
      </c>
      <c r="L20" s="344">
        <f t="shared" si="0"/>
        <v>1196.4145565499832</v>
      </c>
      <c r="M20" s="369">
        <v>1</v>
      </c>
      <c r="N20" s="134">
        <f t="shared" si="7"/>
        <v>630.84001063239202</v>
      </c>
      <c r="O20" s="135">
        <f t="shared" si="8"/>
        <v>1.1153967504122977</v>
      </c>
      <c r="P20" s="31"/>
      <c r="Q20" s="39">
        <f t="shared" si="9"/>
        <v>3.6842558598512491</v>
      </c>
      <c r="R20" s="39">
        <f t="shared" si="10"/>
        <v>-0.68591162893832269</v>
      </c>
      <c r="S20" s="23"/>
      <c r="T20" s="33"/>
      <c r="U20" s="362">
        <v>49</v>
      </c>
      <c r="V20" s="351" t="s">
        <v>54</v>
      </c>
      <c r="W20" s="347">
        <v>292796</v>
      </c>
      <c r="X20" s="366">
        <v>834.99753466680636</v>
      </c>
      <c r="Y20" s="342">
        <v>-601.92620455394683</v>
      </c>
      <c r="Z20" s="363">
        <v>233.07133011285944</v>
      </c>
      <c r="AA20" s="367">
        <v>4.6922259866938072</v>
      </c>
      <c r="AB20" s="365">
        <v>327.81098981803797</v>
      </c>
      <c r="AC20" s="371">
        <f t="shared" si="6"/>
        <v>565.57454591759119</v>
      </c>
    </row>
    <row r="21" spans="1:29" ht="18.75">
      <c r="A21" s="350">
        <v>50</v>
      </c>
      <c r="B21" s="351" t="s">
        <v>55</v>
      </c>
      <c r="C21" s="347">
        <v>11417</v>
      </c>
      <c r="D21" s="341">
        <v>228.61136901112377</v>
      </c>
      <c r="E21" s="354">
        <v>215.23990540422179</v>
      </c>
      <c r="F21" s="357">
        <v>8.0910922308837705</v>
      </c>
      <c r="G21" s="356">
        <v>5.280371376018218</v>
      </c>
      <c r="H21" s="342">
        <v>311.70395024962772</v>
      </c>
      <c r="I21" s="343">
        <v>540.31531926075149</v>
      </c>
      <c r="J21" s="346">
        <v>-113.40159411404046</v>
      </c>
      <c r="K21" s="347">
        <v>183.09992031991084</v>
      </c>
      <c r="L21" s="344">
        <f t="shared" si="0"/>
        <v>610.01364546662194</v>
      </c>
      <c r="M21" s="369">
        <v>4</v>
      </c>
      <c r="N21" s="134">
        <f t="shared" si="7"/>
        <v>-1780.6841377840544</v>
      </c>
      <c r="O21" s="135">
        <f t="shared" si="8"/>
        <v>-0.74483866185830694</v>
      </c>
      <c r="P21" s="31"/>
      <c r="Q21" s="39">
        <f t="shared" si="9"/>
        <v>-0.71812394561594117</v>
      </c>
      <c r="R21" s="39">
        <f t="shared" si="10"/>
        <v>-0.68968712358108752</v>
      </c>
      <c r="S21" s="23"/>
      <c r="T21" s="33"/>
      <c r="U21" s="362">
        <v>50</v>
      </c>
      <c r="V21" s="351" t="s">
        <v>55</v>
      </c>
      <c r="W21" s="347">
        <v>11483</v>
      </c>
      <c r="X21" s="366">
        <v>1526.9663162078107</v>
      </c>
      <c r="Y21" s="342">
        <v>389.88795664420894</v>
      </c>
      <c r="Z21" s="363">
        <v>1916.8542728520197</v>
      </c>
      <c r="AA21" s="368">
        <v>-116.20586954628581</v>
      </c>
      <c r="AB21" s="365">
        <v>590.04937994494242</v>
      </c>
      <c r="AC21" s="371">
        <f t="shared" si="6"/>
        <v>2390.6977832506764</v>
      </c>
    </row>
    <row r="22" spans="1:29" ht="18.75">
      <c r="A22" s="350">
        <v>51</v>
      </c>
      <c r="B22" s="351" t="s">
        <v>56</v>
      </c>
      <c r="C22" s="347">
        <v>9334</v>
      </c>
      <c r="D22" s="341">
        <v>-511.29312191986287</v>
      </c>
      <c r="E22" s="354">
        <v>392.73098350117851</v>
      </c>
      <c r="F22" s="357">
        <v>-424.84261838440113</v>
      </c>
      <c r="G22" s="355">
        <v>-479.18148703664025</v>
      </c>
      <c r="H22" s="342">
        <v>-17.278551532033426</v>
      </c>
      <c r="I22" s="343">
        <v>-528.57178058710087</v>
      </c>
      <c r="J22" s="346">
        <v>-90.847868009427899</v>
      </c>
      <c r="K22" s="347">
        <v>193.24448794943586</v>
      </c>
      <c r="L22" s="344">
        <f t="shared" si="0"/>
        <v>-426.17516064709287</v>
      </c>
      <c r="M22" s="369">
        <v>4</v>
      </c>
      <c r="N22" s="134">
        <f t="shared" si="7"/>
        <v>-1920.7432580113314</v>
      </c>
      <c r="O22" s="135">
        <f t="shared" si="8"/>
        <v>-1.2851493761968282</v>
      </c>
      <c r="P22" s="31"/>
      <c r="Q22" s="39">
        <f t="shared" si="9"/>
        <v>-1.5353955585822625</v>
      </c>
      <c r="R22" s="39">
        <f t="shared" si="10"/>
        <v>-0.68324450224303523</v>
      </c>
      <c r="S22" s="23"/>
      <c r="T22" s="33"/>
      <c r="U22" s="362">
        <v>51</v>
      </c>
      <c r="V22" s="351" t="s">
        <v>56</v>
      </c>
      <c r="W22" s="347">
        <v>9452</v>
      </c>
      <c r="X22" s="366">
        <v>1263.4916443200309</v>
      </c>
      <c r="Y22" s="342">
        <v>-276.23694615486704</v>
      </c>
      <c r="Z22" s="363">
        <v>987.25469816516386</v>
      </c>
      <c r="AA22" s="367">
        <v>-102.76121455776556</v>
      </c>
      <c r="AB22" s="365">
        <v>610.07461375683999</v>
      </c>
      <c r="AC22" s="371">
        <f t="shared" si="6"/>
        <v>1494.5680973642384</v>
      </c>
    </row>
    <row r="23" spans="1:29" ht="18.75">
      <c r="A23" s="350">
        <v>52</v>
      </c>
      <c r="B23" s="351" t="s">
        <v>57</v>
      </c>
      <c r="C23" s="347">
        <v>2404</v>
      </c>
      <c r="D23" s="341">
        <v>819.73128119800333</v>
      </c>
      <c r="E23" s="354">
        <v>453.596921797005</v>
      </c>
      <c r="F23" s="357">
        <v>244.07986688851915</v>
      </c>
      <c r="G23" s="356">
        <v>122.0544925124792</v>
      </c>
      <c r="H23" s="342">
        <v>483.31988352745424</v>
      </c>
      <c r="I23" s="343">
        <v>1303.0507487520799</v>
      </c>
      <c r="J23" s="346">
        <v>95.599833610648915</v>
      </c>
      <c r="K23" s="347">
        <v>228.36538549597017</v>
      </c>
      <c r="L23" s="344">
        <f t="shared" si="0"/>
        <v>1627.015967858699</v>
      </c>
      <c r="M23" s="369">
        <v>14</v>
      </c>
      <c r="N23" s="134">
        <f t="shared" si="7"/>
        <v>-2557.7424601672983</v>
      </c>
      <c r="O23" s="135">
        <f t="shared" si="8"/>
        <v>-0.611204327360377</v>
      </c>
      <c r="P23" s="31"/>
      <c r="Q23" s="39">
        <f t="shared" si="9"/>
        <v>-0.61626844306655915</v>
      </c>
      <c r="R23" s="39">
        <f t="shared" si="10"/>
        <v>-0.69632077653285518</v>
      </c>
      <c r="S23" s="23"/>
      <c r="T23" s="33"/>
      <c r="U23" s="362">
        <v>52</v>
      </c>
      <c r="V23" s="351" t="s">
        <v>57</v>
      </c>
      <c r="W23" s="347">
        <v>2408</v>
      </c>
      <c r="X23" s="366">
        <v>2457.7952879996146</v>
      </c>
      <c r="Y23" s="342">
        <v>937.93989511981044</v>
      </c>
      <c r="Z23" s="363">
        <v>3395.7351831194251</v>
      </c>
      <c r="AA23" s="368">
        <v>37.027823920265782</v>
      </c>
      <c r="AB23" s="365">
        <v>751.99542098630627</v>
      </c>
      <c r="AC23" s="371">
        <f t="shared" si="6"/>
        <v>4184.7584280259971</v>
      </c>
    </row>
    <row r="24" spans="1:29" ht="18.75">
      <c r="A24" s="350">
        <v>61</v>
      </c>
      <c r="B24" s="351" t="s">
        <v>58</v>
      </c>
      <c r="C24" s="347">
        <v>16573</v>
      </c>
      <c r="D24" s="341">
        <v>152.25004525432934</v>
      </c>
      <c r="E24" s="354">
        <v>-48.654860314970129</v>
      </c>
      <c r="F24" s="357">
        <v>80.661195921076455</v>
      </c>
      <c r="G24" s="356">
        <v>120.24370964822302</v>
      </c>
      <c r="H24" s="342">
        <v>361.3523803777228</v>
      </c>
      <c r="I24" s="343">
        <v>513.60248597115788</v>
      </c>
      <c r="J24" s="346">
        <v>74.927110360224461</v>
      </c>
      <c r="K24" s="347">
        <v>183.02019799854762</v>
      </c>
      <c r="L24" s="344">
        <f t="shared" si="0"/>
        <v>771.54979432992991</v>
      </c>
      <c r="M24" s="369">
        <v>5</v>
      </c>
      <c r="N24" s="134">
        <f t="shared" si="7"/>
        <v>-2215.3564002578323</v>
      </c>
      <c r="O24" s="135">
        <f t="shared" si="8"/>
        <v>-0.74168931192818555</v>
      </c>
      <c r="P24" s="31"/>
      <c r="Q24" s="39">
        <f t="shared" si="9"/>
        <v>-0.78188987800333509</v>
      </c>
      <c r="R24" s="39">
        <f t="shared" si="10"/>
        <v>-0.68286207586166137</v>
      </c>
      <c r="S24" s="23"/>
      <c r="T24" s="33"/>
      <c r="U24" s="362">
        <v>61</v>
      </c>
      <c r="V24" s="351" t="s">
        <v>58</v>
      </c>
      <c r="W24" s="347">
        <v>16800</v>
      </c>
      <c r="X24" s="366">
        <v>1757.4354231015543</v>
      </c>
      <c r="Y24" s="342">
        <v>597.34977104459949</v>
      </c>
      <c r="Z24" s="363">
        <v>2354.7851941461536</v>
      </c>
      <c r="AA24" s="367">
        <v>55.021309523809521</v>
      </c>
      <c r="AB24" s="365">
        <v>577.09969091779897</v>
      </c>
      <c r="AC24" s="371">
        <f t="shared" si="6"/>
        <v>2986.906194587762</v>
      </c>
    </row>
    <row r="25" spans="1:29" ht="18.75">
      <c r="A25" s="350">
        <v>69</v>
      </c>
      <c r="B25" s="351" t="s">
        <v>59</v>
      </c>
      <c r="C25" s="347">
        <v>6802</v>
      </c>
      <c r="D25" s="341">
        <v>113.14495736548074</v>
      </c>
      <c r="E25" s="354">
        <v>549.03734195824757</v>
      </c>
      <c r="F25" s="357">
        <v>-197.90252866803883</v>
      </c>
      <c r="G25" s="356">
        <v>-237.98985592472803</v>
      </c>
      <c r="H25" s="342">
        <v>546.58835636577476</v>
      </c>
      <c r="I25" s="343">
        <v>659.73331373125552</v>
      </c>
      <c r="J25" s="346">
        <v>100.03043222581594</v>
      </c>
      <c r="K25" s="347">
        <v>199.7702052038523</v>
      </c>
      <c r="L25" s="344">
        <f t="shared" si="0"/>
        <v>959.53395116092383</v>
      </c>
      <c r="M25" s="369">
        <v>17</v>
      </c>
      <c r="N25" s="134">
        <f t="shared" si="7"/>
        <v>-2983.0998457996538</v>
      </c>
      <c r="O25" s="135">
        <f t="shared" si="8"/>
        <v>-0.75662615384146514</v>
      </c>
      <c r="P25" s="31"/>
      <c r="Q25" s="39">
        <f t="shared" si="9"/>
        <v>-0.79256245701237416</v>
      </c>
      <c r="R25" s="39">
        <f t="shared" si="10"/>
        <v>-0.68817784733299692</v>
      </c>
      <c r="S25" s="23"/>
      <c r="T25" s="33"/>
      <c r="U25" s="362">
        <v>69</v>
      </c>
      <c r="V25" s="351" t="s">
        <v>59</v>
      </c>
      <c r="W25" s="347">
        <v>6896</v>
      </c>
      <c r="X25" s="366">
        <v>2195.2632128834157</v>
      </c>
      <c r="Y25" s="342">
        <v>985.13173505814564</v>
      </c>
      <c r="Z25" s="363">
        <v>3180.3949479415614</v>
      </c>
      <c r="AA25" s="368">
        <v>121.58454176334106</v>
      </c>
      <c r="AB25" s="365">
        <v>640.65430725567535</v>
      </c>
      <c r="AC25" s="371">
        <f t="shared" si="6"/>
        <v>3942.6337969605775</v>
      </c>
    </row>
    <row r="26" spans="1:29" ht="18.75">
      <c r="A26" s="350">
        <v>71</v>
      </c>
      <c r="B26" s="351" t="s">
        <v>60</v>
      </c>
      <c r="C26" s="347">
        <v>6613</v>
      </c>
      <c r="D26" s="341">
        <v>669.4282473915016</v>
      </c>
      <c r="E26" s="354">
        <v>738.1686072886738</v>
      </c>
      <c r="F26" s="357">
        <v>17.570996522002115</v>
      </c>
      <c r="G26" s="356">
        <v>-86.311356419174359</v>
      </c>
      <c r="H26" s="342">
        <v>593.3670043853017</v>
      </c>
      <c r="I26" s="343">
        <v>1262.7952517768033</v>
      </c>
      <c r="J26" s="346">
        <v>96.383487070920907</v>
      </c>
      <c r="K26" s="347">
        <v>208.83706615704244</v>
      </c>
      <c r="L26" s="344">
        <f t="shared" si="0"/>
        <v>1568.0158050047667</v>
      </c>
      <c r="M26" s="369">
        <v>17</v>
      </c>
      <c r="N26" s="134">
        <f t="shared" si="7"/>
        <v>-2709.6538059498007</v>
      </c>
      <c r="O26" s="135">
        <f t="shared" si="8"/>
        <v>-0.63344158207326773</v>
      </c>
      <c r="P26" s="31"/>
      <c r="Q26" s="39">
        <f t="shared" si="9"/>
        <v>-0.64478934109570241</v>
      </c>
      <c r="R26" s="39">
        <f t="shared" si="10"/>
        <v>-0.67931482210237704</v>
      </c>
      <c r="S26" s="23"/>
      <c r="T26" s="33"/>
      <c r="U26" s="362">
        <v>71</v>
      </c>
      <c r="V26" s="351" t="s">
        <v>60</v>
      </c>
      <c r="W26" s="347">
        <v>6667</v>
      </c>
      <c r="X26" s="366">
        <v>2469.7179471225359</v>
      </c>
      <c r="Y26" s="342">
        <v>1085.3421844402135</v>
      </c>
      <c r="Z26" s="363">
        <v>3555.0601315627496</v>
      </c>
      <c r="AA26" s="367">
        <v>71.388030598470081</v>
      </c>
      <c r="AB26" s="365">
        <v>651.22144879334758</v>
      </c>
      <c r="AC26" s="371">
        <f t="shared" si="6"/>
        <v>4277.6696109545674</v>
      </c>
    </row>
    <row r="27" spans="1:29" ht="18.75">
      <c r="A27" s="350">
        <v>72</v>
      </c>
      <c r="B27" s="351" t="s">
        <v>61</v>
      </c>
      <c r="C27" s="347">
        <v>950</v>
      </c>
      <c r="D27" s="341">
        <v>1325.5294736842104</v>
      </c>
      <c r="E27" s="354">
        <v>1323.8347368421053</v>
      </c>
      <c r="F27" s="357">
        <v>-19.52</v>
      </c>
      <c r="G27" s="356">
        <v>21.214736842105264</v>
      </c>
      <c r="H27" s="342">
        <v>301.72526315789474</v>
      </c>
      <c r="I27" s="343">
        <v>1627.2547368421053</v>
      </c>
      <c r="J27" s="346">
        <v>-229.35578947368421</v>
      </c>
      <c r="K27" s="347">
        <v>179.43235548878033</v>
      </c>
      <c r="L27" s="344">
        <f t="shared" si="0"/>
        <v>1577.3313028572015</v>
      </c>
      <c r="M27" s="369">
        <v>17</v>
      </c>
      <c r="N27" s="134">
        <f t="shared" si="7"/>
        <v>-2627.7893910291227</v>
      </c>
      <c r="O27" s="135">
        <f t="shared" si="8"/>
        <v>-0.62490225187818571</v>
      </c>
      <c r="P27" s="31"/>
      <c r="Q27" s="39">
        <f t="shared" si="9"/>
        <v>-0.57935344336270755</v>
      </c>
      <c r="R27" s="39">
        <f t="shared" si="10"/>
        <v>-0.69297672818592959</v>
      </c>
      <c r="S27" s="23"/>
      <c r="T27" s="33"/>
      <c r="U27" s="362">
        <v>72</v>
      </c>
      <c r="V27" s="351" t="s">
        <v>61</v>
      </c>
      <c r="W27" s="347">
        <v>949</v>
      </c>
      <c r="X27" s="366">
        <v>3329.7128306264963</v>
      </c>
      <c r="Y27" s="342">
        <v>538.74802128349711</v>
      </c>
      <c r="Z27" s="363">
        <v>3868.4608519099929</v>
      </c>
      <c r="AA27" s="368">
        <v>-247.76606954689146</v>
      </c>
      <c r="AB27" s="365">
        <v>584.42591152322291</v>
      </c>
      <c r="AC27" s="371">
        <f t="shared" si="6"/>
        <v>4205.1206938863243</v>
      </c>
    </row>
    <row r="28" spans="1:29" ht="18.75">
      <c r="A28" s="350">
        <v>74</v>
      </c>
      <c r="B28" s="351" t="s">
        <v>62</v>
      </c>
      <c r="C28" s="347">
        <v>1083</v>
      </c>
      <c r="D28" s="341">
        <v>631.56048014773774</v>
      </c>
      <c r="E28" s="354">
        <v>490.25669436749769</v>
      </c>
      <c r="F28" s="357">
        <v>115.30655586334257</v>
      </c>
      <c r="G28" s="356">
        <v>25.997229916897506</v>
      </c>
      <c r="H28" s="342">
        <v>427.31578947368422</v>
      </c>
      <c r="I28" s="343">
        <v>1058.8753462603879</v>
      </c>
      <c r="J28" s="346">
        <v>-281.81809787626963</v>
      </c>
      <c r="K28" s="347">
        <v>264.5635944164909</v>
      </c>
      <c r="L28" s="344">
        <f t="shared" si="0"/>
        <v>1041.6208428006094</v>
      </c>
      <c r="M28" s="369">
        <v>16</v>
      </c>
      <c r="N28" s="134">
        <f t="shared" si="7"/>
        <v>-3371.1493687741249</v>
      </c>
      <c r="O28" s="135">
        <f t="shared" si="8"/>
        <v>-0.76395307417811398</v>
      </c>
      <c r="P28" s="31"/>
      <c r="Q28" s="39">
        <f t="shared" si="9"/>
        <v>-0.72795929089194922</v>
      </c>
      <c r="R28" s="39">
        <f t="shared" si="10"/>
        <v>-0.66905579392789505</v>
      </c>
      <c r="S28" s="23"/>
      <c r="T28" s="33"/>
      <c r="U28" s="362">
        <v>74</v>
      </c>
      <c r="V28" s="351" t="s">
        <v>62</v>
      </c>
      <c r="W28" s="347">
        <v>1103</v>
      </c>
      <c r="X28" s="366">
        <v>2865.9750440995172</v>
      </c>
      <c r="Y28" s="342">
        <v>1026.3664724777575</v>
      </c>
      <c r="Z28" s="363">
        <v>3892.3415165772749</v>
      </c>
      <c r="AA28" s="367">
        <v>-278.99184043517681</v>
      </c>
      <c r="AB28" s="365">
        <v>799.42053543263637</v>
      </c>
      <c r="AC28" s="371">
        <f t="shared" si="6"/>
        <v>4412.7702115747343</v>
      </c>
    </row>
    <row r="29" spans="1:29" ht="18.75">
      <c r="A29" s="350">
        <v>75</v>
      </c>
      <c r="B29" s="351" t="s">
        <v>63</v>
      </c>
      <c r="C29" s="347">
        <v>19702</v>
      </c>
      <c r="D29" s="341">
        <v>57.014110242614962</v>
      </c>
      <c r="E29" s="354">
        <v>58.424474672622068</v>
      </c>
      <c r="F29" s="357">
        <v>-51.470815145670493</v>
      </c>
      <c r="G29" s="356">
        <v>50.060450715663386</v>
      </c>
      <c r="H29" s="342">
        <v>-8.6931276012587553</v>
      </c>
      <c r="I29" s="343">
        <v>48.32098264135621</v>
      </c>
      <c r="J29" s="346">
        <v>-87.530250735965893</v>
      </c>
      <c r="K29" s="347">
        <v>164.30541852837592</v>
      </c>
      <c r="L29" s="344">
        <f t="shared" si="0"/>
        <v>125.09615043376624</v>
      </c>
      <c r="M29" s="369">
        <v>8</v>
      </c>
      <c r="N29" s="134">
        <f t="shared" si="7"/>
        <v>-2028.6168594074786</v>
      </c>
      <c r="O29" s="135">
        <f t="shared" si="8"/>
        <v>-0.9419160538743333</v>
      </c>
      <c r="P29" s="31"/>
      <c r="Q29" s="39">
        <f t="shared" si="9"/>
        <v>-0.97165258687035172</v>
      </c>
      <c r="R29" s="39">
        <f t="shared" si="10"/>
        <v>-0.69255186400943325</v>
      </c>
      <c r="S29" s="23"/>
      <c r="T29" s="33"/>
      <c r="U29" s="362">
        <v>75</v>
      </c>
      <c r="V29" s="351" t="s">
        <v>63</v>
      </c>
      <c r="W29" s="347">
        <v>19877</v>
      </c>
      <c r="X29" s="366">
        <v>1693.5848128239584</v>
      </c>
      <c r="Y29" s="342">
        <v>11.014559977994196</v>
      </c>
      <c r="Z29" s="363">
        <v>1704.5993728019525</v>
      </c>
      <c r="AA29" s="368">
        <v>-85.303063842632184</v>
      </c>
      <c r="AB29" s="365">
        <v>534.4167008819245</v>
      </c>
      <c r="AC29" s="371">
        <f t="shared" si="6"/>
        <v>2153.7130098412449</v>
      </c>
    </row>
    <row r="30" spans="1:29" ht="18.75">
      <c r="A30" s="350">
        <v>77</v>
      </c>
      <c r="B30" s="351" t="s">
        <v>64</v>
      </c>
      <c r="C30" s="347">
        <v>4683</v>
      </c>
      <c r="D30" s="341">
        <v>230.0260516762759</v>
      </c>
      <c r="E30" s="354">
        <v>207.23403800982277</v>
      </c>
      <c r="F30" s="357">
        <v>13.375827461029255</v>
      </c>
      <c r="G30" s="356">
        <v>9.4161862054238732</v>
      </c>
      <c r="H30" s="342">
        <v>575.08050395045916</v>
      </c>
      <c r="I30" s="343">
        <v>805.10655562673503</v>
      </c>
      <c r="J30" s="346">
        <v>44.394405295750587</v>
      </c>
      <c r="K30" s="347">
        <v>226.9859727371655</v>
      </c>
      <c r="L30" s="344">
        <f t="shared" si="0"/>
        <v>1076.4869336596512</v>
      </c>
      <c r="M30" s="369">
        <v>13</v>
      </c>
      <c r="N30" s="134">
        <f t="shared" si="7"/>
        <v>-3125.6793496781183</v>
      </c>
      <c r="O30" s="135">
        <f t="shared" si="8"/>
        <v>-0.74382571724301194</v>
      </c>
      <c r="P30" s="31"/>
      <c r="Q30" s="39">
        <f t="shared" si="9"/>
        <v>-0.76450493290490118</v>
      </c>
      <c r="R30" s="39">
        <f t="shared" si="10"/>
        <v>-0.68952869447779563</v>
      </c>
      <c r="S30" s="23"/>
      <c r="T30" s="33"/>
      <c r="U30" s="362">
        <v>77</v>
      </c>
      <c r="V30" s="351" t="s">
        <v>64</v>
      </c>
      <c r="W30" s="347">
        <v>4782</v>
      </c>
      <c r="X30" s="366">
        <v>2351.4295225325313</v>
      </c>
      <c r="Y30" s="342">
        <v>1067.3535779288168</v>
      </c>
      <c r="Z30" s="363">
        <v>3418.7831004613481</v>
      </c>
      <c r="AA30" s="367">
        <v>52.281890422417398</v>
      </c>
      <c r="AB30" s="365">
        <v>731.1012924540039</v>
      </c>
      <c r="AC30" s="371">
        <f t="shared" si="6"/>
        <v>4202.1662833377695</v>
      </c>
    </row>
    <row r="31" spans="1:29" ht="18.75">
      <c r="A31" s="350">
        <v>78</v>
      </c>
      <c r="B31" s="351" t="s">
        <v>65</v>
      </c>
      <c r="C31" s="347">
        <v>7979</v>
      </c>
      <c r="D31" s="341">
        <v>-95.480386013284871</v>
      </c>
      <c r="E31" s="354">
        <v>141.47424489284373</v>
      </c>
      <c r="F31" s="357">
        <v>-193.39954881564105</v>
      </c>
      <c r="G31" s="356">
        <v>-43.555082090487531</v>
      </c>
      <c r="H31" s="342">
        <v>-6.6638676525880438</v>
      </c>
      <c r="I31" s="343">
        <v>-102.14425366587291</v>
      </c>
      <c r="J31" s="346">
        <v>-43.14813886451936</v>
      </c>
      <c r="K31" s="347">
        <v>156.75601758654852</v>
      </c>
      <c r="L31" s="344">
        <f t="shared" si="0"/>
        <v>11.463625056156246</v>
      </c>
      <c r="M31" s="369">
        <v>1</v>
      </c>
      <c r="N31" s="134">
        <f t="shared" si="7"/>
        <v>-1923.0570000813284</v>
      </c>
      <c r="O31" s="135">
        <f t="shared" si="8"/>
        <v>-0.99407417790888564</v>
      </c>
      <c r="P31" s="31"/>
      <c r="Q31" s="39">
        <f t="shared" si="9"/>
        <v>-1.0679842003696762</v>
      </c>
      <c r="R31" s="39">
        <f t="shared" si="10"/>
        <v>-0.68597098652844979</v>
      </c>
      <c r="S31" s="23"/>
      <c r="T31" s="33"/>
      <c r="U31" s="362">
        <v>78</v>
      </c>
      <c r="V31" s="351" t="s">
        <v>65</v>
      </c>
      <c r="W31" s="347">
        <v>8042</v>
      </c>
      <c r="X31" s="366">
        <v>1568.4184875313285</v>
      </c>
      <c r="Y31" s="342">
        <v>-65.948014826711059</v>
      </c>
      <c r="Z31" s="363">
        <v>1502.4704727046174</v>
      </c>
      <c r="AA31" s="368">
        <v>-67.126709773688134</v>
      </c>
      <c r="AB31" s="365">
        <v>499.17686220655543</v>
      </c>
      <c r="AC31" s="371">
        <f t="shared" si="6"/>
        <v>1934.5206251374846</v>
      </c>
    </row>
    <row r="32" spans="1:29" ht="18.75">
      <c r="A32" s="350">
        <v>79</v>
      </c>
      <c r="B32" s="351" t="s">
        <v>66</v>
      </c>
      <c r="C32" s="347">
        <v>6785</v>
      </c>
      <c r="D32" s="341">
        <v>-206.61164333087694</v>
      </c>
      <c r="E32" s="354">
        <v>44.454974207811347</v>
      </c>
      <c r="F32" s="357">
        <v>-128.22579218865144</v>
      </c>
      <c r="G32" s="356">
        <v>-122.84082535003685</v>
      </c>
      <c r="H32" s="342">
        <v>-71.08415622697126</v>
      </c>
      <c r="I32" s="343">
        <v>-277.69565217391306</v>
      </c>
      <c r="J32" s="346">
        <v>-52.834929992630805</v>
      </c>
      <c r="K32" s="347">
        <v>160.11801021782168</v>
      </c>
      <c r="L32" s="344">
        <f t="shared" si="0"/>
        <v>-170.41257194872219</v>
      </c>
      <c r="M32" s="369">
        <v>4</v>
      </c>
      <c r="N32" s="134">
        <f t="shared" si="7"/>
        <v>-2151.7215887880975</v>
      </c>
      <c r="O32" s="135">
        <f t="shared" si="8"/>
        <v>-1.0860100925702987</v>
      </c>
      <c r="P32" s="31"/>
      <c r="Q32" s="39">
        <f t="shared" si="9"/>
        <v>-1.1824199479877742</v>
      </c>
      <c r="R32" s="39">
        <f t="shared" si="10"/>
        <v>-0.69217228073437687</v>
      </c>
      <c r="S32" s="23"/>
      <c r="T32" s="33"/>
      <c r="U32" s="362">
        <v>79</v>
      </c>
      <c r="V32" s="351" t="s">
        <v>66</v>
      </c>
      <c r="W32" s="347">
        <v>6869</v>
      </c>
      <c r="X32" s="366">
        <v>1721.5716859574959</v>
      </c>
      <c r="Y32" s="342">
        <v>-199.28393597675264</v>
      </c>
      <c r="Z32" s="363">
        <v>1522.2877499807432</v>
      </c>
      <c r="AA32" s="367">
        <v>-61.133352744213134</v>
      </c>
      <c r="AB32" s="365">
        <v>520.1546196028454</v>
      </c>
      <c r="AC32" s="371">
        <f t="shared" si="6"/>
        <v>1981.3090168393755</v>
      </c>
    </row>
    <row r="33" spans="1:29" ht="18.75">
      <c r="A33" s="350">
        <v>81</v>
      </c>
      <c r="B33" s="351" t="s">
        <v>67</v>
      </c>
      <c r="C33" s="347">
        <v>2621</v>
      </c>
      <c r="D33" s="341">
        <v>184.36169400991989</v>
      </c>
      <c r="E33" s="354">
        <v>-83.768790537962616</v>
      </c>
      <c r="F33" s="357">
        <v>110.68904998092331</v>
      </c>
      <c r="G33" s="356">
        <v>157.44143456695917</v>
      </c>
      <c r="H33" s="342">
        <v>101.59404807325448</v>
      </c>
      <c r="I33" s="343">
        <v>285.95574208317436</v>
      </c>
      <c r="J33" s="346">
        <v>-263.35673407096527</v>
      </c>
      <c r="K33" s="347">
        <v>239.82066026518461</v>
      </c>
      <c r="L33" s="344">
        <f t="shared" si="0"/>
        <v>262.41966827739373</v>
      </c>
      <c r="M33" s="369">
        <v>7</v>
      </c>
      <c r="N33" s="134">
        <f t="shared" si="7"/>
        <v>-3454.6931330950115</v>
      </c>
      <c r="O33" s="135">
        <f t="shared" si="8"/>
        <v>-0.92940228551027426</v>
      </c>
      <c r="P33" s="31"/>
      <c r="Q33" s="39">
        <f t="shared" si="9"/>
        <v>-0.91000178448337066</v>
      </c>
      <c r="R33" s="39">
        <f t="shared" si="10"/>
        <v>-0.69740894288705901</v>
      </c>
      <c r="S33" s="23"/>
      <c r="T33" s="33"/>
      <c r="U33" s="362">
        <v>81</v>
      </c>
      <c r="V33" s="351" t="s">
        <v>67</v>
      </c>
      <c r="W33" s="347">
        <v>2655</v>
      </c>
      <c r="X33" s="366">
        <v>2437.300456118272</v>
      </c>
      <c r="Y33" s="342">
        <v>740.04856621136548</v>
      </c>
      <c r="Z33" s="363">
        <v>3177.3490223296371</v>
      </c>
      <c r="AA33" s="368">
        <v>-252.79322033898305</v>
      </c>
      <c r="AB33" s="365">
        <v>792.55699938175121</v>
      </c>
      <c r="AC33" s="371">
        <f t="shared" si="6"/>
        <v>3717.1128013724051</v>
      </c>
    </row>
    <row r="34" spans="1:29" ht="18.75">
      <c r="A34" s="350">
        <v>82</v>
      </c>
      <c r="B34" s="351" t="s">
        <v>68</v>
      </c>
      <c r="C34" s="347">
        <v>9405</v>
      </c>
      <c r="D34" s="341">
        <v>410.48931419457733</v>
      </c>
      <c r="E34" s="354">
        <v>363.0179691653376</v>
      </c>
      <c r="F34" s="357">
        <v>37.051887293992557</v>
      </c>
      <c r="G34" s="356">
        <v>10.419457735247208</v>
      </c>
      <c r="H34" s="342">
        <v>244.88569909622541</v>
      </c>
      <c r="I34" s="343">
        <v>655.37501329080271</v>
      </c>
      <c r="J34" s="346">
        <v>-222.1686337054758</v>
      </c>
      <c r="K34" s="347">
        <v>151.07023403429938</v>
      </c>
      <c r="L34" s="344">
        <f t="shared" si="0"/>
        <v>584.27661361962623</v>
      </c>
      <c r="M34" s="369">
        <v>5</v>
      </c>
      <c r="N34" s="134">
        <f t="shared" si="7"/>
        <v>-896.5927693799174</v>
      </c>
      <c r="O34" s="135">
        <f t="shared" si="8"/>
        <v>-0.60545027108592309</v>
      </c>
      <c r="P34" s="31"/>
      <c r="Q34" s="39">
        <f t="shared" si="9"/>
        <v>-0.44783827479363003</v>
      </c>
      <c r="R34" s="39">
        <f t="shared" si="10"/>
        <v>-0.69617267582640985</v>
      </c>
      <c r="S34" s="23"/>
      <c r="T34" s="33"/>
      <c r="U34" s="362">
        <v>82</v>
      </c>
      <c r="V34" s="351" t="s">
        <v>68</v>
      </c>
      <c r="W34" s="347">
        <v>9389</v>
      </c>
      <c r="X34" s="366">
        <v>953.98739737323172</v>
      </c>
      <c r="Y34" s="342">
        <v>232.93843136989045</v>
      </c>
      <c r="Z34" s="363">
        <v>1186.9258287431221</v>
      </c>
      <c r="AA34" s="367">
        <v>-203.28043455107041</v>
      </c>
      <c r="AB34" s="365">
        <v>497.22398880749176</v>
      </c>
      <c r="AC34" s="371">
        <f t="shared" si="6"/>
        <v>1480.8693829995436</v>
      </c>
    </row>
    <row r="35" spans="1:29" ht="18.75">
      <c r="A35" s="350">
        <v>86</v>
      </c>
      <c r="B35" s="351" t="s">
        <v>69</v>
      </c>
      <c r="C35" s="347">
        <v>8143</v>
      </c>
      <c r="D35" s="341">
        <v>393.86049367554955</v>
      </c>
      <c r="E35" s="354">
        <v>369.1969790003684</v>
      </c>
      <c r="F35" s="357">
        <v>30.242171189979125</v>
      </c>
      <c r="G35" s="356">
        <v>-5.5786565147979861</v>
      </c>
      <c r="H35" s="342">
        <v>352.33292398378978</v>
      </c>
      <c r="I35" s="343">
        <v>746.19341765933927</v>
      </c>
      <c r="J35" s="346">
        <v>-143.22792582586271</v>
      </c>
      <c r="K35" s="347">
        <v>176.65305308900238</v>
      </c>
      <c r="L35" s="344">
        <f t="shared" si="0"/>
        <v>779.61854492247892</v>
      </c>
      <c r="M35" s="369">
        <v>5</v>
      </c>
      <c r="N35" s="134">
        <f t="shared" si="7"/>
        <v>-1224.6184367121923</v>
      </c>
      <c r="O35" s="135">
        <f t="shared" si="8"/>
        <v>-0.61101478913605511</v>
      </c>
      <c r="P35" s="31"/>
      <c r="Q35" s="39">
        <f t="shared" si="9"/>
        <v>-0.52599921513308756</v>
      </c>
      <c r="R35" s="39">
        <f t="shared" si="10"/>
        <v>-0.69482614246155139</v>
      </c>
      <c r="S35" s="23"/>
      <c r="T35" s="33"/>
      <c r="U35" s="362">
        <v>86</v>
      </c>
      <c r="V35" s="351" t="s">
        <v>69</v>
      </c>
      <c r="W35" s="347">
        <v>8175</v>
      </c>
      <c r="X35" s="366">
        <v>1189.6972452461328</v>
      </c>
      <c r="Y35" s="342">
        <v>384.54786464087232</v>
      </c>
      <c r="Z35" s="363">
        <v>1574.2451098870051</v>
      </c>
      <c r="AA35" s="368">
        <v>-148.868501529052</v>
      </c>
      <c r="AB35" s="365">
        <v>578.86037327671818</v>
      </c>
      <c r="AC35" s="371">
        <f t="shared" si="6"/>
        <v>2004.2369816346713</v>
      </c>
    </row>
    <row r="36" spans="1:29" ht="18.75">
      <c r="A36" s="350">
        <v>90</v>
      </c>
      <c r="B36" s="351" t="s">
        <v>70</v>
      </c>
      <c r="C36" s="347">
        <v>3136</v>
      </c>
      <c r="D36" s="341">
        <v>116.61033163265306</v>
      </c>
      <c r="E36" s="354">
        <v>301.92346938775512</v>
      </c>
      <c r="F36" s="357">
        <v>30.010841836734695</v>
      </c>
      <c r="G36" s="356">
        <v>-215.32397959183675</v>
      </c>
      <c r="H36" s="342">
        <v>-3.6890943877551021</v>
      </c>
      <c r="I36" s="343">
        <v>112.92123724489795</v>
      </c>
      <c r="J36" s="346">
        <v>-93.707589285714292</v>
      </c>
      <c r="K36" s="347">
        <v>227.39933975223428</v>
      </c>
      <c r="L36" s="344">
        <f t="shared" si="0"/>
        <v>246.61298771141793</v>
      </c>
      <c r="M36" s="369">
        <v>12</v>
      </c>
      <c r="N36" s="134">
        <f t="shared" si="7"/>
        <v>-3944.4988582272163</v>
      </c>
      <c r="O36" s="135">
        <f t="shared" si="8"/>
        <v>-0.94115809914488524</v>
      </c>
      <c r="P36" s="31"/>
      <c r="Q36" s="39">
        <f t="shared" si="9"/>
        <v>-0.96842282872095031</v>
      </c>
      <c r="R36" s="39">
        <f t="shared" si="10"/>
        <v>-0.69419492114141779</v>
      </c>
      <c r="S36" s="23"/>
      <c r="T36" s="33"/>
      <c r="U36" s="362">
        <v>90</v>
      </c>
      <c r="V36" s="351" t="s">
        <v>70</v>
      </c>
      <c r="W36" s="347">
        <v>3196</v>
      </c>
      <c r="X36" s="366">
        <v>3066.7831344189785</v>
      </c>
      <c r="Y36" s="342">
        <v>509.25717163012564</v>
      </c>
      <c r="Z36" s="363">
        <v>3576.0403060491044</v>
      </c>
      <c r="AA36" s="367">
        <v>-128.53723404255319</v>
      </c>
      <c r="AB36" s="365">
        <v>743.60877393208295</v>
      </c>
      <c r="AC36" s="371">
        <f t="shared" si="6"/>
        <v>4191.1118459386344</v>
      </c>
    </row>
    <row r="37" spans="1:29" ht="18.75">
      <c r="A37" s="350">
        <v>91</v>
      </c>
      <c r="B37" s="351" t="s">
        <v>71</v>
      </c>
      <c r="C37" s="347">
        <v>658457</v>
      </c>
      <c r="D37" s="341">
        <v>202.96094657661777</v>
      </c>
      <c r="E37" s="354">
        <v>330.02861082804191</v>
      </c>
      <c r="F37" s="357">
        <v>-10.602028682207038</v>
      </c>
      <c r="G37" s="356">
        <v>-116.46563556921713</v>
      </c>
      <c r="H37" s="342">
        <v>-92.251623112822855</v>
      </c>
      <c r="I37" s="343">
        <v>110.7093234637949</v>
      </c>
      <c r="J37" s="346">
        <v>50.836970371641577</v>
      </c>
      <c r="K37" s="347">
        <v>134.07024145902585</v>
      </c>
      <c r="L37" s="344">
        <f t="shared" si="0"/>
        <v>295.61653529446232</v>
      </c>
      <c r="M37" s="369">
        <v>1</v>
      </c>
      <c r="N37" s="134">
        <f t="shared" si="7"/>
        <v>-279.25211313132218</v>
      </c>
      <c r="O37" s="135">
        <f t="shared" si="8"/>
        <v>-0.48576681629103247</v>
      </c>
      <c r="P37" s="31"/>
      <c r="Q37" s="39">
        <f t="shared" si="9"/>
        <v>0.19702568401757614</v>
      </c>
      <c r="R37" s="39">
        <f t="shared" si="10"/>
        <v>-0.68639085357948604</v>
      </c>
      <c r="S37" s="23"/>
      <c r="T37" s="33"/>
      <c r="U37" s="362">
        <v>91</v>
      </c>
      <c r="V37" s="351" t="s">
        <v>71</v>
      </c>
      <c r="W37" s="347">
        <v>656920</v>
      </c>
      <c r="X37" s="366">
        <v>661.23127979310948</v>
      </c>
      <c r="Y37" s="342">
        <v>-568.7442722527021</v>
      </c>
      <c r="Z37" s="363">
        <v>92.487007540407419</v>
      </c>
      <c r="AA37" s="368">
        <v>54.874206904950377</v>
      </c>
      <c r="AB37" s="365">
        <v>427.5074339804267</v>
      </c>
      <c r="AC37" s="371">
        <f t="shared" si="6"/>
        <v>574.8686484257845</v>
      </c>
    </row>
    <row r="38" spans="1:29" ht="18.75">
      <c r="A38" s="350">
        <v>92</v>
      </c>
      <c r="B38" s="351" t="s">
        <v>72</v>
      </c>
      <c r="C38" s="347">
        <v>239206</v>
      </c>
      <c r="D38" s="341">
        <v>548.98735817663442</v>
      </c>
      <c r="E38" s="354">
        <v>677.6984607409513</v>
      </c>
      <c r="F38" s="357">
        <v>-115.77722548765499</v>
      </c>
      <c r="G38" s="356">
        <v>-12.933877076661958</v>
      </c>
      <c r="H38" s="342">
        <v>-15.875835054304657</v>
      </c>
      <c r="I38" s="343">
        <v>533.11152312232969</v>
      </c>
      <c r="J38" s="346">
        <v>84.361069538389501</v>
      </c>
      <c r="K38" s="347">
        <v>125.56638947926298</v>
      </c>
      <c r="L38" s="344">
        <f t="shared" si="0"/>
        <v>743.03898213998218</v>
      </c>
      <c r="M38" s="369">
        <v>1</v>
      </c>
      <c r="N38" s="134">
        <f t="shared" si="7"/>
        <v>-469.26749353392825</v>
      </c>
      <c r="O38" s="135">
        <f t="shared" si="8"/>
        <v>-0.38708651892094087</v>
      </c>
      <c r="P38" s="31"/>
      <c r="Q38" s="39">
        <f t="shared" si="9"/>
        <v>-0.24589059149120518</v>
      </c>
      <c r="R38" s="39">
        <f t="shared" si="10"/>
        <v>-0.68668881270543458</v>
      </c>
      <c r="S38" s="23"/>
      <c r="T38" s="33"/>
      <c r="U38" s="362">
        <v>92</v>
      </c>
      <c r="V38" s="351" t="s">
        <v>72</v>
      </c>
      <c r="W38" s="347">
        <v>237231</v>
      </c>
      <c r="X38" s="366">
        <v>840.14885635048392</v>
      </c>
      <c r="Y38" s="342">
        <v>-133.20697615762816</v>
      </c>
      <c r="Z38" s="363">
        <v>706.94188019285571</v>
      </c>
      <c r="AA38" s="367">
        <v>104.5924731590728</v>
      </c>
      <c r="AB38" s="365">
        <v>400.77212232198201</v>
      </c>
      <c r="AC38" s="371">
        <f t="shared" si="6"/>
        <v>1212.3064756739104</v>
      </c>
    </row>
    <row r="39" spans="1:29" ht="18.75">
      <c r="A39" s="350">
        <v>97</v>
      </c>
      <c r="B39" s="351" t="s">
        <v>73</v>
      </c>
      <c r="C39" s="347">
        <v>2131</v>
      </c>
      <c r="D39" s="341">
        <v>130.60159549507273</v>
      </c>
      <c r="E39" s="354">
        <v>152.13467855466916</v>
      </c>
      <c r="F39" s="357">
        <v>-148.85124354763022</v>
      </c>
      <c r="G39" s="356">
        <v>127.31816048803378</v>
      </c>
      <c r="H39" s="342">
        <v>69.453308305959638</v>
      </c>
      <c r="I39" s="343">
        <v>200.05537306428906</v>
      </c>
      <c r="J39" s="346">
        <v>-244.13749413420931</v>
      </c>
      <c r="K39" s="347">
        <v>213.09404307490473</v>
      </c>
      <c r="L39" s="344">
        <f t="shared" si="0"/>
        <v>169.01192200498448</v>
      </c>
      <c r="M39" s="369">
        <v>10</v>
      </c>
      <c r="N39" s="134">
        <f t="shared" si="7"/>
        <v>-3272.7910842822484</v>
      </c>
      <c r="O39" s="135">
        <f t="shared" si="8"/>
        <v>-0.95089436504755032</v>
      </c>
      <c r="P39" s="31"/>
      <c r="Q39" s="39">
        <f t="shared" si="9"/>
        <v>-0.9331798667139809</v>
      </c>
      <c r="R39" s="39">
        <f t="shared" si="10"/>
        <v>-0.69601375423606138</v>
      </c>
      <c r="S39" s="23"/>
      <c r="T39" s="33"/>
      <c r="U39" s="362">
        <v>97</v>
      </c>
      <c r="V39" s="351" t="s">
        <v>73</v>
      </c>
      <c r="W39" s="347">
        <v>2156</v>
      </c>
      <c r="X39" s="366">
        <v>2345.5156903552775</v>
      </c>
      <c r="Y39" s="342">
        <v>648.42286118824347</v>
      </c>
      <c r="Z39" s="363">
        <v>2993.9385515435206</v>
      </c>
      <c r="AA39" s="368">
        <v>-253.13450834879407</v>
      </c>
      <c r="AB39" s="365">
        <v>700.9989630925063</v>
      </c>
      <c r="AC39" s="371">
        <f t="shared" si="6"/>
        <v>3441.8030062872331</v>
      </c>
    </row>
    <row r="40" spans="1:29" ht="18.75">
      <c r="A40" s="350">
        <v>98</v>
      </c>
      <c r="B40" s="351" t="s">
        <v>74</v>
      </c>
      <c r="C40" s="347">
        <v>23090</v>
      </c>
      <c r="D40" s="341">
        <v>672.58904287570374</v>
      </c>
      <c r="E40" s="354">
        <v>353.64304893893461</v>
      </c>
      <c r="F40" s="357">
        <v>187.7620614984842</v>
      </c>
      <c r="G40" s="355">
        <v>131.18393243828498</v>
      </c>
      <c r="H40" s="342">
        <v>289.25812039844089</v>
      </c>
      <c r="I40" s="343">
        <v>961.84716327414469</v>
      </c>
      <c r="J40" s="346">
        <v>-217.85300996102208</v>
      </c>
      <c r="K40" s="347">
        <v>151.03147193447614</v>
      </c>
      <c r="L40" s="344">
        <f t="shared" si="0"/>
        <v>895.02562524759878</v>
      </c>
      <c r="M40" s="369">
        <v>7</v>
      </c>
      <c r="N40" s="134">
        <f t="shared" si="7"/>
        <v>-1159.9728819162424</v>
      </c>
      <c r="O40" s="135">
        <f t="shared" si="8"/>
        <v>-0.56446409954679344</v>
      </c>
      <c r="P40" s="31"/>
      <c r="Q40" s="39">
        <f t="shared" si="9"/>
        <v>-0.45183370217883045</v>
      </c>
      <c r="R40" s="39">
        <f t="shared" si="10"/>
        <v>-0.69686979867754517</v>
      </c>
      <c r="S40" s="23"/>
      <c r="T40" s="33"/>
      <c r="U40" s="362">
        <v>98</v>
      </c>
      <c r="V40" s="351" t="s">
        <v>74</v>
      </c>
      <c r="W40" s="347">
        <v>23251</v>
      </c>
      <c r="X40" s="366">
        <v>1482.0154359074641</v>
      </c>
      <c r="Y40" s="342">
        <v>272.64764187980239</v>
      </c>
      <c r="Z40" s="363">
        <v>1754.6630777872665</v>
      </c>
      <c r="AA40" s="367">
        <v>-197.90417616446604</v>
      </c>
      <c r="AB40" s="365">
        <v>498.2396055410407</v>
      </c>
      <c r="AC40" s="371">
        <f t="shared" si="6"/>
        <v>2054.9985071638412</v>
      </c>
    </row>
    <row r="41" spans="1:29" ht="18.75">
      <c r="A41" s="350">
        <v>102</v>
      </c>
      <c r="B41" s="351" t="s">
        <v>75</v>
      </c>
      <c r="C41" s="347">
        <v>9870</v>
      </c>
      <c r="D41" s="341">
        <v>299.63191489361702</v>
      </c>
      <c r="E41" s="354">
        <v>126.51691995947316</v>
      </c>
      <c r="F41" s="357">
        <v>106.19766970618035</v>
      </c>
      <c r="G41" s="356">
        <v>66.917325227963531</v>
      </c>
      <c r="H41" s="342">
        <v>421.35977710233027</v>
      </c>
      <c r="I41" s="343">
        <v>720.99159067882476</v>
      </c>
      <c r="J41" s="346">
        <v>69.246605876393104</v>
      </c>
      <c r="K41" s="347">
        <v>219.01539981735888</v>
      </c>
      <c r="L41" s="344">
        <f t="shared" si="0"/>
        <v>1009.2535963725768</v>
      </c>
      <c r="M41" s="369">
        <v>4</v>
      </c>
      <c r="N41" s="134">
        <f t="shared" si="7"/>
        <v>-1983.0961066250611</v>
      </c>
      <c r="O41" s="135">
        <f t="shared" si="8"/>
        <v>-0.66272204235970833</v>
      </c>
      <c r="P41" s="31"/>
      <c r="Q41" s="39">
        <f t="shared" si="9"/>
        <v>-0.67998837699984205</v>
      </c>
      <c r="R41" s="39">
        <f t="shared" si="10"/>
        <v>-0.66746227908029399</v>
      </c>
      <c r="S41" s="23"/>
      <c r="T41" s="33"/>
      <c r="U41" s="362">
        <v>102</v>
      </c>
      <c r="V41" s="351" t="s">
        <v>75</v>
      </c>
      <c r="W41" s="347">
        <v>9937</v>
      </c>
      <c r="X41" s="366">
        <v>1534.2522047424543</v>
      </c>
      <c r="Y41" s="342">
        <v>718.7646823300164</v>
      </c>
      <c r="Z41" s="363">
        <v>2253.0168870724706</v>
      </c>
      <c r="AA41" s="368">
        <v>80.714601992553085</v>
      </c>
      <c r="AB41" s="365">
        <v>658.61821393261403</v>
      </c>
      <c r="AC41" s="371">
        <f t="shared" si="6"/>
        <v>2992.3497029976379</v>
      </c>
    </row>
    <row r="42" spans="1:29" ht="18.75">
      <c r="A42" s="350">
        <v>103</v>
      </c>
      <c r="B42" s="351" t="s">
        <v>76</v>
      </c>
      <c r="C42" s="347">
        <v>2166</v>
      </c>
      <c r="D42" s="341">
        <v>318.97691597414587</v>
      </c>
      <c r="E42" s="354">
        <v>167.17543859649123</v>
      </c>
      <c r="F42" s="357">
        <v>94.720221606648195</v>
      </c>
      <c r="G42" s="356">
        <v>57.081255771006461</v>
      </c>
      <c r="H42" s="342">
        <v>511.57848568790399</v>
      </c>
      <c r="I42" s="343">
        <v>830.55540166204992</v>
      </c>
      <c r="J42" s="346">
        <v>-253.39981532779316</v>
      </c>
      <c r="K42" s="347">
        <v>229.66853840181042</v>
      </c>
      <c r="L42" s="344">
        <f t="shared" si="0"/>
        <v>806.82412473606723</v>
      </c>
      <c r="M42" s="369">
        <v>5</v>
      </c>
      <c r="N42" s="134">
        <f t="shared" si="7"/>
        <v>-1966.3752192913055</v>
      </c>
      <c r="O42" s="135">
        <f t="shared" si="8"/>
        <v>-0.70906378350560306</v>
      </c>
      <c r="P42" s="31"/>
      <c r="Q42" s="39">
        <f t="shared" si="9"/>
        <v>-0.64008532323620659</v>
      </c>
      <c r="R42" s="39">
        <f t="shared" si="10"/>
        <v>-0.68599507701977402</v>
      </c>
      <c r="S42" s="23"/>
      <c r="T42" s="33"/>
      <c r="U42" s="362">
        <v>103</v>
      </c>
      <c r="V42" s="351" t="s">
        <v>76</v>
      </c>
      <c r="W42" s="347">
        <v>2174</v>
      </c>
      <c r="X42" s="366">
        <v>1494.8257624584787</v>
      </c>
      <c r="Y42" s="342">
        <v>812.81950816528911</v>
      </c>
      <c r="Z42" s="363">
        <v>2307.6452706237678</v>
      </c>
      <c r="AA42" s="367">
        <v>-265.8629254829807</v>
      </c>
      <c r="AB42" s="365">
        <v>731.4169988865857</v>
      </c>
      <c r="AC42" s="371">
        <f t="shared" si="6"/>
        <v>2773.1993440273727</v>
      </c>
    </row>
    <row r="43" spans="1:29" ht="18.75">
      <c r="A43" s="350">
        <v>105</v>
      </c>
      <c r="B43" s="351" t="s">
        <v>77</v>
      </c>
      <c r="C43" s="347">
        <v>2139</v>
      </c>
      <c r="D43" s="341">
        <v>766.49696119682096</v>
      </c>
      <c r="E43" s="354">
        <v>442.96166432912577</v>
      </c>
      <c r="F43" s="357">
        <v>158.30107526881721</v>
      </c>
      <c r="G43" s="356">
        <v>165.23422159887798</v>
      </c>
      <c r="H43" s="342">
        <v>373.88172043010752</v>
      </c>
      <c r="I43" s="343">
        <v>1140.3782141187471</v>
      </c>
      <c r="J43" s="346">
        <v>-220.34782608695653</v>
      </c>
      <c r="K43" s="347">
        <v>234.52239277052999</v>
      </c>
      <c r="L43" s="344">
        <f t="shared" si="0"/>
        <v>1154.5527808023205</v>
      </c>
      <c r="M43" s="369">
        <v>18</v>
      </c>
      <c r="N43" s="134">
        <f t="shared" si="7"/>
        <v>-4399.6086604010006</v>
      </c>
      <c r="O43" s="135">
        <f t="shared" si="8"/>
        <v>-0.79212833601895005</v>
      </c>
      <c r="P43" s="31"/>
      <c r="Q43" s="39">
        <f t="shared" si="9"/>
        <v>-0.77274476534484438</v>
      </c>
      <c r="R43" s="39">
        <f t="shared" si="10"/>
        <v>-0.68644513309919175</v>
      </c>
      <c r="S43" s="23"/>
      <c r="T43" s="33"/>
      <c r="U43" s="362">
        <v>105</v>
      </c>
      <c r="V43" s="351" t="s">
        <v>77</v>
      </c>
      <c r="W43" s="347">
        <v>2199</v>
      </c>
      <c r="X43" s="366">
        <v>4094.3054342595892</v>
      </c>
      <c r="Y43" s="342">
        <v>923.74493474156361</v>
      </c>
      <c r="Z43" s="363">
        <v>5018.0503690011528</v>
      </c>
      <c r="AA43" s="368">
        <v>-211.83583447021374</v>
      </c>
      <c r="AB43" s="365">
        <v>747.94690667238206</v>
      </c>
      <c r="AC43" s="371">
        <f t="shared" si="6"/>
        <v>5554.1614412033214</v>
      </c>
    </row>
    <row r="44" spans="1:29" ht="18.75">
      <c r="A44" s="350">
        <v>106</v>
      </c>
      <c r="B44" s="351" t="s">
        <v>78</v>
      </c>
      <c r="C44" s="347">
        <v>46880</v>
      </c>
      <c r="D44" s="341">
        <v>342.85388225255974</v>
      </c>
      <c r="E44" s="354">
        <v>227.01565699658704</v>
      </c>
      <c r="F44" s="357">
        <v>37.31843003412969</v>
      </c>
      <c r="G44" s="356">
        <v>78.519795221842998</v>
      </c>
      <c r="H44" s="342">
        <v>-4.3125639931740611</v>
      </c>
      <c r="I44" s="343">
        <v>338.54129692832765</v>
      </c>
      <c r="J44" s="346">
        <v>-37.200298634812285</v>
      </c>
      <c r="K44" s="347">
        <v>143.15754989120182</v>
      </c>
      <c r="L44" s="344">
        <f t="shared" si="0"/>
        <v>444.49854818471721</v>
      </c>
      <c r="M44" s="369">
        <v>1</v>
      </c>
      <c r="N44" s="134">
        <f t="shared" si="7"/>
        <v>-1065.8669284960347</v>
      </c>
      <c r="O44" s="135">
        <f t="shared" si="8"/>
        <v>-0.70570133186467721</v>
      </c>
      <c r="P44" s="31"/>
      <c r="Q44" s="39">
        <f t="shared" si="9"/>
        <v>-0.68996181041644289</v>
      </c>
      <c r="R44" s="39">
        <f t="shared" si="10"/>
        <v>-0.68708097838226934</v>
      </c>
      <c r="S44" s="23"/>
      <c r="T44" s="33"/>
      <c r="U44" s="362">
        <v>106</v>
      </c>
      <c r="V44" s="351" t="s">
        <v>78</v>
      </c>
      <c r="W44" s="347">
        <v>46576</v>
      </c>
      <c r="X44" s="366">
        <v>1195.3481744766445</v>
      </c>
      <c r="Y44" s="342">
        <v>-103.41399248746492</v>
      </c>
      <c r="Z44" s="363">
        <v>1091.9341819891795</v>
      </c>
      <c r="AA44" s="367">
        <v>-39.059429749227071</v>
      </c>
      <c r="AB44" s="365">
        <v>457.49072444079962</v>
      </c>
      <c r="AC44" s="371">
        <f t="shared" si="6"/>
        <v>1510.365476680752</v>
      </c>
    </row>
    <row r="45" spans="1:29" ht="18.75">
      <c r="A45" s="350">
        <v>108</v>
      </c>
      <c r="B45" s="351" t="s">
        <v>79</v>
      </c>
      <c r="C45" s="347">
        <v>10337</v>
      </c>
      <c r="D45" s="341">
        <v>392.45632195027571</v>
      </c>
      <c r="E45" s="354">
        <v>322.48892328528586</v>
      </c>
      <c r="F45" s="357">
        <v>61.17210022250169</v>
      </c>
      <c r="G45" s="356">
        <v>8.79529844248815</v>
      </c>
      <c r="H45" s="342">
        <v>433.50382122472672</v>
      </c>
      <c r="I45" s="343">
        <v>825.96014317500237</v>
      </c>
      <c r="J45" s="346">
        <v>-126.02341104769276</v>
      </c>
      <c r="K45" s="347">
        <v>170.73430566835432</v>
      </c>
      <c r="L45" s="344">
        <f t="shared" si="0"/>
        <v>870.67103779566389</v>
      </c>
      <c r="M45" s="369">
        <v>6</v>
      </c>
      <c r="N45" s="134">
        <f t="shared" si="7"/>
        <v>-1618.3515010723536</v>
      </c>
      <c r="O45" s="135">
        <f t="shared" si="8"/>
        <v>-0.65019559919628678</v>
      </c>
      <c r="P45" s="31"/>
      <c r="Q45" s="39">
        <f t="shared" si="9"/>
        <v>-0.59227440988810143</v>
      </c>
      <c r="R45" s="39">
        <f t="shared" si="10"/>
        <v>-0.69940834898035598</v>
      </c>
      <c r="S45" s="23"/>
      <c r="T45" s="33"/>
      <c r="U45" s="362">
        <v>108</v>
      </c>
      <c r="V45" s="351" t="s">
        <v>79</v>
      </c>
      <c r="W45" s="347">
        <v>10344</v>
      </c>
      <c r="X45" s="366">
        <v>1394.1587601243591</v>
      </c>
      <c r="Y45" s="342">
        <v>631.61583731584869</v>
      </c>
      <c r="Z45" s="363">
        <v>2025.7745974402078</v>
      </c>
      <c r="AA45" s="368">
        <v>-104.74622969837587</v>
      </c>
      <c r="AB45" s="365">
        <v>567.99417112618551</v>
      </c>
      <c r="AC45" s="371">
        <f t="shared" si="6"/>
        <v>2489.0225388680174</v>
      </c>
    </row>
    <row r="46" spans="1:29" ht="18.75">
      <c r="A46" s="350">
        <v>109</v>
      </c>
      <c r="B46" s="351" t="s">
        <v>80</v>
      </c>
      <c r="C46" s="347">
        <v>67971</v>
      </c>
      <c r="D46" s="341">
        <v>160.64056730076061</v>
      </c>
      <c r="E46" s="354">
        <v>143.06014329640581</v>
      </c>
      <c r="F46" s="357">
        <v>-15.540804166482765</v>
      </c>
      <c r="G46" s="356">
        <v>33.121228170837561</v>
      </c>
      <c r="H46" s="342">
        <v>103.47329007959277</v>
      </c>
      <c r="I46" s="343">
        <v>264.11387209251006</v>
      </c>
      <c r="J46" s="346">
        <v>-207.54961674831912</v>
      </c>
      <c r="K46" s="347">
        <v>154.62490811095964</v>
      </c>
      <c r="L46" s="344">
        <f t="shared" si="0"/>
        <v>211.18916345515058</v>
      </c>
      <c r="M46" s="369">
        <v>5</v>
      </c>
      <c r="N46" s="134">
        <f t="shared" si="7"/>
        <v>-1548.1034560889495</v>
      </c>
      <c r="O46" s="135">
        <f t="shared" si="8"/>
        <v>-0.87995790972517252</v>
      </c>
      <c r="P46" s="31"/>
      <c r="Q46" s="39">
        <f t="shared" si="9"/>
        <v>-0.81940246365678804</v>
      </c>
      <c r="R46" s="39">
        <f t="shared" si="10"/>
        <v>-0.69007884171968858</v>
      </c>
      <c r="S46" s="23"/>
      <c r="T46" s="33"/>
      <c r="U46" s="362">
        <v>109</v>
      </c>
      <c r="V46" s="351" t="s">
        <v>80</v>
      </c>
      <c r="W46" s="347">
        <v>67848</v>
      </c>
      <c r="X46" s="366">
        <v>1332.6568398916288</v>
      </c>
      <c r="Y46" s="342">
        <v>129.78765099323894</v>
      </c>
      <c r="Z46" s="363">
        <v>1462.4444908848679</v>
      </c>
      <c r="AA46" s="367">
        <v>-202.06878611012851</v>
      </c>
      <c r="AB46" s="365">
        <v>498.91691476936052</v>
      </c>
      <c r="AC46" s="371">
        <f t="shared" si="6"/>
        <v>1759.2926195441</v>
      </c>
    </row>
    <row r="47" spans="1:29" ht="18.75">
      <c r="A47" s="350">
        <v>111</v>
      </c>
      <c r="B47" s="351" t="s">
        <v>81</v>
      </c>
      <c r="C47" s="347">
        <v>18344</v>
      </c>
      <c r="D47" s="341">
        <v>316.59022023549937</v>
      </c>
      <c r="E47" s="354">
        <v>-153.6564544265155</v>
      </c>
      <c r="F47" s="357">
        <v>226.48293720017443</v>
      </c>
      <c r="G47" s="356">
        <v>243.76373746184038</v>
      </c>
      <c r="H47" s="342">
        <v>305.17079153946793</v>
      </c>
      <c r="I47" s="343">
        <v>621.7610117749673</v>
      </c>
      <c r="J47" s="346">
        <v>-145.77905582206716</v>
      </c>
      <c r="K47" s="347">
        <v>169.86095818113955</v>
      </c>
      <c r="L47" s="344">
        <f t="shared" si="0"/>
        <v>645.84291413403969</v>
      </c>
      <c r="M47" s="369">
        <v>7</v>
      </c>
      <c r="N47" s="134">
        <f t="shared" si="7"/>
        <v>-2263.0336713192914</v>
      </c>
      <c r="O47" s="135">
        <f t="shared" si="8"/>
        <v>-0.7779751408623653</v>
      </c>
      <c r="P47" s="31"/>
      <c r="Q47" s="39">
        <f t="shared" si="9"/>
        <v>-0.75082230493177082</v>
      </c>
      <c r="R47" s="39">
        <f t="shared" si="10"/>
        <v>-0.69707095492923488</v>
      </c>
      <c r="S47" s="23"/>
      <c r="T47" s="33"/>
      <c r="U47" s="362">
        <v>111</v>
      </c>
      <c r="V47" s="351" t="s">
        <v>81</v>
      </c>
      <c r="W47" s="347">
        <v>18497</v>
      </c>
      <c r="X47" s="366">
        <v>1998.1081966976892</v>
      </c>
      <c r="Y47" s="342">
        <v>497.14328078595304</v>
      </c>
      <c r="Z47" s="363">
        <v>2495.2514774836422</v>
      </c>
      <c r="AA47" s="368">
        <v>-147.10342217656918</v>
      </c>
      <c r="AB47" s="365">
        <v>560.72853014625775</v>
      </c>
      <c r="AC47" s="371">
        <f t="shared" si="6"/>
        <v>2908.8765854533312</v>
      </c>
    </row>
    <row r="48" spans="1:29" ht="18.75">
      <c r="A48" s="350">
        <v>139</v>
      </c>
      <c r="B48" s="351" t="s">
        <v>82</v>
      </c>
      <c r="C48" s="347">
        <v>9912</v>
      </c>
      <c r="D48" s="341">
        <v>738.64729620661819</v>
      </c>
      <c r="E48" s="354">
        <v>888.99071832122684</v>
      </c>
      <c r="F48" s="357">
        <v>-53.938054882970135</v>
      </c>
      <c r="G48" s="356">
        <v>-96.405367231638422</v>
      </c>
      <c r="H48" s="342">
        <v>572.17211460855526</v>
      </c>
      <c r="I48" s="343">
        <v>1310.8193099273608</v>
      </c>
      <c r="J48" s="346">
        <v>8.4325060532687655</v>
      </c>
      <c r="K48" s="347">
        <v>149.401607805331</v>
      </c>
      <c r="L48" s="344">
        <f t="shared" si="0"/>
        <v>1468.6534237859605</v>
      </c>
      <c r="M48" s="369">
        <v>17</v>
      </c>
      <c r="N48" s="134">
        <f t="shared" si="7"/>
        <v>-1885.1980492546941</v>
      </c>
      <c r="O48" s="135">
        <f t="shared" si="8"/>
        <v>-0.56209944429815306</v>
      </c>
      <c r="P48" s="31"/>
      <c r="Q48" s="39">
        <f t="shared" si="9"/>
        <v>-0.54186201652897836</v>
      </c>
      <c r="R48" s="39">
        <f t="shared" si="10"/>
        <v>-0.70599068184416569</v>
      </c>
      <c r="S48" s="23"/>
      <c r="T48" s="33"/>
      <c r="U48" s="362">
        <v>139</v>
      </c>
      <c r="V48" s="351" t="s">
        <v>82</v>
      </c>
      <c r="W48" s="347">
        <v>9848</v>
      </c>
      <c r="X48" s="366">
        <v>2000.8596379171629</v>
      </c>
      <c r="Y48" s="342">
        <v>860.32925542914359</v>
      </c>
      <c r="Z48" s="363">
        <v>2861.1888933463065</v>
      </c>
      <c r="AA48" s="367">
        <v>-15.490048740861088</v>
      </c>
      <c r="AB48" s="365">
        <v>508.15262843520952</v>
      </c>
      <c r="AC48" s="371">
        <f t="shared" si="6"/>
        <v>3353.8514730406546</v>
      </c>
    </row>
    <row r="49" spans="1:29" ht="18.75">
      <c r="A49" s="350">
        <v>140</v>
      </c>
      <c r="B49" s="351" t="s">
        <v>83</v>
      </c>
      <c r="C49" s="347">
        <v>20958</v>
      </c>
      <c r="D49" s="341">
        <v>642.49370168909252</v>
      </c>
      <c r="E49" s="354">
        <v>164.47432961160416</v>
      </c>
      <c r="F49" s="357">
        <v>299.18704074816299</v>
      </c>
      <c r="G49" s="356">
        <v>178.83233132932531</v>
      </c>
      <c r="H49" s="342">
        <v>357.64314342971659</v>
      </c>
      <c r="I49" s="343">
        <v>1000.1368928332856</v>
      </c>
      <c r="J49" s="346">
        <v>-66.261427617139034</v>
      </c>
      <c r="K49" s="347">
        <v>175.61917155699797</v>
      </c>
      <c r="L49" s="344">
        <f t="shared" si="0"/>
        <v>1109.4946367731445</v>
      </c>
      <c r="M49" s="369">
        <v>11</v>
      </c>
      <c r="N49" s="134">
        <f t="shared" si="7"/>
        <v>-2001.342938632702</v>
      </c>
      <c r="O49" s="135">
        <f t="shared" si="8"/>
        <v>-0.64334536603750603</v>
      </c>
      <c r="P49" s="31"/>
      <c r="Q49" s="39">
        <f t="shared" si="9"/>
        <v>-0.61620547682592852</v>
      </c>
      <c r="R49" s="39">
        <f t="shared" si="10"/>
        <v>-0.69192410753497136</v>
      </c>
      <c r="S49" s="23"/>
      <c r="T49" s="33"/>
      <c r="U49" s="362">
        <v>140</v>
      </c>
      <c r="V49" s="351" t="s">
        <v>83</v>
      </c>
      <c r="W49" s="347">
        <v>21124</v>
      </c>
      <c r="X49" s="366">
        <v>2008.7637277645647</v>
      </c>
      <c r="Y49" s="342">
        <v>597.15384646738869</v>
      </c>
      <c r="Z49" s="363">
        <v>2605.9175742319535</v>
      </c>
      <c r="AA49" s="368">
        <v>-65.131651202423782</v>
      </c>
      <c r="AB49" s="365">
        <v>570.05165237631661</v>
      </c>
      <c r="AC49" s="371">
        <f t="shared" si="6"/>
        <v>3110.8375754058466</v>
      </c>
    </row>
    <row r="50" spans="1:29" ht="18.75">
      <c r="A50" s="350">
        <v>142</v>
      </c>
      <c r="B50" s="351" t="s">
        <v>84</v>
      </c>
      <c r="C50" s="347">
        <v>6559</v>
      </c>
      <c r="D50" s="341">
        <v>141.4416831834121</v>
      </c>
      <c r="E50" s="354">
        <v>130.87238908370179</v>
      </c>
      <c r="F50" s="357">
        <v>-10.911266961427048</v>
      </c>
      <c r="G50" s="356">
        <v>21.480561061137369</v>
      </c>
      <c r="H50" s="342">
        <v>381.99237688672054</v>
      </c>
      <c r="I50" s="343">
        <v>523.43390760786701</v>
      </c>
      <c r="J50" s="346">
        <v>-100.83229150785181</v>
      </c>
      <c r="K50" s="347">
        <v>181.76622264346679</v>
      </c>
      <c r="L50" s="344">
        <f t="shared" si="0"/>
        <v>604.36783874348203</v>
      </c>
      <c r="M50" s="369">
        <v>7</v>
      </c>
      <c r="N50" s="134">
        <f t="shared" si="7"/>
        <v>-2288.6337074470139</v>
      </c>
      <c r="O50" s="135">
        <f t="shared" si="8"/>
        <v>-0.79109315045499595</v>
      </c>
      <c r="P50" s="31"/>
      <c r="Q50" s="39">
        <f t="shared" si="9"/>
        <v>-0.78235686325581888</v>
      </c>
      <c r="R50" s="39">
        <f t="shared" si="10"/>
        <v>-0.6955724028968544</v>
      </c>
      <c r="S50" s="23"/>
      <c r="T50" s="33"/>
      <c r="U50" s="362">
        <v>142</v>
      </c>
      <c r="V50" s="351" t="s">
        <v>84</v>
      </c>
      <c r="W50" s="347">
        <v>6625</v>
      </c>
      <c r="X50" s="366">
        <v>1701.9148965964516</v>
      </c>
      <c r="Y50" s="342">
        <v>703.09504508213126</v>
      </c>
      <c r="Z50" s="363">
        <v>2405.0099416785829</v>
      </c>
      <c r="AA50" s="367">
        <v>-109.08377358490566</v>
      </c>
      <c r="AB50" s="365">
        <v>597.07537809681901</v>
      </c>
      <c r="AC50" s="371">
        <f t="shared" si="6"/>
        <v>2893.0015461904959</v>
      </c>
    </row>
    <row r="51" spans="1:29" ht="18.75">
      <c r="A51" s="350">
        <v>143</v>
      </c>
      <c r="B51" s="351" t="s">
        <v>85</v>
      </c>
      <c r="C51" s="347">
        <v>6877</v>
      </c>
      <c r="D51" s="341">
        <v>116.31103678929766</v>
      </c>
      <c r="E51" s="354">
        <v>105.39973825796132</v>
      </c>
      <c r="F51" s="357">
        <v>-25.694779700450777</v>
      </c>
      <c r="G51" s="356">
        <v>36.606078231787116</v>
      </c>
      <c r="H51" s="342">
        <v>365.19994183510249</v>
      </c>
      <c r="I51" s="343">
        <v>481.51112403664388</v>
      </c>
      <c r="J51" s="346">
        <v>-130.26494110804128</v>
      </c>
      <c r="K51" s="347">
        <v>200.17810696537649</v>
      </c>
      <c r="L51" s="344">
        <f t="shared" si="0"/>
        <v>551.42428989397911</v>
      </c>
      <c r="M51" s="369">
        <v>6</v>
      </c>
      <c r="N51" s="134">
        <f t="shared" si="7"/>
        <v>-2475.6253934276856</v>
      </c>
      <c r="O51" s="135">
        <f t="shared" si="8"/>
        <v>-0.81783441053769357</v>
      </c>
      <c r="P51" s="31"/>
      <c r="Q51" s="39">
        <f t="shared" si="9"/>
        <v>-0.80710461428508629</v>
      </c>
      <c r="R51" s="39">
        <f t="shared" si="10"/>
        <v>-0.69105444709205321</v>
      </c>
      <c r="S51" s="23"/>
      <c r="T51" s="33"/>
      <c r="U51" s="362">
        <v>143</v>
      </c>
      <c r="V51" s="351" t="s">
        <v>85</v>
      </c>
      <c r="W51" s="347">
        <v>6866</v>
      </c>
      <c r="X51" s="366">
        <v>1727.2834910445426</v>
      </c>
      <c r="Y51" s="342">
        <v>768.94586276843415</v>
      </c>
      <c r="Z51" s="363">
        <v>2496.2293538129766</v>
      </c>
      <c r="AA51" s="368">
        <v>-117.11942907078357</v>
      </c>
      <c r="AB51" s="365">
        <v>647.93975857947191</v>
      </c>
      <c r="AC51" s="371">
        <f t="shared" si="6"/>
        <v>3027.0496833216648</v>
      </c>
    </row>
    <row r="52" spans="1:29" ht="18.75">
      <c r="A52" s="350">
        <v>145</v>
      </c>
      <c r="B52" s="351" t="s">
        <v>86</v>
      </c>
      <c r="C52" s="347">
        <v>12366</v>
      </c>
      <c r="D52" s="341">
        <v>665.67459162218984</v>
      </c>
      <c r="E52" s="354">
        <v>534.55725376031057</v>
      </c>
      <c r="F52" s="357">
        <v>128.85306485524825</v>
      </c>
      <c r="G52" s="356">
        <v>2.2642730066310852</v>
      </c>
      <c r="H52" s="342">
        <v>470.21251819505096</v>
      </c>
      <c r="I52" s="343">
        <v>1135.8871098172408</v>
      </c>
      <c r="J52" s="346">
        <v>-34.505175481158012</v>
      </c>
      <c r="K52" s="347">
        <v>179.0891813942234</v>
      </c>
      <c r="L52" s="344">
        <f t="shared" si="0"/>
        <v>1280.4711157303063</v>
      </c>
      <c r="M52" s="369">
        <v>14</v>
      </c>
      <c r="N52" s="134">
        <f t="shared" si="7"/>
        <v>-1587.8171778971473</v>
      </c>
      <c r="O52" s="135">
        <f t="shared" si="8"/>
        <v>-0.5535765639126442</v>
      </c>
      <c r="P52" s="31"/>
      <c r="Q52" s="39">
        <f t="shared" si="9"/>
        <v>-0.5102016695001218</v>
      </c>
      <c r="R52" s="39">
        <f t="shared" si="10"/>
        <v>-0.68684478178221564</v>
      </c>
      <c r="S52" s="23"/>
      <c r="T52" s="33"/>
      <c r="U52" s="362">
        <v>145</v>
      </c>
      <c r="V52" s="351" t="s">
        <v>86</v>
      </c>
      <c r="W52" s="347">
        <v>12294</v>
      </c>
      <c r="X52" s="366">
        <v>1629.3215462804612</v>
      </c>
      <c r="Y52" s="342">
        <v>689.7698819364897</v>
      </c>
      <c r="Z52" s="363">
        <v>2319.091428216951</v>
      </c>
      <c r="AA52" s="367">
        <v>-22.689442004229704</v>
      </c>
      <c r="AB52" s="365">
        <v>571.88630741473219</v>
      </c>
      <c r="AC52" s="371">
        <f t="shared" si="6"/>
        <v>2868.2882936274536</v>
      </c>
    </row>
    <row r="53" spans="1:29" ht="18.75">
      <c r="A53" s="350">
        <v>146</v>
      </c>
      <c r="B53" s="351" t="s">
        <v>87</v>
      </c>
      <c r="C53" s="347">
        <v>4643</v>
      </c>
      <c r="D53" s="341">
        <v>800.3919879388327</v>
      </c>
      <c r="E53" s="354">
        <v>396.1395649364635</v>
      </c>
      <c r="F53" s="357">
        <v>275.58582812836528</v>
      </c>
      <c r="G53" s="356">
        <v>128.66659487400386</v>
      </c>
      <c r="H53" s="342">
        <v>105.0027999138488</v>
      </c>
      <c r="I53" s="343">
        <v>905.39478785268147</v>
      </c>
      <c r="J53" s="346">
        <v>-33.010338143441743</v>
      </c>
      <c r="K53" s="347">
        <v>221.3377598239442</v>
      </c>
      <c r="L53" s="344">
        <f t="shared" si="0"/>
        <v>1093.722209533184</v>
      </c>
      <c r="M53" s="369">
        <v>12</v>
      </c>
      <c r="N53" s="134">
        <f t="shared" si="7"/>
        <v>-3833.7805242390828</v>
      </c>
      <c r="O53" s="135">
        <f t="shared" si="8"/>
        <v>-0.77803721912988544</v>
      </c>
      <c r="P53" s="31"/>
      <c r="Q53" s="39">
        <f t="shared" si="9"/>
        <v>-0.78554212318721317</v>
      </c>
      <c r="R53" s="39">
        <f t="shared" si="10"/>
        <v>-0.69068386445724883</v>
      </c>
      <c r="S53" s="23"/>
      <c r="T53" s="33"/>
      <c r="U53" s="362">
        <v>146</v>
      </c>
      <c r="V53" s="351" t="s">
        <v>87</v>
      </c>
      <c r="W53" s="347">
        <v>4749</v>
      </c>
      <c r="X53" s="366">
        <v>3606.1646044522504</v>
      </c>
      <c r="Y53" s="342">
        <v>615.61918501916762</v>
      </c>
      <c r="Z53" s="363">
        <v>4221.7837894714175</v>
      </c>
      <c r="AA53" s="368">
        <v>-9.8523899768372285</v>
      </c>
      <c r="AB53" s="365">
        <v>715.57133427768656</v>
      </c>
      <c r="AC53" s="371">
        <f t="shared" si="6"/>
        <v>4927.5027337722668</v>
      </c>
    </row>
    <row r="54" spans="1:29" ht="18.75">
      <c r="A54" s="350">
        <v>148</v>
      </c>
      <c r="B54" s="351" t="s">
        <v>88</v>
      </c>
      <c r="C54" s="347">
        <v>7008</v>
      </c>
      <c r="D54" s="341">
        <v>1392.0878995433791</v>
      </c>
      <c r="E54" s="354">
        <v>1119.6240011415525</v>
      </c>
      <c r="F54" s="357">
        <v>-8.0646404109589049</v>
      </c>
      <c r="G54" s="356">
        <v>280.52853881278537</v>
      </c>
      <c r="H54" s="342">
        <v>-5.3989726027397262</v>
      </c>
      <c r="I54" s="343">
        <v>1386.6889269406392</v>
      </c>
      <c r="J54" s="346">
        <v>-109.60174086757991</v>
      </c>
      <c r="K54" s="347">
        <v>165.34346471651642</v>
      </c>
      <c r="L54" s="344">
        <f t="shared" si="0"/>
        <v>1442.4306507895758</v>
      </c>
      <c r="M54" s="369">
        <v>19</v>
      </c>
      <c r="N54" s="134">
        <f t="shared" si="7"/>
        <v>-2606.1988489408386</v>
      </c>
      <c r="O54" s="135">
        <f t="shared" si="8"/>
        <v>-0.64372372159872304</v>
      </c>
      <c r="P54" s="31"/>
      <c r="Q54" s="39">
        <f t="shared" si="9"/>
        <v>-0.61427890442578881</v>
      </c>
      <c r="R54" s="39">
        <f t="shared" si="10"/>
        <v>-0.702623843151297</v>
      </c>
      <c r="S54" s="23"/>
      <c r="T54" s="33"/>
      <c r="U54" s="362">
        <v>148</v>
      </c>
      <c r="V54" s="351" t="s">
        <v>88</v>
      </c>
      <c r="W54" s="347">
        <v>6862</v>
      </c>
      <c r="X54" s="366">
        <v>3301.6433719714705</v>
      </c>
      <c r="Y54" s="342">
        <v>293.4125968401853</v>
      </c>
      <c r="Z54" s="363">
        <v>3595.0559688116559</v>
      </c>
      <c r="AA54" s="367">
        <v>-102.43427572136403</v>
      </c>
      <c r="AB54" s="365">
        <v>556.00780664012257</v>
      </c>
      <c r="AC54" s="371">
        <f t="shared" si="6"/>
        <v>4048.6294997304144</v>
      </c>
    </row>
    <row r="55" spans="1:29" ht="18.75">
      <c r="A55" s="350">
        <v>149</v>
      </c>
      <c r="B55" s="351" t="s">
        <v>89</v>
      </c>
      <c r="C55" s="347">
        <v>5353</v>
      </c>
      <c r="D55" s="341">
        <v>520.23388753969732</v>
      </c>
      <c r="E55" s="354">
        <v>417.95254997197833</v>
      </c>
      <c r="F55" s="357">
        <v>52.900616476742016</v>
      </c>
      <c r="G55" s="356">
        <v>49.380721090977019</v>
      </c>
      <c r="H55" s="342">
        <v>-12.655146646740146</v>
      </c>
      <c r="I55" s="343">
        <v>507.57874089295723</v>
      </c>
      <c r="J55" s="346">
        <v>-239.97534093031945</v>
      </c>
      <c r="K55" s="347">
        <v>167.13153671468802</v>
      </c>
      <c r="L55" s="344">
        <f t="shared" si="0"/>
        <v>434.73493667732583</v>
      </c>
      <c r="M55" s="369">
        <v>1</v>
      </c>
      <c r="N55" s="134">
        <f t="shared" si="7"/>
        <v>-1153.5326457862304</v>
      </c>
      <c r="O55" s="135">
        <f t="shared" si="8"/>
        <v>-0.72628356740555644</v>
      </c>
      <c r="P55" s="31"/>
      <c r="Q55" s="39">
        <f t="shared" si="9"/>
        <v>-0.59792356884056708</v>
      </c>
      <c r="R55" s="39">
        <f t="shared" si="10"/>
        <v>-0.68768163208414235</v>
      </c>
      <c r="S55" s="23"/>
      <c r="T55" s="33"/>
      <c r="U55" s="362">
        <v>149</v>
      </c>
      <c r="V55" s="351" t="s">
        <v>89</v>
      </c>
      <c r="W55" s="347">
        <v>5321</v>
      </c>
      <c r="X55" s="366">
        <v>1351.484818572397</v>
      </c>
      <c r="Y55" s="342">
        <v>-89.09115021114404</v>
      </c>
      <c r="Z55" s="363">
        <v>1262.3936683612528</v>
      </c>
      <c r="AA55" s="368">
        <v>-209.25803420409699</v>
      </c>
      <c r="AB55" s="365">
        <v>535.13194830640032</v>
      </c>
      <c r="AC55" s="371">
        <f t="shared" si="6"/>
        <v>1588.2675824635562</v>
      </c>
    </row>
    <row r="56" spans="1:29" ht="18.75">
      <c r="A56" s="350">
        <v>151</v>
      </c>
      <c r="B56" s="351" t="s">
        <v>90</v>
      </c>
      <c r="C56" s="347">
        <v>1891</v>
      </c>
      <c r="D56" s="341">
        <v>138.39925965097831</v>
      </c>
      <c r="E56" s="354">
        <v>185.31253305129562</v>
      </c>
      <c r="F56" s="357">
        <v>18.560549973558963</v>
      </c>
      <c r="G56" s="356">
        <v>-65.473823373876257</v>
      </c>
      <c r="H56" s="342">
        <v>323.17609730301427</v>
      </c>
      <c r="I56" s="343">
        <v>461.57535695399258</v>
      </c>
      <c r="J56" s="346">
        <v>-274.42252776308834</v>
      </c>
      <c r="K56" s="347">
        <v>265.50652932314745</v>
      </c>
      <c r="L56" s="344">
        <f t="shared" si="0"/>
        <v>452.65935851405169</v>
      </c>
      <c r="M56" s="369">
        <v>14</v>
      </c>
      <c r="N56" s="134">
        <f t="shared" si="7"/>
        <v>-3856.0474208237774</v>
      </c>
      <c r="O56" s="135">
        <f t="shared" si="8"/>
        <v>-0.89494310434751434</v>
      </c>
      <c r="P56" s="31"/>
      <c r="Q56" s="39">
        <f t="shared" si="9"/>
        <v>-0.8761184319123313</v>
      </c>
      <c r="R56" s="39">
        <f t="shared" si="10"/>
        <v>-0.68647533740959354</v>
      </c>
      <c r="S56" s="23"/>
      <c r="T56" s="33"/>
      <c r="U56" s="362">
        <v>151</v>
      </c>
      <c r="V56" s="351" t="s">
        <v>90</v>
      </c>
      <c r="W56" s="347">
        <v>1925</v>
      </c>
      <c r="X56" s="366">
        <v>2816.5836865386846</v>
      </c>
      <c r="Y56" s="342">
        <v>909.35685553892483</v>
      </c>
      <c r="Z56" s="363">
        <v>3725.9405420776093</v>
      </c>
      <c r="AA56" s="367">
        <v>-264.0779220779221</v>
      </c>
      <c r="AB56" s="365">
        <v>846.84415933814239</v>
      </c>
      <c r="AC56" s="371">
        <f t="shared" si="6"/>
        <v>4308.7067793378292</v>
      </c>
    </row>
    <row r="57" spans="1:29" ht="18.75">
      <c r="A57" s="350">
        <v>152</v>
      </c>
      <c r="B57" s="351" t="s">
        <v>91</v>
      </c>
      <c r="C57" s="347">
        <v>4480</v>
      </c>
      <c r="D57" s="341">
        <v>329.81785714285712</v>
      </c>
      <c r="E57" s="354">
        <v>304.73571428571427</v>
      </c>
      <c r="F57" s="357">
        <v>65.021428571428572</v>
      </c>
      <c r="G57" s="356">
        <v>-39.939285714285717</v>
      </c>
      <c r="H57" s="342">
        <v>509.94553571428571</v>
      </c>
      <c r="I57" s="343">
        <v>839.76339285714289</v>
      </c>
      <c r="J57" s="346">
        <v>-0.42321428571428571</v>
      </c>
      <c r="K57" s="347">
        <v>209.7447368770892</v>
      </c>
      <c r="L57" s="344">
        <f t="shared" si="0"/>
        <v>1049.0849154485179</v>
      </c>
      <c r="M57" s="369">
        <v>14</v>
      </c>
      <c r="N57" s="134">
        <f t="shared" si="7"/>
        <v>-2275.4786837426645</v>
      </c>
      <c r="O57" s="135">
        <f t="shared" si="8"/>
        <v>-0.68444432354858709</v>
      </c>
      <c r="P57" s="31"/>
      <c r="Q57" s="39">
        <f t="shared" si="9"/>
        <v>-0.68271814221546845</v>
      </c>
      <c r="R57" s="39">
        <f t="shared" si="10"/>
        <v>-0.69447556938169552</v>
      </c>
      <c r="S57" s="23"/>
      <c r="T57" s="33"/>
      <c r="U57" s="362">
        <v>152</v>
      </c>
      <c r="V57" s="351" t="s">
        <v>91</v>
      </c>
      <c r="W57" s="347">
        <v>4471</v>
      </c>
      <c r="X57" s="366">
        <v>1805.1838591907706</v>
      </c>
      <c r="Y57" s="342">
        <v>841.55868928306086</v>
      </c>
      <c r="Z57" s="363">
        <v>2646.7425484738314</v>
      </c>
      <c r="AA57" s="368">
        <v>-8.6861999552672788</v>
      </c>
      <c r="AB57" s="365">
        <v>686.50725067261794</v>
      </c>
      <c r="AC57" s="371">
        <f t="shared" si="6"/>
        <v>3324.5635991911822</v>
      </c>
    </row>
    <row r="58" spans="1:29" ht="18.75">
      <c r="A58" s="350">
        <v>153</v>
      </c>
      <c r="B58" s="351" t="s">
        <v>92</v>
      </c>
      <c r="C58" s="347">
        <v>25655</v>
      </c>
      <c r="D58" s="341">
        <v>501.9444942506334</v>
      </c>
      <c r="E58" s="354">
        <v>-29.318612356265835</v>
      </c>
      <c r="F58" s="357">
        <v>296.10056519197036</v>
      </c>
      <c r="G58" s="356">
        <v>235.16254141492885</v>
      </c>
      <c r="H58" s="342">
        <v>320.59041122588189</v>
      </c>
      <c r="I58" s="343">
        <v>822.53490547651529</v>
      </c>
      <c r="J58" s="346">
        <v>-48.399415318651336</v>
      </c>
      <c r="K58" s="347">
        <v>152.72755134855493</v>
      </c>
      <c r="L58" s="344">
        <f t="shared" si="0"/>
        <v>926.86304150641888</v>
      </c>
      <c r="M58" s="369">
        <v>9</v>
      </c>
      <c r="N58" s="134">
        <f t="shared" si="7"/>
        <v>-1811.7993560630794</v>
      </c>
      <c r="O58" s="135">
        <f t="shared" si="8"/>
        <v>-0.66156360041712725</v>
      </c>
      <c r="P58" s="31"/>
      <c r="Q58" s="39">
        <f t="shared" si="9"/>
        <v>-0.6413764156338253</v>
      </c>
      <c r="R58" s="39">
        <f t="shared" si="10"/>
        <v>-0.687872138324783</v>
      </c>
      <c r="S58" s="23"/>
      <c r="T58" s="33"/>
      <c r="U58" s="362">
        <v>153</v>
      </c>
      <c r="V58" s="351" t="s">
        <v>92</v>
      </c>
      <c r="W58" s="347">
        <v>26075</v>
      </c>
      <c r="X58" s="366">
        <v>1930.4361921498314</v>
      </c>
      <c r="Y58" s="342">
        <v>363.15224244866232</v>
      </c>
      <c r="Z58" s="363">
        <v>2293.5884345984937</v>
      </c>
      <c r="AA58" s="367">
        <v>-44.236893576222435</v>
      </c>
      <c r="AB58" s="365">
        <v>489.31085654722727</v>
      </c>
      <c r="AC58" s="371">
        <f t="shared" si="6"/>
        <v>2738.6623975694984</v>
      </c>
    </row>
    <row r="59" spans="1:29" ht="18.75">
      <c r="A59" s="350">
        <v>165</v>
      </c>
      <c r="B59" s="351" t="s">
        <v>93</v>
      </c>
      <c r="C59" s="347">
        <v>16340</v>
      </c>
      <c r="D59" s="341">
        <v>423.781517747858</v>
      </c>
      <c r="E59" s="354">
        <v>291.78990208078335</v>
      </c>
      <c r="F59" s="357">
        <v>94.955691554467563</v>
      </c>
      <c r="G59" s="356">
        <v>37.035924112607098</v>
      </c>
      <c r="H59" s="342">
        <v>304.31891064871479</v>
      </c>
      <c r="I59" s="343">
        <v>728.10042839657285</v>
      </c>
      <c r="J59" s="346">
        <v>-132.12399020807834</v>
      </c>
      <c r="K59" s="347">
        <v>157.79751985857962</v>
      </c>
      <c r="L59" s="344">
        <f t="shared" si="0"/>
        <v>753.77395804707407</v>
      </c>
      <c r="M59" s="369">
        <v>5</v>
      </c>
      <c r="N59" s="134">
        <f t="shared" si="7"/>
        <v>-1172.6188568842726</v>
      </c>
      <c r="O59" s="135">
        <f t="shared" si="8"/>
        <v>-0.60871222514711398</v>
      </c>
      <c r="P59" s="31"/>
      <c r="Q59" s="39">
        <f t="shared" si="9"/>
        <v>-0.52976098710425357</v>
      </c>
      <c r="R59" s="39">
        <f t="shared" si="10"/>
        <v>-0.69034502994013747</v>
      </c>
      <c r="S59" s="23"/>
      <c r="T59" s="33"/>
      <c r="U59" s="362">
        <v>165</v>
      </c>
      <c r="V59" s="351" t="s">
        <v>93</v>
      </c>
      <c r="W59" s="347">
        <v>16237</v>
      </c>
      <c r="X59" s="366">
        <v>1222.1688190357963</v>
      </c>
      <c r="Y59" s="342">
        <v>326.19362735696006</v>
      </c>
      <c r="Z59" s="363">
        <v>1548.3624463927563</v>
      </c>
      <c r="AA59" s="368">
        <v>-131.5610642360042</v>
      </c>
      <c r="AB59" s="365">
        <v>509.59143277459475</v>
      </c>
      <c r="AC59" s="371">
        <f t="shared" si="6"/>
        <v>1926.3928149313467</v>
      </c>
    </row>
    <row r="60" spans="1:29" ht="18.75">
      <c r="A60" s="350">
        <v>167</v>
      </c>
      <c r="B60" s="351" t="s">
        <v>94</v>
      </c>
      <c r="C60" s="347">
        <v>77261</v>
      </c>
      <c r="D60" s="341">
        <v>249.27763036978553</v>
      </c>
      <c r="E60" s="354">
        <v>63.999637592058086</v>
      </c>
      <c r="F60" s="357">
        <v>93.35292061971758</v>
      </c>
      <c r="G60" s="356">
        <v>91.925072158009868</v>
      </c>
      <c r="H60" s="342">
        <v>321.98529659207105</v>
      </c>
      <c r="I60" s="343">
        <v>571.26292696185658</v>
      </c>
      <c r="J60" s="346">
        <v>-9.8577678259406429</v>
      </c>
      <c r="K60" s="347">
        <v>163.07951008095401</v>
      </c>
      <c r="L60" s="344">
        <f t="shared" si="0"/>
        <v>724.48466921686997</v>
      </c>
      <c r="M60" s="369">
        <v>12</v>
      </c>
      <c r="N60" s="134">
        <f t="shared" si="7"/>
        <v>-1553.6427613788469</v>
      </c>
      <c r="O60" s="135">
        <f t="shared" si="8"/>
        <v>-0.68198237750580026</v>
      </c>
      <c r="P60" s="31"/>
      <c r="Q60" s="39">
        <f t="shared" si="9"/>
        <v>-0.6757164687464694</v>
      </c>
      <c r="R60" s="39">
        <f t="shared" si="10"/>
        <v>-0.69299384472848313</v>
      </c>
      <c r="S60" s="23"/>
      <c r="T60" s="33"/>
      <c r="U60" s="362">
        <v>167</v>
      </c>
      <c r="V60" s="351" t="s">
        <v>94</v>
      </c>
      <c r="W60" s="347">
        <v>76935</v>
      </c>
      <c r="X60" s="366">
        <v>1159.0486774212932</v>
      </c>
      <c r="Y60" s="342">
        <v>602.56692098303336</v>
      </c>
      <c r="Z60" s="363">
        <v>1761.6155984043266</v>
      </c>
      <c r="AA60" s="367">
        <v>-14.681133424319231</v>
      </c>
      <c r="AB60" s="365">
        <v>531.19296561570934</v>
      </c>
      <c r="AC60" s="371">
        <f t="shared" si="6"/>
        <v>2278.1274305957168</v>
      </c>
    </row>
    <row r="61" spans="1:29" ht="18.75">
      <c r="A61" s="350">
        <v>169</v>
      </c>
      <c r="B61" s="351" t="s">
        <v>95</v>
      </c>
      <c r="C61" s="347">
        <v>5046</v>
      </c>
      <c r="D61" s="341">
        <v>267.39437177962742</v>
      </c>
      <c r="E61" s="354">
        <v>160.82342449464923</v>
      </c>
      <c r="F61" s="357">
        <v>58.395362663495838</v>
      </c>
      <c r="G61" s="356">
        <v>48.175584621482365</v>
      </c>
      <c r="H61" s="342">
        <v>275.08779231074118</v>
      </c>
      <c r="I61" s="343">
        <v>542.48196591359488</v>
      </c>
      <c r="J61" s="346">
        <v>-237.25564803804994</v>
      </c>
      <c r="K61" s="347">
        <v>181.40222217497657</v>
      </c>
      <c r="L61" s="344">
        <f t="shared" si="0"/>
        <v>486.62854005052156</v>
      </c>
      <c r="M61" s="369">
        <v>5</v>
      </c>
      <c r="N61" s="134">
        <f t="shared" si="7"/>
        <v>-1552.820676126436</v>
      </c>
      <c r="O61" s="135">
        <f t="shared" si="8"/>
        <v>-0.76139217579404628</v>
      </c>
      <c r="P61" s="31"/>
      <c r="Q61" s="39">
        <f t="shared" si="9"/>
        <v>-0.68153578441748364</v>
      </c>
      <c r="R61" s="39">
        <f t="shared" si="10"/>
        <v>-0.69300668843816238</v>
      </c>
      <c r="S61" s="23"/>
      <c r="T61" s="33"/>
      <c r="U61" s="362">
        <v>169</v>
      </c>
      <c r="V61" s="351" t="s">
        <v>95</v>
      </c>
      <c r="W61" s="347">
        <v>5061</v>
      </c>
      <c r="X61" s="366">
        <v>1303.0854568544898</v>
      </c>
      <c r="Y61" s="342">
        <v>400.34601007286324</v>
      </c>
      <c r="Z61" s="363">
        <v>1703.4314669273533</v>
      </c>
      <c r="AA61" s="368">
        <v>-254.88184153329382</v>
      </c>
      <c r="AB61" s="365">
        <v>590.89959078289803</v>
      </c>
      <c r="AC61" s="371">
        <f t="shared" si="6"/>
        <v>2039.4492161769576</v>
      </c>
    </row>
    <row r="62" spans="1:29" ht="18.75">
      <c r="A62" s="350">
        <v>171</v>
      </c>
      <c r="B62" s="351" t="s">
        <v>96</v>
      </c>
      <c r="C62" s="347">
        <v>4624</v>
      </c>
      <c r="D62" s="341">
        <v>161.64878892733563</v>
      </c>
      <c r="E62" s="354">
        <v>115.06120242214533</v>
      </c>
      <c r="F62" s="357">
        <v>51.214532871972317</v>
      </c>
      <c r="G62" s="356">
        <v>-4.6269463667820068</v>
      </c>
      <c r="H62" s="342">
        <v>272.2195069204152</v>
      </c>
      <c r="I62" s="343">
        <v>433.86829584775086</v>
      </c>
      <c r="J62" s="346">
        <v>-71.192041522491351</v>
      </c>
      <c r="K62" s="347">
        <v>204.60913972007179</v>
      </c>
      <c r="L62" s="344">
        <f t="shared" si="0"/>
        <v>567.28539404533126</v>
      </c>
      <c r="M62" s="369">
        <v>11</v>
      </c>
      <c r="N62" s="134">
        <f t="shared" si="7"/>
        <v>-2335.5436037745385</v>
      </c>
      <c r="O62" s="135">
        <f t="shared" si="8"/>
        <v>-0.80457498720338572</v>
      </c>
      <c r="P62" s="31"/>
      <c r="Q62" s="39">
        <f t="shared" si="9"/>
        <v>-0.81189626400317094</v>
      </c>
      <c r="R62" s="39">
        <f t="shared" si="10"/>
        <v>-0.68983235393560716</v>
      </c>
      <c r="S62" s="23"/>
      <c r="T62" s="33"/>
      <c r="U62" s="362">
        <v>171</v>
      </c>
      <c r="V62" s="351" t="s">
        <v>96</v>
      </c>
      <c r="W62" s="347">
        <v>4689</v>
      </c>
      <c r="X62" s="366">
        <v>1755.9644630542209</v>
      </c>
      <c r="Y62" s="342">
        <v>550.5729034075739</v>
      </c>
      <c r="Z62" s="363">
        <v>2306.537366461795</v>
      </c>
      <c r="AA62" s="367">
        <v>-63.381104713158457</v>
      </c>
      <c r="AB62" s="365">
        <v>659.67273607123286</v>
      </c>
      <c r="AC62" s="371">
        <f t="shared" si="6"/>
        <v>2902.8289978198695</v>
      </c>
    </row>
    <row r="63" spans="1:29" ht="18.75">
      <c r="A63" s="350">
        <v>172</v>
      </c>
      <c r="B63" s="351" t="s">
        <v>97</v>
      </c>
      <c r="C63" s="347">
        <v>4263</v>
      </c>
      <c r="D63" s="341">
        <v>-21.320431620924232</v>
      </c>
      <c r="E63" s="354">
        <v>93.108139807647191</v>
      </c>
      <c r="F63" s="357">
        <v>-45.34459300961764</v>
      </c>
      <c r="G63" s="356">
        <v>-69.083978418953791</v>
      </c>
      <c r="H63" s="342">
        <v>338.06380483227775</v>
      </c>
      <c r="I63" s="343">
        <v>316.74337321135351</v>
      </c>
      <c r="J63" s="346">
        <v>21.603330987567439</v>
      </c>
      <c r="K63" s="347">
        <v>221.38950716891756</v>
      </c>
      <c r="L63" s="344">
        <f t="shared" si="0"/>
        <v>559.73621136783856</v>
      </c>
      <c r="M63" s="369">
        <v>13</v>
      </c>
      <c r="N63" s="134">
        <f t="shared" si="7"/>
        <v>-3459.8549529033421</v>
      </c>
      <c r="O63" s="135">
        <f t="shared" si="8"/>
        <v>-0.86074797448478113</v>
      </c>
      <c r="P63" s="31"/>
      <c r="Q63" s="39">
        <f t="shared" si="9"/>
        <v>-0.90333431762847483</v>
      </c>
      <c r="R63" s="39">
        <f t="shared" si="10"/>
        <v>-0.69225802398875347</v>
      </c>
      <c r="S63" s="23"/>
      <c r="T63" s="33"/>
      <c r="U63" s="362">
        <v>172</v>
      </c>
      <c r="V63" s="351" t="s">
        <v>97</v>
      </c>
      <c r="W63" s="347">
        <v>4297</v>
      </c>
      <c r="X63" s="366">
        <v>2448.8046925542117</v>
      </c>
      <c r="Y63" s="342">
        <v>827.88425682889056</v>
      </c>
      <c r="Z63" s="363">
        <v>3276.6889493831022</v>
      </c>
      <c r="AA63" s="368">
        <v>23.502443565278099</v>
      </c>
      <c r="AB63" s="365">
        <v>719.39977132280069</v>
      </c>
      <c r="AC63" s="371">
        <f t="shared" si="6"/>
        <v>4019.5911642711808</v>
      </c>
    </row>
    <row r="64" spans="1:29" ht="18.75">
      <c r="A64" s="350">
        <v>176</v>
      </c>
      <c r="B64" s="351" t="s">
        <v>98</v>
      </c>
      <c r="C64" s="347">
        <v>4444</v>
      </c>
      <c r="D64" s="341">
        <v>118.42709270927092</v>
      </c>
      <c r="E64" s="354">
        <v>285.12961296129612</v>
      </c>
      <c r="F64" s="357">
        <v>-85.771827182718269</v>
      </c>
      <c r="G64" s="356">
        <v>-80.930693069306926</v>
      </c>
      <c r="H64" s="342">
        <v>410.3037803780378</v>
      </c>
      <c r="I64" s="343">
        <v>528.73064806480647</v>
      </c>
      <c r="J64" s="346">
        <v>-19.83865886588659</v>
      </c>
      <c r="K64" s="347">
        <v>224.4937781319876</v>
      </c>
      <c r="L64" s="344">
        <f t="shared" si="0"/>
        <v>733.38576733090747</v>
      </c>
      <c r="M64" s="369">
        <v>12</v>
      </c>
      <c r="N64" s="134">
        <f t="shared" si="7"/>
        <v>-4155.7727243851095</v>
      </c>
      <c r="O64" s="135">
        <f t="shared" si="8"/>
        <v>-0.84999754690433427</v>
      </c>
      <c r="P64" s="31"/>
      <c r="Q64" s="39">
        <f t="shared" si="9"/>
        <v>-0.87377873894655445</v>
      </c>
      <c r="R64" s="39">
        <f t="shared" si="10"/>
        <v>-0.68861644130062083</v>
      </c>
      <c r="S64" s="23"/>
      <c r="T64" s="33"/>
      <c r="U64" s="362">
        <v>176</v>
      </c>
      <c r="V64" s="351" t="s">
        <v>98</v>
      </c>
      <c r="W64" s="347">
        <v>4527</v>
      </c>
      <c r="X64" s="366">
        <v>3182.9787344912697</v>
      </c>
      <c r="Y64" s="342">
        <v>1005.9403402510379</v>
      </c>
      <c r="Z64" s="363">
        <v>4188.9190747423072</v>
      </c>
      <c r="AA64" s="367">
        <v>-20.716368455931079</v>
      </c>
      <c r="AB64" s="365">
        <v>720.95578542964097</v>
      </c>
      <c r="AC64" s="371">
        <f t="shared" si="6"/>
        <v>4889.1584917160171</v>
      </c>
    </row>
    <row r="65" spans="1:29" ht="18.75">
      <c r="A65" s="350">
        <v>177</v>
      </c>
      <c r="B65" s="351" t="s">
        <v>99</v>
      </c>
      <c r="C65" s="347">
        <v>1786</v>
      </c>
      <c r="D65" s="341">
        <v>528.4087346024636</v>
      </c>
      <c r="E65" s="354">
        <v>124.52183650615902</v>
      </c>
      <c r="F65" s="357">
        <v>200.3768197088466</v>
      </c>
      <c r="G65" s="356">
        <v>203.51007838745801</v>
      </c>
      <c r="H65" s="342">
        <v>-3.4462486002239641</v>
      </c>
      <c r="I65" s="343">
        <v>524.96248600223964</v>
      </c>
      <c r="J65" s="346">
        <v>-252.99608062709967</v>
      </c>
      <c r="K65" s="347">
        <v>212.11547793783794</v>
      </c>
      <c r="L65" s="344">
        <f t="shared" si="0"/>
        <v>484.08188331297788</v>
      </c>
      <c r="M65" s="369">
        <v>6</v>
      </c>
      <c r="N65" s="134">
        <f t="shared" si="7"/>
        <v>-2160.1662478446056</v>
      </c>
      <c r="O65" s="135">
        <f t="shared" si="8"/>
        <v>-0.81693023524949626</v>
      </c>
      <c r="P65" s="31"/>
      <c r="Q65" s="39">
        <f t="shared" si="9"/>
        <v>-0.7646165504187874</v>
      </c>
      <c r="R65" s="39">
        <f t="shared" si="10"/>
        <v>-0.68822613469973271</v>
      </c>
      <c r="S65" s="23"/>
      <c r="T65" s="33"/>
      <c r="U65" s="362">
        <v>177</v>
      </c>
      <c r="V65" s="351" t="s">
        <v>99</v>
      </c>
      <c r="W65" s="347">
        <v>1800</v>
      </c>
      <c r="X65" s="366">
        <v>1914.1996062920541</v>
      </c>
      <c r="Y65" s="342">
        <v>316.04422323902685</v>
      </c>
      <c r="Z65" s="363">
        <v>2230.2438295310808</v>
      </c>
      <c r="AA65" s="368">
        <v>-266.3461111111111</v>
      </c>
      <c r="AB65" s="365">
        <v>680.35041273761351</v>
      </c>
      <c r="AC65" s="371">
        <f t="shared" si="6"/>
        <v>2644.2481311575834</v>
      </c>
    </row>
    <row r="66" spans="1:29" ht="18.75">
      <c r="A66" s="350">
        <v>178</v>
      </c>
      <c r="B66" s="351" t="s">
        <v>100</v>
      </c>
      <c r="C66" s="347">
        <v>5887</v>
      </c>
      <c r="D66" s="341">
        <v>268.01511805673516</v>
      </c>
      <c r="E66" s="354">
        <v>64.781722439272968</v>
      </c>
      <c r="F66" s="357">
        <v>141.41820961440462</v>
      </c>
      <c r="G66" s="356">
        <v>61.815186003057583</v>
      </c>
      <c r="H66" s="342">
        <v>270.55019534567691</v>
      </c>
      <c r="I66" s="343">
        <v>538.56531340241213</v>
      </c>
      <c r="J66" s="346">
        <v>-120.9512485136742</v>
      </c>
      <c r="K66" s="347">
        <v>229.69644361715581</v>
      </c>
      <c r="L66" s="344">
        <f t="shared" si="0"/>
        <v>647.31050850589372</v>
      </c>
      <c r="M66" s="369">
        <v>10</v>
      </c>
      <c r="N66" s="134">
        <f t="shared" si="7"/>
        <v>-3407.6290252760532</v>
      </c>
      <c r="O66" s="135">
        <f t="shared" si="8"/>
        <v>-0.8403649417918293</v>
      </c>
      <c r="P66" s="31"/>
      <c r="Q66" s="39">
        <f t="shared" si="9"/>
        <v>-0.84100024226212922</v>
      </c>
      <c r="R66" s="39">
        <f t="shared" si="10"/>
        <v>-0.69524644058847307</v>
      </c>
      <c r="S66" s="23"/>
      <c r="T66" s="33"/>
      <c r="U66" s="362">
        <v>178</v>
      </c>
      <c r="V66" s="351" t="s">
        <v>100</v>
      </c>
      <c r="W66" s="347">
        <v>5932</v>
      </c>
      <c r="X66" s="366">
        <v>2613.6249171846202</v>
      </c>
      <c r="Y66" s="342">
        <v>773.58347271933496</v>
      </c>
      <c r="Z66" s="363">
        <v>3387.2083899039549</v>
      </c>
      <c r="AA66" s="367">
        <v>-85.980950775455156</v>
      </c>
      <c r="AB66" s="365">
        <v>753.71209465344725</v>
      </c>
      <c r="AC66" s="371">
        <f t="shared" si="6"/>
        <v>4054.9395337819469</v>
      </c>
    </row>
    <row r="67" spans="1:29" ht="18.75">
      <c r="A67" s="350">
        <v>179</v>
      </c>
      <c r="B67" s="351" t="s">
        <v>101</v>
      </c>
      <c r="C67" s="347">
        <v>144473</v>
      </c>
      <c r="D67" s="341">
        <v>133.4710084237193</v>
      </c>
      <c r="E67" s="354">
        <v>174.73214372235643</v>
      </c>
      <c r="F67" s="357">
        <v>-49.086085289292811</v>
      </c>
      <c r="G67" s="356">
        <v>7.8249499906556936</v>
      </c>
      <c r="H67" s="342">
        <v>277.12015393879824</v>
      </c>
      <c r="I67" s="343">
        <v>410.59116236251754</v>
      </c>
      <c r="J67" s="346">
        <v>-160.83240467076894</v>
      </c>
      <c r="K67" s="347">
        <v>146.20471344526203</v>
      </c>
      <c r="L67" s="344">
        <f t="shared" si="0"/>
        <v>395.96347113701063</v>
      </c>
      <c r="M67" s="369">
        <v>13</v>
      </c>
      <c r="N67" s="134">
        <f t="shared" si="7"/>
        <v>-1142.9996613559488</v>
      </c>
      <c r="O67" s="135">
        <f t="shared" si="8"/>
        <v>-0.74270763036695286</v>
      </c>
      <c r="P67" s="31"/>
      <c r="Q67" s="39">
        <f t="shared" si="9"/>
        <v>-0.6640009636440507</v>
      </c>
      <c r="R67" s="39">
        <f t="shared" si="10"/>
        <v>-0.69222404800718529</v>
      </c>
      <c r="S67" s="23"/>
      <c r="T67" s="33"/>
      <c r="U67" s="362">
        <v>179</v>
      </c>
      <c r="V67" s="351" t="s">
        <v>101</v>
      </c>
      <c r="W67" s="347">
        <v>143420</v>
      </c>
      <c r="X67" s="366">
        <v>816.0282165057522</v>
      </c>
      <c r="Y67" s="342">
        <v>405.97279521008846</v>
      </c>
      <c r="Z67" s="363">
        <v>1222.0010117158406</v>
      </c>
      <c r="AA67" s="368">
        <v>-158.07406219495189</v>
      </c>
      <c r="AB67" s="365">
        <v>475.03618297207078</v>
      </c>
      <c r="AC67" s="371">
        <f t="shared" si="6"/>
        <v>1538.9631324929594</v>
      </c>
    </row>
    <row r="68" spans="1:29" ht="18.75">
      <c r="A68" s="350">
        <v>181</v>
      </c>
      <c r="B68" s="351" t="s">
        <v>102</v>
      </c>
      <c r="C68" s="347">
        <v>1685</v>
      </c>
      <c r="D68" s="341">
        <v>509.62789317507418</v>
      </c>
      <c r="E68" s="354">
        <v>205.99050445103859</v>
      </c>
      <c r="F68" s="357">
        <v>176.95133531157271</v>
      </c>
      <c r="G68" s="356">
        <v>126.68605341246291</v>
      </c>
      <c r="H68" s="342">
        <v>566.39525222551924</v>
      </c>
      <c r="I68" s="343">
        <v>1076.0231454005934</v>
      </c>
      <c r="J68" s="346">
        <v>-226.16201780415429</v>
      </c>
      <c r="K68" s="347">
        <v>256.25955565904275</v>
      </c>
      <c r="L68" s="344">
        <f t="shared" si="0"/>
        <v>1106.1206832554819</v>
      </c>
      <c r="M68" s="369">
        <v>4</v>
      </c>
      <c r="N68" s="134">
        <f t="shared" si="7"/>
        <v>-2236.5972835774</v>
      </c>
      <c r="O68" s="135">
        <f t="shared" si="8"/>
        <v>-0.66909542048397941</v>
      </c>
      <c r="P68" s="31"/>
      <c r="Q68" s="39">
        <f t="shared" si="9"/>
        <v>-0.60799107755472226</v>
      </c>
      <c r="R68" s="39">
        <f t="shared" si="10"/>
        <v>-0.68507322266432391</v>
      </c>
      <c r="S68" s="23"/>
      <c r="T68" s="33"/>
      <c r="U68" s="362">
        <v>181</v>
      </c>
      <c r="V68" s="351" t="s">
        <v>102</v>
      </c>
      <c r="W68" s="347">
        <v>1707</v>
      </c>
      <c r="X68" s="366">
        <v>1716.0087306559108</v>
      </c>
      <c r="Y68" s="342">
        <v>1028.8857954394746</v>
      </c>
      <c r="Z68" s="363">
        <v>2744.8945260953856</v>
      </c>
      <c r="AA68" s="367">
        <v>-215.88810779144697</v>
      </c>
      <c r="AB68" s="365">
        <v>813.71154852894358</v>
      </c>
      <c r="AC68" s="371">
        <f t="shared" si="6"/>
        <v>3342.7179668328822</v>
      </c>
    </row>
    <row r="69" spans="1:29" ht="18.75">
      <c r="A69" s="350">
        <v>182</v>
      </c>
      <c r="B69" s="351" t="s">
        <v>103</v>
      </c>
      <c r="C69" s="347">
        <v>19767</v>
      </c>
      <c r="D69" s="341">
        <v>198.92477361258665</v>
      </c>
      <c r="E69" s="354">
        <v>12.104618809126322</v>
      </c>
      <c r="F69" s="357">
        <v>84.32119188546568</v>
      </c>
      <c r="G69" s="356">
        <v>102.49896291799463</v>
      </c>
      <c r="H69" s="342">
        <v>-3.509283148682147</v>
      </c>
      <c r="I69" s="343">
        <v>195.41549046390449</v>
      </c>
      <c r="J69" s="346">
        <v>-73.588253149188034</v>
      </c>
      <c r="K69" s="347">
        <v>168.65334318281933</v>
      </c>
      <c r="L69" s="344">
        <f t="shared" si="0"/>
        <v>290.48058049753581</v>
      </c>
      <c r="M69" s="369">
        <v>13</v>
      </c>
      <c r="N69" s="134">
        <f t="shared" si="7"/>
        <v>-2086.5515972056965</v>
      </c>
      <c r="O69" s="135">
        <f t="shared" si="8"/>
        <v>-0.87779695065877994</v>
      </c>
      <c r="P69" s="31"/>
      <c r="Q69" s="39">
        <f t="shared" si="9"/>
        <v>-0.89921826488290535</v>
      </c>
      <c r="R69" s="39">
        <f t="shared" si="10"/>
        <v>-0.6927801270637215</v>
      </c>
      <c r="S69" s="23"/>
      <c r="T69" s="33"/>
      <c r="U69" s="362">
        <v>182</v>
      </c>
      <c r="V69" s="351" t="s">
        <v>103</v>
      </c>
      <c r="W69" s="347">
        <v>19887</v>
      </c>
      <c r="X69" s="366">
        <v>1872.7708397831616</v>
      </c>
      <c r="Y69" s="342">
        <v>66.226243734585012</v>
      </c>
      <c r="Z69" s="363">
        <v>1938.9970835177464</v>
      </c>
      <c r="AA69" s="368">
        <v>-110.93116105998894</v>
      </c>
      <c r="AB69" s="365">
        <v>548.96625524547449</v>
      </c>
      <c r="AC69" s="371">
        <f t="shared" si="6"/>
        <v>2377.0321777032323</v>
      </c>
    </row>
    <row r="70" spans="1:29" ht="18.75">
      <c r="A70" s="350">
        <v>186</v>
      </c>
      <c r="B70" s="351" t="s">
        <v>104</v>
      </c>
      <c r="C70" s="347">
        <v>45226</v>
      </c>
      <c r="D70" s="341">
        <v>225.37518241719366</v>
      </c>
      <c r="E70" s="354">
        <v>320.89636492283199</v>
      </c>
      <c r="F70" s="357">
        <v>-75.391036129659923</v>
      </c>
      <c r="G70" s="356">
        <v>-20.13014637597842</v>
      </c>
      <c r="H70" s="342">
        <v>75.676999955777646</v>
      </c>
      <c r="I70" s="343">
        <v>301.05218237297129</v>
      </c>
      <c r="J70" s="346">
        <v>-10.60425419006766</v>
      </c>
      <c r="K70" s="347">
        <v>121.10145513939139</v>
      </c>
      <c r="L70" s="344">
        <f t="shared" si="0"/>
        <v>411.54938332229506</v>
      </c>
      <c r="M70" s="369">
        <v>1</v>
      </c>
      <c r="N70" s="134">
        <f t="shared" si="7"/>
        <v>-599.02233640421912</v>
      </c>
      <c r="O70" s="135">
        <f t="shared" si="8"/>
        <v>-0.59275588729746909</v>
      </c>
      <c r="P70" s="31"/>
      <c r="Q70" s="39">
        <f t="shared" si="9"/>
        <v>-0.52062134248489067</v>
      </c>
      <c r="R70" s="39">
        <f t="shared" si="10"/>
        <v>-0.68906867933263238</v>
      </c>
      <c r="S70" s="23"/>
      <c r="T70" s="33"/>
      <c r="U70" s="362">
        <v>186</v>
      </c>
      <c r="V70" s="351" t="s">
        <v>104</v>
      </c>
      <c r="W70" s="347">
        <v>44455</v>
      </c>
      <c r="X70" s="366">
        <v>729.25007020640464</v>
      </c>
      <c r="Y70" s="342">
        <v>-101.24509407022242</v>
      </c>
      <c r="Z70" s="363">
        <v>628.00497613618222</v>
      </c>
      <c r="AA70" s="367">
        <v>-6.9130131593746489</v>
      </c>
      <c r="AB70" s="365">
        <v>389.47975674970661</v>
      </c>
      <c r="AC70" s="371">
        <f t="shared" si="6"/>
        <v>1010.5717197265142</v>
      </c>
    </row>
    <row r="71" spans="1:29" ht="18.75">
      <c r="A71" s="350">
        <v>202</v>
      </c>
      <c r="B71" s="351" t="s">
        <v>105</v>
      </c>
      <c r="C71" s="347">
        <v>35497</v>
      </c>
      <c r="D71" s="341">
        <v>636.46265881623799</v>
      </c>
      <c r="E71" s="354">
        <v>509.81657604868019</v>
      </c>
      <c r="F71" s="357">
        <v>85.637603177733325</v>
      </c>
      <c r="G71" s="356">
        <v>41.008479589824489</v>
      </c>
      <c r="H71" s="342">
        <v>42.130771614502635</v>
      </c>
      <c r="I71" s="343">
        <v>678.59343043074068</v>
      </c>
      <c r="J71" s="346">
        <v>-110.76820576386737</v>
      </c>
      <c r="K71" s="347">
        <v>107.71653451634398</v>
      </c>
      <c r="L71" s="344">
        <f t="shared" si="0"/>
        <v>675.54175918321721</v>
      </c>
      <c r="M71" s="369">
        <v>2</v>
      </c>
      <c r="N71" s="134">
        <f t="shared" si="7"/>
        <v>-515.09826759343809</v>
      </c>
      <c r="O71" s="135">
        <f t="shared" si="8"/>
        <v>-0.43262300612212001</v>
      </c>
      <c r="P71" s="31"/>
      <c r="Q71" s="39">
        <f t="shared" si="9"/>
        <v>-0.26461059174354062</v>
      </c>
      <c r="R71" s="39">
        <f t="shared" si="10"/>
        <v>-0.69958120560211035</v>
      </c>
      <c r="S71" s="23"/>
      <c r="T71" s="33"/>
      <c r="U71" s="362">
        <v>202</v>
      </c>
      <c r="V71" s="351" t="s">
        <v>105</v>
      </c>
      <c r="W71" s="347">
        <v>34667</v>
      </c>
      <c r="X71" s="366">
        <v>1007.7833560735205</v>
      </c>
      <c r="Y71" s="342">
        <v>-85.015876950285261</v>
      </c>
      <c r="Z71" s="363">
        <v>922.76747912323526</v>
      </c>
      <c r="AA71" s="368">
        <v>-90.682031903539382</v>
      </c>
      <c r="AB71" s="365">
        <v>358.55457955695948</v>
      </c>
      <c r="AC71" s="371">
        <f t="shared" si="6"/>
        <v>1190.6400267766553</v>
      </c>
    </row>
    <row r="72" spans="1:29" ht="18.75">
      <c r="A72" s="350">
        <v>204</v>
      </c>
      <c r="B72" s="351" t="s">
        <v>106</v>
      </c>
      <c r="C72" s="347">
        <v>2778</v>
      </c>
      <c r="D72" s="341">
        <v>-359.08063354931608</v>
      </c>
      <c r="E72" s="354">
        <v>72.30489560835133</v>
      </c>
      <c r="F72" s="357">
        <v>-170.10943124550036</v>
      </c>
      <c r="G72" s="356">
        <v>-261.27609791216702</v>
      </c>
      <c r="H72" s="342">
        <v>367.35349172066236</v>
      </c>
      <c r="I72" s="343">
        <v>8.272858171346293</v>
      </c>
      <c r="J72" s="346">
        <v>-217.24046076313894</v>
      </c>
      <c r="K72" s="347">
        <v>225.31367214383366</v>
      </c>
      <c r="L72" s="344">
        <f t="shared" si="0"/>
        <v>16.346069552041001</v>
      </c>
      <c r="M72" s="369">
        <v>11</v>
      </c>
      <c r="N72" s="134">
        <f t="shared" si="7"/>
        <v>-4420.2396713596454</v>
      </c>
      <c r="O72" s="135">
        <f t="shared" si="8"/>
        <v>-0.99631561959880399</v>
      </c>
      <c r="P72" s="31"/>
      <c r="Q72" s="39">
        <f t="shared" si="9"/>
        <v>-0.9978766481400736</v>
      </c>
      <c r="R72" s="39">
        <f t="shared" si="10"/>
        <v>-0.69802818683049672</v>
      </c>
      <c r="S72" s="23"/>
      <c r="T72" s="33"/>
      <c r="U72" s="362">
        <v>204</v>
      </c>
      <c r="V72" s="351" t="s">
        <v>106</v>
      </c>
      <c r="W72" s="347">
        <v>2807</v>
      </c>
      <c r="X72" s="366">
        <v>2933.3450737910225</v>
      </c>
      <c r="Y72" s="342">
        <v>962.78647533106812</v>
      </c>
      <c r="Z72" s="363">
        <v>3896.1315491220907</v>
      </c>
      <c r="AA72" s="367">
        <v>-205.68721054506591</v>
      </c>
      <c r="AB72" s="365">
        <v>746.14140233466173</v>
      </c>
      <c r="AC72" s="371">
        <f t="shared" si="6"/>
        <v>4436.5857409116861</v>
      </c>
    </row>
    <row r="73" spans="1:29" ht="18.75">
      <c r="A73" s="350">
        <v>205</v>
      </c>
      <c r="B73" s="351" t="s">
        <v>107</v>
      </c>
      <c r="C73" s="347">
        <v>36493</v>
      </c>
      <c r="D73" s="341">
        <v>-83.390239223960762</v>
      </c>
      <c r="E73" s="354">
        <v>263.29929027484724</v>
      </c>
      <c r="F73" s="357">
        <v>-212.44808593428877</v>
      </c>
      <c r="G73" s="356">
        <v>-134.24144356451922</v>
      </c>
      <c r="H73" s="342">
        <v>358.55079056257364</v>
      </c>
      <c r="I73" s="343">
        <v>275.16055133861289</v>
      </c>
      <c r="J73" s="346">
        <v>850.95590935247856</v>
      </c>
      <c r="K73" s="347">
        <v>156.88027251267539</v>
      </c>
      <c r="L73" s="344">
        <f t="shared" si="0"/>
        <v>1282.996733203767</v>
      </c>
      <c r="M73" s="369">
        <v>18</v>
      </c>
      <c r="N73" s="134">
        <f t="shared" si="7"/>
        <v>-2126.4187525618636</v>
      </c>
      <c r="O73" s="135">
        <f t="shared" si="8"/>
        <v>-0.62369011974037758</v>
      </c>
      <c r="P73" s="31"/>
      <c r="Q73" s="39">
        <f t="shared" si="9"/>
        <v>-0.86863948478354225</v>
      </c>
      <c r="R73" s="39">
        <f t="shared" si="10"/>
        <v>-0.69470597235674436</v>
      </c>
      <c r="S73" s="23"/>
      <c r="T73" s="33"/>
      <c r="U73" s="362">
        <v>205</v>
      </c>
      <c r="V73" s="351" t="s">
        <v>107</v>
      </c>
      <c r="W73" s="347">
        <v>36567</v>
      </c>
      <c r="X73" s="366">
        <v>1614.0053086100231</v>
      </c>
      <c r="Y73" s="342">
        <v>480.69225621909948</v>
      </c>
      <c r="Z73" s="363">
        <v>2094.6975648291227</v>
      </c>
      <c r="AA73" s="368">
        <v>800.8517515792928</v>
      </c>
      <c r="AB73" s="365">
        <v>513.86616935721474</v>
      </c>
      <c r="AC73" s="371">
        <f t="shared" si="6"/>
        <v>3409.4154857656304</v>
      </c>
    </row>
    <row r="74" spans="1:29" ht="18.75">
      <c r="A74" s="350">
        <v>208</v>
      </c>
      <c r="B74" s="351" t="s">
        <v>108</v>
      </c>
      <c r="C74" s="347">
        <v>12412</v>
      </c>
      <c r="D74" s="341">
        <v>702.6925555913632</v>
      </c>
      <c r="E74" s="354">
        <v>516.91596841766034</v>
      </c>
      <c r="F74" s="357">
        <v>128.19158878504672</v>
      </c>
      <c r="G74" s="356">
        <v>57.584998388656139</v>
      </c>
      <c r="H74" s="342">
        <v>505.10949081534</v>
      </c>
      <c r="I74" s="343">
        <v>1207.8020464067031</v>
      </c>
      <c r="J74" s="346">
        <v>-4.723735095069288</v>
      </c>
      <c r="K74" s="347">
        <v>195.82010937208889</v>
      </c>
      <c r="L74" s="344">
        <f t="shared" ref="L74:L137" si="11">SUM(I74:K74)</f>
        <v>1398.8984206837226</v>
      </c>
      <c r="M74" s="369">
        <v>17</v>
      </c>
      <c r="N74" s="134">
        <f t="shared" si="7"/>
        <v>-1818.8599963305251</v>
      </c>
      <c r="O74" s="135">
        <f t="shared" si="8"/>
        <v>-0.56525685294244121</v>
      </c>
      <c r="P74" s="31"/>
      <c r="Q74" s="39">
        <f t="shared" si="9"/>
        <v>-0.53834714525768534</v>
      </c>
      <c r="R74" s="39">
        <f t="shared" si="10"/>
        <v>-0.68121936315988685</v>
      </c>
      <c r="S74" s="23"/>
      <c r="T74" s="33"/>
      <c r="U74" s="362">
        <v>208</v>
      </c>
      <c r="V74" s="351" t="s">
        <v>108</v>
      </c>
      <c r="W74" s="347">
        <v>12400</v>
      </c>
      <c r="X74" s="366">
        <v>1745.3941156829385</v>
      </c>
      <c r="Y74" s="342">
        <v>870.86187407125408</v>
      </c>
      <c r="Z74" s="363">
        <v>2616.2559897541928</v>
      </c>
      <c r="AA74" s="367">
        <v>-12.776129032258064</v>
      </c>
      <c r="AB74" s="365">
        <v>614.27855629231317</v>
      </c>
      <c r="AC74" s="371">
        <f t="shared" ref="AC74:AC137" si="12">SUM(Z74:AB74)</f>
        <v>3217.7584170142477</v>
      </c>
    </row>
    <row r="75" spans="1:29" ht="18.75">
      <c r="A75" s="350">
        <v>211</v>
      </c>
      <c r="B75" s="351" t="s">
        <v>109</v>
      </c>
      <c r="C75" s="347">
        <v>32622</v>
      </c>
      <c r="D75" s="341">
        <v>519.82928698424371</v>
      </c>
      <c r="E75" s="354">
        <v>490.23560787198824</v>
      </c>
      <c r="F75" s="357">
        <v>20.996014959229967</v>
      </c>
      <c r="G75" s="356">
        <v>8.5976641530255655</v>
      </c>
      <c r="H75" s="342">
        <v>196.50588559867575</v>
      </c>
      <c r="I75" s="343">
        <v>716.33514192875975</v>
      </c>
      <c r="J75" s="346">
        <v>-131.97786769664643</v>
      </c>
      <c r="K75" s="347">
        <v>132.08897158978792</v>
      </c>
      <c r="L75" s="344">
        <f t="shared" si="11"/>
        <v>716.44624582190124</v>
      </c>
      <c r="M75" s="369">
        <v>6</v>
      </c>
      <c r="N75" s="134">
        <f t="shared" ref="N75:N138" si="13">L75-AC75</f>
        <v>-830.17284348127953</v>
      </c>
      <c r="O75" s="135">
        <f t="shared" ref="O75:O138" si="14">N75/AC75</f>
        <v>-0.53676619487174992</v>
      </c>
      <c r="P75" s="31"/>
      <c r="Q75" s="39">
        <f t="shared" ref="Q75:Q138" si="15">I75/Z75-1</f>
        <v>-0.42057607016003318</v>
      </c>
      <c r="R75" s="39">
        <f t="shared" ref="R75:R138" si="16">K75/AB75-1</f>
        <v>-0.69769695564306455</v>
      </c>
      <c r="S75" s="23"/>
      <c r="T75" s="33"/>
      <c r="U75" s="362">
        <v>211</v>
      </c>
      <c r="V75" s="351" t="s">
        <v>109</v>
      </c>
      <c r="W75" s="347">
        <v>32214</v>
      </c>
      <c r="X75" s="366">
        <v>1106.6484859041034</v>
      </c>
      <c r="Y75" s="342">
        <v>129.6400155504484</v>
      </c>
      <c r="Z75" s="363">
        <v>1236.2885014545516</v>
      </c>
      <c r="AA75" s="368">
        <v>-126.61165952691377</v>
      </c>
      <c r="AB75" s="365">
        <v>436.94224737554316</v>
      </c>
      <c r="AC75" s="371">
        <f t="shared" si="12"/>
        <v>1546.6190893031808</v>
      </c>
    </row>
    <row r="76" spans="1:29" ht="18.75">
      <c r="A76" s="350">
        <v>213</v>
      </c>
      <c r="B76" s="351" t="s">
        <v>110</v>
      </c>
      <c r="C76" s="347">
        <v>5230</v>
      </c>
      <c r="D76" s="341">
        <v>51.067877629063098</v>
      </c>
      <c r="E76" s="354">
        <v>64.206883365200767</v>
      </c>
      <c r="F76" s="357">
        <v>-25.934990439770555</v>
      </c>
      <c r="G76" s="356">
        <v>12.795984703632888</v>
      </c>
      <c r="H76" s="342">
        <v>137.08546845124283</v>
      </c>
      <c r="I76" s="343">
        <v>188.15334608030594</v>
      </c>
      <c r="J76" s="346">
        <v>-65.947992351816438</v>
      </c>
      <c r="K76" s="347">
        <v>215.42342806954719</v>
      </c>
      <c r="L76" s="344">
        <f t="shared" si="11"/>
        <v>337.6287817980367</v>
      </c>
      <c r="M76" s="369">
        <v>10</v>
      </c>
      <c r="N76" s="134">
        <f t="shared" si="13"/>
        <v>-3399.6861897039516</v>
      </c>
      <c r="O76" s="135">
        <f t="shared" si="14"/>
        <v>-0.9096600676227331</v>
      </c>
      <c r="P76" s="31"/>
      <c r="Q76" s="39">
        <f t="shared" si="15"/>
        <v>-0.93961549559899071</v>
      </c>
      <c r="R76" s="39">
        <f t="shared" si="16"/>
        <v>-0.69048531424823034</v>
      </c>
      <c r="S76" s="23"/>
      <c r="T76" s="33"/>
      <c r="U76" s="362">
        <v>213</v>
      </c>
      <c r="V76" s="351" t="s">
        <v>110</v>
      </c>
      <c r="W76" s="347">
        <v>5312</v>
      </c>
      <c r="X76" s="366">
        <v>2458.9637694441253</v>
      </c>
      <c r="Y76" s="342">
        <v>656.95724285387428</v>
      </c>
      <c r="Z76" s="363">
        <v>3115.9210122979994</v>
      </c>
      <c r="AA76" s="367">
        <v>-74.609939759036138</v>
      </c>
      <c r="AB76" s="365">
        <v>696.00389896302511</v>
      </c>
      <c r="AC76" s="371">
        <f t="shared" si="12"/>
        <v>3737.3149715019886</v>
      </c>
    </row>
    <row r="77" spans="1:29" ht="18.75">
      <c r="A77" s="350">
        <v>214</v>
      </c>
      <c r="B77" s="351" t="s">
        <v>111</v>
      </c>
      <c r="C77" s="347">
        <v>12662</v>
      </c>
      <c r="D77" s="341">
        <v>274.75714737008371</v>
      </c>
      <c r="E77" s="354">
        <v>192.46754067287949</v>
      </c>
      <c r="F77" s="357">
        <v>17.243958300426474</v>
      </c>
      <c r="G77" s="356">
        <v>65.045648396777764</v>
      </c>
      <c r="H77" s="342">
        <v>408.97441162533568</v>
      </c>
      <c r="I77" s="343">
        <v>683.73148001895436</v>
      </c>
      <c r="J77" s="346">
        <v>-51.157479071236772</v>
      </c>
      <c r="K77" s="347">
        <v>208.6820619034921</v>
      </c>
      <c r="L77" s="344">
        <f t="shared" si="11"/>
        <v>841.25606285120966</v>
      </c>
      <c r="M77" s="369">
        <v>4</v>
      </c>
      <c r="N77" s="134">
        <f t="shared" si="13"/>
        <v>-2114.923741414048</v>
      </c>
      <c r="O77" s="135">
        <f t="shared" si="14"/>
        <v>-0.71542459574433792</v>
      </c>
      <c r="P77" s="31"/>
      <c r="Q77" s="39">
        <f t="shared" si="15"/>
        <v>-0.70726876868571487</v>
      </c>
      <c r="R77" s="39">
        <f t="shared" si="16"/>
        <v>-0.68915214861050034</v>
      </c>
      <c r="S77" s="23"/>
      <c r="T77" s="33"/>
      <c r="U77" s="362">
        <v>214</v>
      </c>
      <c r="V77" s="351" t="s">
        <v>111</v>
      </c>
      <c r="W77" s="347">
        <v>12758</v>
      </c>
      <c r="X77" s="366">
        <v>1572.0696084329634</v>
      </c>
      <c r="Y77" s="342">
        <v>763.62746409729789</v>
      </c>
      <c r="Z77" s="363">
        <v>2335.6970725302613</v>
      </c>
      <c r="AA77" s="368">
        <v>-50.849114281235302</v>
      </c>
      <c r="AB77" s="365">
        <v>671.33184601623168</v>
      </c>
      <c r="AC77" s="371">
        <f t="shared" si="12"/>
        <v>2956.1798042652576</v>
      </c>
    </row>
    <row r="78" spans="1:29" ht="18.75">
      <c r="A78" s="350">
        <v>216</v>
      </c>
      <c r="B78" s="351" t="s">
        <v>112</v>
      </c>
      <c r="C78" s="347">
        <v>1311</v>
      </c>
      <c r="D78" s="341">
        <v>550.02059496567506</v>
      </c>
      <c r="E78" s="354">
        <v>466.24256292906176</v>
      </c>
      <c r="F78" s="357">
        <v>87.22883295194508</v>
      </c>
      <c r="G78" s="356">
        <v>-3.4508009153318078</v>
      </c>
      <c r="H78" s="342">
        <v>283.88100686498854</v>
      </c>
      <c r="I78" s="343">
        <v>833.90160183066359</v>
      </c>
      <c r="J78" s="346">
        <v>-266.35316552250191</v>
      </c>
      <c r="K78" s="347">
        <v>229.96112229984442</v>
      </c>
      <c r="L78" s="344">
        <f t="shared" si="11"/>
        <v>797.50955860800605</v>
      </c>
      <c r="M78" s="369">
        <v>13</v>
      </c>
      <c r="N78" s="134">
        <f t="shared" si="13"/>
        <v>-4076.9941938380116</v>
      </c>
      <c r="O78" s="135">
        <f t="shared" si="14"/>
        <v>-0.83639164126034016</v>
      </c>
      <c r="P78" s="31"/>
      <c r="Q78" s="39">
        <f t="shared" si="15"/>
        <v>-0.8082567088599748</v>
      </c>
      <c r="R78" s="39">
        <f t="shared" si="16"/>
        <v>-0.69649569351910268</v>
      </c>
      <c r="S78" s="23"/>
      <c r="T78" s="33"/>
      <c r="U78" s="362">
        <v>216</v>
      </c>
      <c r="V78" s="351" t="s">
        <v>112</v>
      </c>
      <c r="W78" s="347">
        <v>1323</v>
      </c>
      <c r="X78" s="366">
        <v>3446.5644772316209</v>
      </c>
      <c r="Y78" s="342">
        <v>902.48782531640677</v>
      </c>
      <c r="Z78" s="363">
        <v>4349.0523025480279</v>
      </c>
      <c r="AA78" s="367">
        <v>-232.23507180650037</v>
      </c>
      <c r="AB78" s="365">
        <v>757.68652170448934</v>
      </c>
      <c r="AC78" s="371">
        <f t="shared" si="12"/>
        <v>4874.5037524460176</v>
      </c>
    </row>
    <row r="79" spans="1:29" ht="18.75">
      <c r="A79" s="350">
        <v>217</v>
      </c>
      <c r="B79" s="351" t="s">
        <v>113</v>
      </c>
      <c r="C79" s="347">
        <v>5390</v>
      </c>
      <c r="D79" s="341">
        <v>210.53079777365491</v>
      </c>
      <c r="E79" s="354">
        <v>457.94972170686458</v>
      </c>
      <c r="F79" s="357">
        <v>-104.10148423005566</v>
      </c>
      <c r="G79" s="356">
        <v>-143.31743970315398</v>
      </c>
      <c r="H79" s="342">
        <v>505.80816326530612</v>
      </c>
      <c r="I79" s="343">
        <v>716.33896103896109</v>
      </c>
      <c r="J79" s="346">
        <v>17.67717996289425</v>
      </c>
      <c r="K79" s="347">
        <v>197.43194826662412</v>
      </c>
      <c r="L79" s="344">
        <f t="shared" si="11"/>
        <v>931.44808926847941</v>
      </c>
      <c r="M79" s="369">
        <v>16</v>
      </c>
      <c r="N79" s="134">
        <f t="shared" si="13"/>
        <v>-2249.5368471872043</v>
      </c>
      <c r="O79" s="135">
        <f t="shared" si="14"/>
        <v>-0.70718248973969755</v>
      </c>
      <c r="P79" s="31"/>
      <c r="Q79" s="39">
        <f t="shared" si="15"/>
        <v>-0.71815545152717519</v>
      </c>
      <c r="R79" s="39">
        <f t="shared" si="16"/>
        <v>-0.68734269462208752</v>
      </c>
      <c r="S79" s="23"/>
      <c r="T79" s="33"/>
      <c r="U79" s="362">
        <v>217</v>
      </c>
      <c r="V79" s="351" t="s">
        <v>113</v>
      </c>
      <c r="W79" s="347">
        <v>5426</v>
      </c>
      <c r="X79" s="366">
        <v>1693.5594217506555</v>
      </c>
      <c r="Y79" s="342">
        <v>848.05071376711533</v>
      </c>
      <c r="Z79" s="363">
        <v>2541.6101355177707</v>
      </c>
      <c r="AA79" s="368">
        <v>7.9104312569111688</v>
      </c>
      <c r="AB79" s="365">
        <v>631.46436968100204</v>
      </c>
      <c r="AC79" s="371">
        <f t="shared" si="12"/>
        <v>3180.984936455684</v>
      </c>
    </row>
    <row r="80" spans="1:29" ht="18.75">
      <c r="A80" s="350">
        <v>218</v>
      </c>
      <c r="B80" s="351" t="s">
        <v>114</v>
      </c>
      <c r="C80" s="347">
        <v>1192</v>
      </c>
      <c r="D80" s="341">
        <v>440.26426174496646</v>
      </c>
      <c r="E80" s="354">
        <v>-117.12835570469798</v>
      </c>
      <c r="F80" s="357">
        <v>354.84144295302013</v>
      </c>
      <c r="G80" s="356">
        <v>202.55117449664431</v>
      </c>
      <c r="H80" s="342">
        <v>520.75</v>
      </c>
      <c r="I80" s="343">
        <v>961.01510067114089</v>
      </c>
      <c r="J80" s="346">
        <v>-256.37416107382552</v>
      </c>
      <c r="K80" s="347">
        <v>286.01336469098078</v>
      </c>
      <c r="L80" s="344">
        <f t="shared" si="11"/>
        <v>990.65430428829609</v>
      </c>
      <c r="M80" s="369">
        <v>14</v>
      </c>
      <c r="N80" s="134">
        <f t="shared" si="13"/>
        <v>-3689.1534125921298</v>
      </c>
      <c r="O80" s="135">
        <f t="shared" si="14"/>
        <v>-0.78831303245325024</v>
      </c>
      <c r="P80" s="31"/>
      <c r="Q80" s="39">
        <f t="shared" si="15"/>
        <v>-0.76102478694451126</v>
      </c>
      <c r="R80" s="39">
        <f t="shared" si="16"/>
        <v>-0.68077779625597945</v>
      </c>
      <c r="S80" s="23"/>
      <c r="T80" s="33"/>
      <c r="U80" s="362">
        <v>218</v>
      </c>
      <c r="V80" s="351" t="s">
        <v>114</v>
      </c>
      <c r="W80" s="347">
        <v>1207</v>
      </c>
      <c r="X80" s="366">
        <v>2970.8139709661586</v>
      </c>
      <c r="Y80" s="342">
        <v>1050.5867776043574</v>
      </c>
      <c r="Z80" s="363">
        <v>4021.400748570516</v>
      </c>
      <c r="AA80" s="367">
        <v>-237.56255178127589</v>
      </c>
      <c r="AB80" s="365">
        <v>895.9695200911857</v>
      </c>
      <c r="AC80" s="371">
        <f t="shared" si="12"/>
        <v>4679.8077168804257</v>
      </c>
    </row>
    <row r="81" spans="1:29" ht="18.75">
      <c r="A81" s="350">
        <v>224</v>
      </c>
      <c r="B81" s="351" t="s">
        <v>115</v>
      </c>
      <c r="C81" s="347">
        <v>8717</v>
      </c>
      <c r="D81" s="341">
        <v>82.898244808993923</v>
      </c>
      <c r="E81" s="354">
        <v>239.68647470460022</v>
      </c>
      <c r="F81" s="357">
        <v>-84.85694619708616</v>
      </c>
      <c r="G81" s="356">
        <v>-71.931283698520133</v>
      </c>
      <c r="H81" s="342">
        <v>425.18194332912697</v>
      </c>
      <c r="I81" s="343">
        <v>508.08030285648732</v>
      </c>
      <c r="J81" s="346">
        <v>48.687277733165082</v>
      </c>
      <c r="K81" s="347">
        <v>170.25248073533243</v>
      </c>
      <c r="L81" s="344">
        <f t="shared" si="11"/>
        <v>727.02006132498491</v>
      </c>
      <c r="M81" s="369">
        <v>1</v>
      </c>
      <c r="N81" s="134">
        <f t="shared" si="13"/>
        <v>-1825.6658006489356</v>
      </c>
      <c r="O81" s="135">
        <f t="shared" si="14"/>
        <v>-0.71519407375774757</v>
      </c>
      <c r="P81" s="31"/>
      <c r="Q81" s="39">
        <f t="shared" si="15"/>
        <v>-0.75078641888920483</v>
      </c>
      <c r="R81" s="39">
        <f t="shared" si="16"/>
        <v>-0.69394513449945872</v>
      </c>
      <c r="S81" s="23"/>
      <c r="T81" s="33"/>
      <c r="U81" s="362">
        <v>224</v>
      </c>
      <c r="V81" s="351" t="s">
        <v>115</v>
      </c>
      <c r="W81" s="347">
        <v>8696</v>
      </c>
      <c r="X81" s="366">
        <v>1456.6719985588736</v>
      </c>
      <c r="Y81" s="342">
        <v>582.06240986249304</v>
      </c>
      <c r="Z81" s="363">
        <v>2038.7344084213664</v>
      </c>
      <c r="AA81" s="368">
        <v>-42.32946182152714</v>
      </c>
      <c r="AB81" s="365">
        <v>556.28091537408125</v>
      </c>
      <c r="AC81" s="371">
        <f t="shared" si="12"/>
        <v>2552.6858619739205</v>
      </c>
    </row>
    <row r="82" spans="1:29" ht="18.75">
      <c r="A82" s="350">
        <v>226</v>
      </c>
      <c r="B82" s="351" t="s">
        <v>116</v>
      </c>
      <c r="C82" s="347">
        <v>3774</v>
      </c>
      <c r="D82" s="341">
        <v>577.52411234764179</v>
      </c>
      <c r="E82" s="354">
        <v>227.76497085320614</v>
      </c>
      <c r="F82" s="357">
        <v>207.90540540540542</v>
      </c>
      <c r="G82" s="356">
        <v>141.85373608903021</v>
      </c>
      <c r="H82" s="342">
        <v>392.76603073661897</v>
      </c>
      <c r="I82" s="343">
        <v>970.28987811340755</v>
      </c>
      <c r="J82" s="346">
        <v>22.467408585055644</v>
      </c>
      <c r="K82" s="347">
        <v>213.66194706452094</v>
      </c>
      <c r="L82" s="344">
        <f t="shared" si="11"/>
        <v>1206.419233762984</v>
      </c>
      <c r="M82" s="369">
        <v>13</v>
      </c>
      <c r="N82" s="134">
        <f t="shared" si="13"/>
        <v>-3176.9724078254303</v>
      </c>
      <c r="O82" s="135">
        <f t="shared" si="14"/>
        <v>-0.72477493858481412</v>
      </c>
      <c r="P82" s="31"/>
      <c r="Q82" s="39">
        <f t="shared" si="15"/>
        <v>-0.73667374035209643</v>
      </c>
      <c r="R82" s="39">
        <f t="shared" si="16"/>
        <v>-0.69354027380089556</v>
      </c>
      <c r="S82" s="23"/>
      <c r="T82" s="33"/>
      <c r="U82" s="362">
        <v>226</v>
      </c>
      <c r="V82" s="351" t="s">
        <v>116</v>
      </c>
      <c r="W82" s="347">
        <v>3858</v>
      </c>
      <c r="X82" s="366">
        <v>2733.2345470477439</v>
      </c>
      <c r="Y82" s="342">
        <v>951.50953966352006</v>
      </c>
      <c r="Z82" s="363">
        <v>3684.7440867112641</v>
      </c>
      <c r="AA82" s="367">
        <v>1.453343701399689</v>
      </c>
      <c r="AB82" s="365">
        <v>697.19421117575007</v>
      </c>
      <c r="AC82" s="371">
        <f t="shared" si="12"/>
        <v>4383.3916415884141</v>
      </c>
    </row>
    <row r="83" spans="1:29" ht="18.75">
      <c r="A83" s="350">
        <v>230</v>
      </c>
      <c r="B83" s="351" t="s">
        <v>117</v>
      </c>
      <c r="C83" s="347">
        <v>2290</v>
      </c>
      <c r="D83" s="341">
        <v>127.11135371179039</v>
      </c>
      <c r="E83" s="354">
        <v>225.42052401746724</v>
      </c>
      <c r="F83" s="357">
        <v>-47.972925764192141</v>
      </c>
      <c r="G83" s="356">
        <v>-50.336244541484717</v>
      </c>
      <c r="H83" s="342">
        <v>565.61528384279472</v>
      </c>
      <c r="I83" s="343">
        <v>692.72663755458518</v>
      </c>
      <c r="J83" s="346">
        <v>-208.80829694323145</v>
      </c>
      <c r="K83" s="347">
        <v>258.37491143669871</v>
      </c>
      <c r="L83" s="344">
        <f t="shared" si="11"/>
        <v>742.29325204805241</v>
      </c>
      <c r="M83" s="369">
        <v>4</v>
      </c>
      <c r="N83" s="134">
        <f t="shared" si="13"/>
        <v>-3064.7489398722428</v>
      </c>
      <c r="O83" s="135">
        <f t="shared" si="14"/>
        <v>-0.80502100722092729</v>
      </c>
      <c r="P83" s="31"/>
      <c r="Q83" s="39">
        <f t="shared" si="15"/>
        <v>-0.7809805700866651</v>
      </c>
      <c r="R83" s="39">
        <f t="shared" si="16"/>
        <v>-0.68380219323783342</v>
      </c>
      <c r="S83" s="23"/>
      <c r="T83" s="33"/>
      <c r="U83" s="362">
        <v>230</v>
      </c>
      <c r="V83" s="351" t="s">
        <v>117</v>
      </c>
      <c r="W83" s="347">
        <v>2322</v>
      </c>
      <c r="X83" s="366">
        <v>2055.7454617367166</v>
      </c>
      <c r="Y83" s="342">
        <v>1107.1092577221657</v>
      </c>
      <c r="Z83" s="363">
        <v>3162.8547194588828</v>
      </c>
      <c r="AA83" s="368">
        <v>-172.94315245478037</v>
      </c>
      <c r="AB83" s="365">
        <v>817.13062491619269</v>
      </c>
      <c r="AC83" s="371">
        <f t="shared" si="12"/>
        <v>3807.042191920295</v>
      </c>
    </row>
    <row r="84" spans="1:29" ht="18.75">
      <c r="A84" s="350">
        <v>231</v>
      </c>
      <c r="B84" s="351" t="s">
        <v>118</v>
      </c>
      <c r="C84" s="347">
        <v>1289</v>
      </c>
      <c r="D84" s="341">
        <v>-865.25678820791313</v>
      </c>
      <c r="E84" s="354">
        <v>219.5810705973623</v>
      </c>
      <c r="F84" s="357">
        <v>-670.03025601241268</v>
      </c>
      <c r="G84" s="356">
        <v>-414.80760279286267</v>
      </c>
      <c r="H84" s="342">
        <v>-29.543832428238947</v>
      </c>
      <c r="I84" s="343">
        <v>-894.80139643134214</v>
      </c>
      <c r="J84" s="346">
        <v>-94.581070597362299</v>
      </c>
      <c r="K84" s="347">
        <v>173.98835970939692</v>
      </c>
      <c r="L84" s="344">
        <f t="shared" si="11"/>
        <v>-815.39410731930752</v>
      </c>
      <c r="M84" s="369">
        <v>15</v>
      </c>
      <c r="N84" s="134">
        <f t="shared" si="13"/>
        <v>-3016.2082581369878</v>
      </c>
      <c r="O84" s="135">
        <f t="shared" si="14"/>
        <v>-1.3704965760131811</v>
      </c>
      <c r="P84" s="31"/>
      <c r="Q84" s="39">
        <f t="shared" si="15"/>
        <v>-1.50044743902644</v>
      </c>
      <c r="R84" s="39">
        <f t="shared" si="16"/>
        <v>-0.69483265785263293</v>
      </c>
      <c r="S84" s="23"/>
      <c r="T84" s="33"/>
      <c r="U84" s="362">
        <v>231</v>
      </c>
      <c r="V84" s="351" t="s">
        <v>118</v>
      </c>
      <c r="W84" s="347">
        <v>1278</v>
      </c>
      <c r="X84" s="366">
        <v>1894.6401530116777</v>
      </c>
      <c r="Y84" s="342">
        <v>-106.63740456706577</v>
      </c>
      <c r="Z84" s="363">
        <v>1788.0027484446118</v>
      </c>
      <c r="AA84" s="367">
        <v>-157.32942097026603</v>
      </c>
      <c r="AB84" s="365">
        <v>570.14082334333443</v>
      </c>
      <c r="AC84" s="371">
        <f t="shared" si="12"/>
        <v>2200.8141508176805</v>
      </c>
    </row>
    <row r="85" spans="1:29" ht="18.75">
      <c r="A85" s="350">
        <v>232</v>
      </c>
      <c r="B85" s="351" t="s">
        <v>119</v>
      </c>
      <c r="C85" s="347">
        <v>12890</v>
      </c>
      <c r="D85" s="341">
        <v>195.92994569433671</v>
      </c>
      <c r="E85" s="354">
        <v>216.28269976726145</v>
      </c>
      <c r="F85" s="357">
        <v>1.3851823118696664</v>
      </c>
      <c r="G85" s="356">
        <v>-21.737936384794413</v>
      </c>
      <c r="H85" s="342">
        <v>402.58432893716059</v>
      </c>
      <c r="I85" s="343">
        <v>598.51435221101633</v>
      </c>
      <c r="J85" s="346">
        <v>-43.094026377036464</v>
      </c>
      <c r="K85" s="347">
        <v>219.69568983301474</v>
      </c>
      <c r="L85" s="344">
        <f t="shared" si="11"/>
        <v>775.1160156669946</v>
      </c>
      <c r="M85" s="369">
        <v>14</v>
      </c>
      <c r="N85" s="134">
        <f t="shared" si="13"/>
        <v>-2690.4645757332719</v>
      </c>
      <c r="O85" s="135">
        <f t="shared" si="14"/>
        <v>-0.77633877059722067</v>
      </c>
      <c r="P85" s="31"/>
      <c r="Q85" s="39">
        <f t="shared" si="15"/>
        <v>-0.78729783535500375</v>
      </c>
      <c r="R85" s="39">
        <f t="shared" si="16"/>
        <v>-0.68833643770060016</v>
      </c>
      <c r="S85" s="23"/>
      <c r="T85" s="33"/>
      <c r="U85" s="362">
        <v>232</v>
      </c>
      <c r="V85" s="351" t="s">
        <v>119</v>
      </c>
      <c r="W85" s="347">
        <v>13007</v>
      </c>
      <c r="X85" s="366">
        <v>1978.176840697276</v>
      </c>
      <c r="Y85" s="342">
        <v>835.6842838942282</v>
      </c>
      <c r="Z85" s="363">
        <v>2813.8611245915044</v>
      </c>
      <c r="AA85" s="368">
        <v>-53.193511186284312</v>
      </c>
      <c r="AB85" s="365">
        <v>704.91297799504684</v>
      </c>
      <c r="AC85" s="371">
        <f t="shared" si="12"/>
        <v>3465.5805914002667</v>
      </c>
    </row>
    <row r="86" spans="1:29" ht="18.75">
      <c r="A86" s="350">
        <v>233</v>
      </c>
      <c r="B86" s="351" t="s">
        <v>120</v>
      </c>
      <c r="C86" s="347">
        <v>15312</v>
      </c>
      <c r="D86" s="341">
        <v>449.70970480668757</v>
      </c>
      <c r="E86" s="354">
        <v>235.4791013584117</v>
      </c>
      <c r="F86" s="357">
        <v>162.88989028213166</v>
      </c>
      <c r="G86" s="356">
        <v>51.340713166144198</v>
      </c>
      <c r="H86" s="342">
        <v>476.19455329153607</v>
      </c>
      <c r="I86" s="343">
        <v>925.90425809822364</v>
      </c>
      <c r="J86" s="346">
        <v>-22.781021421107628</v>
      </c>
      <c r="K86" s="347">
        <v>222.24894275325505</v>
      </c>
      <c r="L86" s="344">
        <f t="shared" si="11"/>
        <v>1125.372179430371</v>
      </c>
      <c r="M86" s="369">
        <v>14</v>
      </c>
      <c r="N86" s="134">
        <f t="shared" si="13"/>
        <v>-2531.8593581657974</v>
      </c>
      <c r="O86" s="135">
        <f t="shared" si="14"/>
        <v>-0.6922885062480737</v>
      </c>
      <c r="P86" s="31"/>
      <c r="Q86" s="39">
        <f t="shared" si="15"/>
        <v>-0.69147257115421001</v>
      </c>
      <c r="R86" s="39">
        <f t="shared" si="16"/>
        <v>-0.68434215644958829</v>
      </c>
      <c r="S86" s="23"/>
      <c r="T86" s="33"/>
      <c r="U86" s="362">
        <v>233</v>
      </c>
      <c r="V86" s="351" t="s">
        <v>120</v>
      </c>
      <c r="W86" s="347">
        <v>15514</v>
      </c>
      <c r="X86" s="366">
        <v>2145.9667138182031</v>
      </c>
      <c r="Y86" s="342">
        <v>855.07686134157586</v>
      </c>
      <c r="Z86" s="363">
        <v>3001.0435751597788</v>
      </c>
      <c r="AA86" s="367">
        <v>-47.893837823900995</v>
      </c>
      <c r="AB86" s="365">
        <v>704.08180026029061</v>
      </c>
      <c r="AC86" s="371">
        <f t="shared" si="12"/>
        <v>3657.2315375961684</v>
      </c>
    </row>
    <row r="87" spans="1:29" ht="18.75">
      <c r="A87" s="350">
        <v>235</v>
      </c>
      <c r="B87" s="351" t="s">
        <v>121</v>
      </c>
      <c r="C87" s="347">
        <v>10396</v>
      </c>
      <c r="D87" s="341">
        <v>1541.0000961908427</v>
      </c>
      <c r="E87" s="354">
        <v>689.58955367449016</v>
      </c>
      <c r="F87" s="357">
        <v>708.27173913043475</v>
      </c>
      <c r="G87" s="356">
        <v>143.13880338591767</v>
      </c>
      <c r="H87" s="342">
        <v>-155.18055021161985</v>
      </c>
      <c r="I87" s="343">
        <v>1385.8195459792228</v>
      </c>
      <c r="J87" s="346">
        <v>287.27981916121587</v>
      </c>
      <c r="K87" s="347">
        <v>63.698137836558523</v>
      </c>
      <c r="L87" s="344">
        <f t="shared" si="11"/>
        <v>1736.7975029769973</v>
      </c>
      <c r="M87" s="369">
        <v>1</v>
      </c>
      <c r="N87" s="134">
        <f t="shared" si="13"/>
        <v>1351.0226733694417</v>
      </c>
      <c r="O87" s="135">
        <f t="shared" si="14"/>
        <v>3.5021016657406658</v>
      </c>
      <c r="P87" s="31"/>
      <c r="Q87" s="39">
        <f t="shared" si="15"/>
        <v>-17.746929501319372</v>
      </c>
      <c r="R87" s="39">
        <f t="shared" si="16"/>
        <v>-0.67779282931511597</v>
      </c>
      <c r="S87" s="23"/>
      <c r="T87" s="33"/>
      <c r="U87" s="362">
        <v>235</v>
      </c>
      <c r="V87" s="351" t="s">
        <v>121</v>
      </c>
      <c r="W87" s="347">
        <v>10178</v>
      </c>
      <c r="X87" s="366">
        <v>1292.6894051603881</v>
      </c>
      <c r="Y87" s="342">
        <v>-1375.440069744606</v>
      </c>
      <c r="Z87" s="363">
        <v>-82.750664584217887</v>
      </c>
      <c r="AA87" s="368">
        <v>270.83238357241106</v>
      </c>
      <c r="AB87" s="365">
        <v>197.6931106193623</v>
      </c>
      <c r="AC87" s="371">
        <f t="shared" si="12"/>
        <v>385.77482960755549</v>
      </c>
    </row>
    <row r="88" spans="1:29" ht="18.75">
      <c r="A88" s="350">
        <v>236</v>
      </c>
      <c r="B88" s="351" t="s">
        <v>122</v>
      </c>
      <c r="C88" s="347">
        <v>4196</v>
      </c>
      <c r="D88" s="341">
        <v>367.07816968541471</v>
      </c>
      <c r="E88" s="354">
        <v>493.10081029551952</v>
      </c>
      <c r="F88" s="357">
        <v>-25.006911344137272</v>
      </c>
      <c r="G88" s="356">
        <v>-101.01572926596759</v>
      </c>
      <c r="H88" s="342">
        <v>544.16587225929459</v>
      </c>
      <c r="I88" s="343">
        <v>911.24404194470924</v>
      </c>
      <c r="J88" s="346">
        <v>182.02573879885605</v>
      </c>
      <c r="K88" s="347">
        <v>213.65340342772814</v>
      </c>
      <c r="L88" s="344">
        <f t="shared" si="11"/>
        <v>1306.9231841712933</v>
      </c>
      <c r="M88" s="369">
        <v>16</v>
      </c>
      <c r="N88" s="134">
        <f t="shared" si="13"/>
        <v>-2055.2906550708594</v>
      </c>
      <c r="O88" s="135">
        <f t="shared" si="14"/>
        <v>-0.6112908795634856</v>
      </c>
      <c r="P88" s="31"/>
      <c r="Q88" s="39">
        <f t="shared" si="15"/>
        <v>-0.63614557454474085</v>
      </c>
      <c r="R88" s="39">
        <f t="shared" si="16"/>
        <v>-0.67897705096275296</v>
      </c>
      <c r="S88" s="23"/>
      <c r="T88" s="33"/>
      <c r="U88" s="362">
        <v>236</v>
      </c>
      <c r="V88" s="351" t="s">
        <v>122</v>
      </c>
      <c r="W88" s="347">
        <v>4228</v>
      </c>
      <c r="X88" s="366">
        <v>1595.8815785962406</v>
      </c>
      <c r="Y88" s="342">
        <v>908.53771163102385</v>
      </c>
      <c r="Z88" s="363">
        <v>2504.4192902272644</v>
      </c>
      <c r="AA88" s="367">
        <v>192.25520340586567</v>
      </c>
      <c r="AB88" s="365">
        <v>665.53934560902303</v>
      </c>
      <c r="AC88" s="371">
        <f t="shared" si="12"/>
        <v>3362.213839242153</v>
      </c>
    </row>
    <row r="89" spans="1:29" ht="18.75">
      <c r="A89" s="350">
        <v>239</v>
      </c>
      <c r="B89" s="351" t="s">
        <v>123</v>
      </c>
      <c r="C89" s="347">
        <v>2095</v>
      </c>
      <c r="D89" s="341">
        <v>137.54463007159904</v>
      </c>
      <c r="E89" s="354">
        <v>181.45346062052505</v>
      </c>
      <c r="F89" s="357">
        <v>93.316945107398567</v>
      </c>
      <c r="G89" s="356">
        <v>-137.22577565632457</v>
      </c>
      <c r="H89" s="342">
        <v>189.81050119331744</v>
      </c>
      <c r="I89" s="343">
        <v>327.35560859188541</v>
      </c>
      <c r="J89" s="346">
        <v>-252.95608591885443</v>
      </c>
      <c r="K89" s="347">
        <v>221.73922313546271</v>
      </c>
      <c r="L89" s="344">
        <f t="shared" si="11"/>
        <v>296.1387458084937</v>
      </c>
      <c r="M89" s="369">
        <v>11</v>
      </c>
      <c r="N89" s="134">
        <f t="shared" si="13"/>
        <v>-3681.1147698830687</v>
      </c>
      <c r="O89" s="135">
        <f t="shared" si="14"/>
        <v>-0.92554189853874547</v>
      </c>
      <c r="P89" s="31"/>
      <c r="Q89" s="39">
        <f t="shared" si="15"/>
        <v>-0.90622998391804477</v>
      </c>
      <c r="R89" s="39">
        <f t="shared" si="16"/>
        <v>-0.68472450959987008</v>
      </c>
      <c r="S89" s="23"/>
      <c r="T89" s="33"/>
      <c r="U89" s="362">
        <v>239</v>
      </c>
      <c r="V89" s="351" t="s">
        <v>123</v>
      </c>
      <c r="W89" s="347">
        <v>2155</v>
      </c>
      <c r="X89" s="366">
        <v>2801.9054742565613</v>
      </c>
      <c r="Y89" s="342">
        <v>689.14232833500398</v>
      </c>
      <c r="Z89" s="363">
        <v>3491.047802591565</v>
      </c>
      <c r="AA89" s="368">
        <v>-217.11322505800464</v>
      </c>
      <c r="AB89" s="365">
        <v>703.31893815800197</v>
      </c>
      <c r="AC89" s="371">
        <f t="shared" si="12"/>
        <v>3977.2535156915624</v>
      </c>
    </row>
    <row r="90" spans="1:29" ht="18.75">
      <c r="A90" s="350">
        <v>240</v>
      </c>
      <c r="B90" s="351" t="s">
        <v>124</v>
      </c>
      <c r="C90" s="347">
        <v>19982</v>
      </c>
      <c r="D90" s="341">
        <v>-374.55554999499549</v>
      </c>
      <c r="E90" s="354">
        <v>118.12501251126014</v>
      </c>
      <c r="F90" s="357">
        <v>-305.69302372134922</v>
      </c>
      <c r="G90" s="356">
        <v>-186.98753878490641</v>
      </c>
      <c r="H90" s="342">
        <v>209.18411570413372</v>
      </c>
      <c r="I90" s="343">
        <v>-165.37143429086177</v>
      </c>
      <c r="J90" s="346">
        <v>28.750375337804023</v>
      </c>
      <c r="K90" s="347">
        <v>159.90319853825699</v>
      </c>
      <c r="L90" s="344">
        <f t="shared" si="11"/>
        <v>23.282139585199246</v>
      </c>
      <c r="M90" s="369">
        <v>19</v>
      </c>
      <c r="N90" s="134">
        <f t="shared" si="13"/>
        <v>-2698.8023279023096</v>
      </c>
      <c r="O90" s="135">
        <f t="shared" si="14"/>
        <v>-0.99144694447829218</v>
      </c>
      <c r="P90" s="31"/>
      <c r="Q90" s="39">
        <f t="shared" si="15"/>
        <v>-1.0768961263090182</v>
      </c>
      <c r="R90" s="39">
        <f t="shared" si="16"/>
        <v>-0.68882446417872412</v>
      </c>
      <c r="S90" s="23"/>
      <c r="T90" s="33"/>
      <c r="U90" s="362">
        <v>240</v>
      </c>
      <c r="V90" s="351" t="s">
        <v>124</v>
      </c>
      <c r="W90" s="347">
        <v>20437</v>
      </c>
      <c r="X90" s="366">
        <v>1875.4677803492311</v>
      </c>
      <c r="Y90" s="342">
        <v>275.11433904509164</v>
      </c>
      <c r="Z90" s="363">
        <v>2150.5821193943229</v>
      </c>
      <c r="AA90" s="367">
        <v>57.634192885452855</v>
      </c>
      <c r="AB90" s="365">
        <v>513.86815520773337</v>
      </c>
      <c r="AC90" s="371">
        <f t="shared" si="12"/>
        <v>2722.0844674875088</v>
      </c>
    </row>
    <row r="91" spans="1:29" ht="18.75">
      <c r="A91" s="350">
        <v>241</v>
      </c>
      <c r="B91" s="351" t="s">
        <v>125</v>
      </c>
      <c r="C91" s="347">
        <v>7904</v>
      </c>
      <c r="D91" s="341">
        <v>75.063006072874501</v>
      </c>
      <c r="E91" s="354">
        <v>334.01872469635629</v>
      </c>
      <c r="F91" s="357">
        <v>-152.02378542510121</v>
      </c>
      <c r="G91" s="356">
        <v>-106.93193319838056</v>
      </c>
      <c r="H91" s="342">
        <v>212.24886133603238</v>
      </c>
      <c r="I91" s="343">
        <v>287.31186740890689</v>
      </c>
      <c r="J91" s="346">
        <v>-50.800733805668017</v>
      </c>
      <c r="K91" s="347">
        <v>145.45398142879353</v>
      </c>
      <c r="L91" s="344">
        <f t="shared" si="11"/>
        <v>381.96511503203237</v>
      </c>
      <c r="M91" s="369">
        <v>19</v>
      </c>
      <c r="N91" s="134">
        <f t="shared" si="13"/>
        <v>-1640.5730833266521</v>
      </c>
      <c r="O91" s="135">
        <f t="shared" si="14"/>
        <v>-0.81114566076329142</v>
      </c>
      <c r="P91" s="31"/>
      <c r="Q91" s="39">
        <f t="shared" si="15"/>
        <v>-0.8190671021271918</v>
      </c>
      <c r="R91" s="39">
        <f t="shared" si="16"/>
        <v>-0.69929529046240591</v>
      </c>
      <c r="S91" s="23"/>
      <c r="T91" s="33"/>
      <c r="U91" s="362">
        <v>241</v>
      </c>
      <c r="V91" s="351" t="s">
        <v>125</v>
      </c>
      <c r="W91" s="347">
        <v>7984</v>
      </c>
      <c r="X91" s="366">
        <v>1455.1375837420842</v>
      </c>
      <c r="Y91" s="342">
        <v>132.80949933001008</v>
      </c>
      <c r="Z91" s="363">
        <v>1587.9470830720941</v>
      </c>
      <c r="AA91" s="368">
        <v>-49.11923847695391</v>
      </c>
      <c r="AB91" s="365">
        <v>483.71035376354445</v>
      </c>
      <c r="AC91" s="371">
        <f t="shared" si="12"/>
        <v>2022.5381983586844</v>
      </c>
    </row>
    <row r="92" spans="1:29" ht="18.75">
      <c r="A92" s="350">
        <v>244</v>
      </c>
      <c r="B92" s="351" t="s">
        <v>126</v>
      </c>
      <c r="C92" s="347">
        <v>19116</v>
      </c>
      <c r="D92" s="341">
        <v>780.12314291692826</v>
      </c>
      <c r="E92" s="354">
        <v>906.55853735091023</v>
      </c>
      <c r="F92" s="357">
        <v>-44.150345260514754</v>
      </c>
      <c r="G92" s="356">
        <v>-82.285049173467257</v>
      </c>
      <c r="H92" s="342">
        <v>222.07088302992258</v>
      </c>
      <c r="I92" s="343">
        <v>1002.1940259468508</v>
      </c>
      <c r="J92" s="346">
        <v>7.9486817325800381</v>
      </c>
      <c r="K92" s="347">
        <v>109.75024384750418</v>
      </c>
      <c r="L92" s="344">
        <f t="shared" si="11"/>
        <v>1119.8929515269351</v>
      </c>
      <c r="M92" s="369">
        <v>17</v>
      </c>
      <c r="N92" s="134">
        <f t="shared" si="13"/>
        <v>-675.27176313216933</v>
      </c>
      <c r="O92" s="135">
        <f t="shared" si="14"/>
        <v>-0.37616145060003647</v>
      </c>
      <c r="P92" s="31"/>
      <c r="Q92" s="39">
        <f t="shared" si="15"/>
        <v>-0.29605621493435419</v>
      </c>
      <c r="R92" s="39">
        <f t="shared" si="16"/>
        <v>-0.70265170193369475</v>
      </c>
      <c r="S92" s="23"/>
      <c r="T92" s="33"/>
      <c r="U92" s="362">
        <v>244</v>
      </c>
      <c r="V92" s="351" t="s">
        <v>126</v>
      </c>
      <c r="W92" s="347">
        <v>18796</v>
      </c>
      <c r="X92" s="366">
        <v>1257.000671430824</v>
      </c>
      <c r="Y92" s="342">
        <v>166.68407046002449</v>
      </c>
      <c r="Z92" s="363">
        <v>1423.6847418908485</v>
      </c>
      <c r="AA92" s="367">
        <v>2.3833794424345607</v>
      </c>
      <c r="AB92" s="365">
        <v>369.09659332582135</v>
      </c>
      <c r="AC92" s="371">
        <f t="shared" si="12"/>
        <v>1795.1647146591044</v>
      </c>
    </row>
    <row r="93" spans="1:29" ht="18.75">
      <c r="A93" s="350">
        <v>245</v>
      </c>
      <c r="B93" s="351" t="s">
        <v>127</v>
      </c>
      <c r="C93" s="347">
        <v>37232</v>
      </c>
      <c r="D93" s="341">
        <v>401.11909110442627</v>
      </c>
      <c r="E93" s="354">
        <v>419.97263107004727</v>
      </c>
      <c r="F93" s="357">
        <v>-30.205548990116029</v>
      </c>
      <c r="G93" s="356">
        <v>11.352009024495057</v>
      </c>
      <c r="H93" s="342">
        <v>49.699237215298666</v>
      </c>
      <c r="I93" s="343">
        <v>450.81835517834122</v>
      </c>
      <c r="J93" s="346">
        <v>-99.743634507950148</v>
      </c>
      <c r="K93" s="347">
        <v>129.85887189979977</v>
      </c>
      <c r="L93" s="344">
        <f t="shared" si="11"/>
        <v>480.93359257019085</v>
      </c>
      <c r="M93" s="369">
        <v>1</v>
      </c>
      <c r="N93" s="134">
        <f t="shared" si="13"/>
        <v>-624.45997543505212</v>
      </c>
      <c r="O93" s="135">
        <f t="shared" si="14"/>
        <v>-0.56492094174379193</v>
      </c>
      <c r="P93" s="31"/>
      <c r="Q93" s="39">
        <f t="shared" si="15"/>
        <v>-0.4357769027438434</v>
      </c>
      <c r="R93" s="39">
        <f t="shared" si="16"/>
        <v>-0.68389723602506347</v>
      </c>
      <c r="S93" s="23"/>
      <c r="T93" s="33"/>
      <c r="U93" s="362">
        <v>245</v>
      </c>
      <c r="V93" s="351" t="s">
        <v>127</v>
      </c>
      <c r="W93" s="347">
        <v>37105</v>
      </c>
      <c r="X93" s="366">
        <v>880.12303828380846</v>
      </c>
      <c r="Y93" s="342">
        <v>-81.115770820473543</v>
      </c>
      <c r="Z93" s="363">
        <v>799.00726746333498</v>
      </c>
      <c r="AA93" s="368">
        <v>-104.42589947446436</v>
      </c>
      <c r="AB93" s="365">
        <v>410.81220001637229</v>
      </c>
      <c r="AC93" s="371">
        <f t="shared" si="12"/>
        <v>1105.393568005243</v>
      </c>
    </row>
    <row r="94" spans="1:29" ht="18.75">
      <c r="A94" s="350">
        <v>249</v>
      </c>
      <c r="B94" s="351" t="s">
        <v>128</v>
      </c>
      <c r="C94" s="347">
        <v>9443</v>
      </c>
      <c r="D94" s="341">
        <v>234.27946627131209</v>
      </c>
      <c r="E94" s="354">
        <v>103.88891242189982</v>
      </c>
      <c r="F94" s="357">
        <v>37.800169437678704</v>
      </c>
      <c r="G94" s="356">
        <v>92.590384411733552</v>
      </c>
      <c r="H94" s="342">
        <v>304.04998411521763</v>
      </c>
      <c r="I94" s="343">
        <v>538.32934448798051</v>
      </c>
      <c r="J94" s="346">
        <v>-3.9088213491475168</v>
      </c>
      <c r="K94" s="347">
        <v>178.94795250040619</v>
      </c>
      <c r="L94" s="344">
        <f t="shared" si="11"/>
        <v>713.36847563923925</v>
      </c>
      <c r="M94" s="369">
        <v>13</v>
      </c>
      <c r="N94" s="134">
        <f t="shared" si="13"/>
        <v>-2549.7481343965001</v>
      </c>
      <c r="O94" s="135">
        <f t="shared" si="14"/>
        <v>-0.78138431417214171</v>
      </c>
      <c r="P94" s="31"/>
      <c r="Q94" s="39">
        <f t="shared" si="15"/>
        <v>-0.79963850930649705</v>
      </c>
      <c r="R94" s="39">
        <f t="shared" si="16"/>
        <v>-0.69536683839726865</v>
      </c>
      <c r="S94" s="23"/>
      <c r="T94" s="33"/>
      <c r="U94" s="362">
        <v>249</v>
      </c>
      <c r="V94" s="351" t="s">
        <v>128</v>
      </c>
      <c r="W94" s="347">
        <v>9486</v>
      </c>
      <c r="X94" s="366">
        <v>2065.0661169972163</v>
      </c>
      <c r="Y94" s="342">
        <v>621.72435668454375</v>
      </c>
      <c r="Z94" s="363">
        <v>2686.79047368176</v>
      </c>
      <c r="AA94" s="367">
        <v>-11.094982078853047</v>
      </c>
      <c r="AB94" s="365">
        <v>587.42111843283237</v>
      </c>
      <c r="AC94" s="371">
        <f t="shared" si="12"/>
        <v>3263.1166100357391</v>
      </c>
    </row>
    <row r="95" spans="1:29" ht="18.75">
      <c r="A95" s="350">
        <v>250</v>
      </c>
      <c r="B95" s="351" t="s">
        <v>129</v>
      </c>
      <c r="C95" s="347">
        <v>1808</v>
      </c>
      <c r="D95" s="341">
        <v>263.25829646017701</v>
      </c>
      <c r="E95" s="354">
        <v>113.97621681415929</v>
      </c>
      <c r="F95" s="357">
        <v>109.46957964601769</v>
      </c>
      <c r="G95" s="356">
        <v>39.8125</v>
      </c>
      <c r="H95" s="342">
        <v>384.7228982300885</v>
      </c>
      <c r="I95" s="343">
        <v>647.98119469026551</v>
      </c>
      <c r="J95" s="346">
        <v>-205.37776548672565</v>
      </c>
      <c r="K95" s="347">
        <v>245.32952774938946</v>
      </c>
      <c r="L95" s="344">
        <f t="shared" si="11"/>
        <v>687.93295695292932</v>
      </c>
      <c r="M95" s="369">
        <v>6</v>
      </c>
      <c r="N95" s="134">
        <f t="shared" si="13"/>
        <v>-3296.2234533504352</v>
      </c>
      <c r="O95" s="135">
        <f t="shared" si="14"/>
        <v>-0.82733284386780692</v>
      </c>
      <c r="P95" s="31"/>
      <c r="Q95" s="39">
        <f t="shared" si="15"/>
        <v>-0.80868469098568363</v>
      </c>
      <c r="R95" s="39">
        <f t="shared" si="16"/>
        <v>-0.69441521775345627</v>
      </c>
      <c r="S95" s="23"/>
      <c r="T95" s="33"/>
      <c r="U95" s="362">
        <v>250</v>
      </c>
      <c r="V95" s="351" t="s">
        <v>129</v>
      </c>
      <c r="W95" s="347">
        <v>1822</v>
      </c>
      <c r="X95" s="366">
        <v>2389.396900360669</v>
      </c>
      <c r="Y95" s="342">
        <v>997.58346220810131</v>
      </c>
      <c r="Z95" s="363">
        <v>3386.9803625687705</v>
      </c>
      <c r="AA95" s="368">
        <v>-205.64379802414928</v>
      </c>
      <c r="AB95" s="365">
        <v>802.81984575874344</v>
      </c>
      <c r="AC95" s="371">
        <f t="shared" si="12"/>
        <v>3984.1564103033643</v>
      </c>
    </row>
    <row r="96" spans="1:29" ht="18.75">
      <c r="A96" s="350">
        <v>256</v>
      </c>
      <c r="B96" s="351" t="s">
        <v>130</v>
      </c>
      <c r="C96" s="347">
        <v>1581</v>
      </c>
      <c r="D96" s="341">
        <v>499.81151170145478</v>
      </c>
      <c r="E96" s="354">
        <v>914.77735610373179</v>
      </c>
      <c r="F96" s="357">
        <v>-169.31752055660974</v>
      </c>
      <c r="G96" s="356">
        <v>-245.64832384566731</v>
      </c>
      <c r="H96" s="342">
        <v>447.18975332068311</v>
      </c>
      <c r="I96" s="343">
        <v>947.00126502213789</v>
      </c>
      <c r="J96" s="346">
        <v>116.68374446552815</v>
      </c>
      <c r="K96" s="347">
        <v>216.36870040123119</v>
      </c>
      <c r="L96" s="344">
        <f t="shared" si="11"/>
        <v>1280.0537098888972</v>
      </c>
      <c r="M96" s="369">
        <v>13</v>
      </c>
      <c r="N96" s="134">
        <f t="shared" si="13"/>
        <v>-3611.920920187541</v>
      </c>
      <c r="O96" s="135">
        <f t="shared" si="14"/>
        <v>-0.73833598767684205</v>
      </c>
      <c r="P96" s="31"/>
      <c r="Q96" s="39">
        <f t="shared" si="15"/>
        <v>-0.76613529216750353</v>
      </c>
      <c r="R96" s="39">
        <f t="shared" si="16"/>
        <v>-0.68275615297712056</v>
      </c>
      <c r="S96" s="23"/>
      <c r="T96" s="33"/>
      <c r="U96" s="362">
        <v>256</v>
      </c>
      <c r="V96" s="351" t="s">
        <v>130</v>
      </c>
      <c r="W96" s="347">
        <v>1597</v>
      </c>
      <c r="X96" s="366">
        <v>3007.1534563049886</v>
      </c>
      <c r="Y96" s="342">
        <v>1042.2017191685984</v>
      </c>
      <c r="Z96" s="363">
        <v>4049.3551754735868</v>
      </c>
      <c r="AA96" s="367">
        <v>160.5929868503444</v>
      </c>
      <c r="AB96" s="365">
        <v>682.02646775250719</v>
      </c>
      <c r="AC96" s="371">
        <f t="shared" si="12"/>
        <v>4891.9746300764382</v>
      </c>
    </row>
    <row r="97" spans="1:29" ht="18.75">
      <c r="A97" s="350">
        <v>257</v>
      </c>
      <c r="B97" s="351" t="s">
        <v>131</v>
      </c>
      <c r="C97" s="347">
        <v>40433</v>
      </c>
      <c r="D97" s="341">
        <v>874.5058986471447</v>
      </c>
      <c r="E97" s="354">
        <v>671.5869957707813</v>
      </c>
      <c r="F97" s="357">
        <v>116.68439146241931</v>
      </c>
      <c r="G97" s="356">
        <v>86.234511413944062</v>
      </c>
      <c r="H97" s="342">
        <v>-16.362772982464818</v>
      </c>
      <c r="I97" s="343">
        <v>858.14312566467981</v>
      </c>
      <c r="J97" s="346">
        <v>-42.448742363910668</v>
      </c>
      <c r="K97" s="347">
        <v>112.67518388997108</v>
      </c>
      <c r="L97" s="344">
        <f t="shared" si="11"/>
        <v>928.36956719074021</v>
      </c>
      <c r="M97" s="369">
        <v>1</v>
      </c>
      <c r="N97" s="134">
        <f t="shared" si="13"/>
        <v>38.428078739395573</v>
      </c>
      <c r="O97" s="135">
        <f t="shared" si="14"/>
        <v>4.3180455387316775E-2</v>
      </c>
      <c r="P97" s="31"/>
      <c r="Q97" s="39">
        <f t="shared" si="15"/>
        <v>0.44614029747072093</v>
      </c>
      <c r="R97" s="39">
        <f t="shared" si="16"/>
        <v>-0.68579024219743823</v>
      </c>
      <c r="S97" s="23"/>
      <c r="T97" s="33"/>
      <c r="U97" s="362">
        <v>257</v>
      </c>
      <c r="V97" s="351" t="s">
        <v>131</v>
      </c>
      <c r="W97" s="347">
        <v>40082</v>
      </c>
      <c r="X97" s="366">
        <v>871.91804851565769</v>
      </c>
      <c r="Y97" s="342">
        <v>-278.51564684995481</v>
      </c>
      <c r="Z97" s="363">
        <v>593.40240166570288</v>
      </c>
      <c r="AA97" s="368">
        <v>-62.059527967666284</v>
      </c>
      <c r="AB97" s="365">
        <v>358.59861475330814</v>
      </c>
      <c r="AC97" s="371">
        <f t="shared" si="12"/>
        <v>889.94148845134464</v>
      </c>
    </row>
    <row r="98" spans="1:29" ht="18.75">
      <c r="A98" s="350">
        <v>260</v>
      </c>
      <c r="B98" s="351" t="s">
        <v>132</v>
      </c>
      <c r="C98" s="347">
        <v>9877</v>
      </c>
      <c r="D98" s="341">
        <v>855.04333299584891</v>
      </c>
      <c r="E98" s="354">
        <v>132.08939961526778</v>
      </c>
      <c r="F98" s="357">
        <v>436.34514528703045</v>
      </c>
      <c r="G98" s="356">
        <v>286.60878809355069</v>
      </c>
      <c r="H98" s="342">
        <v>510.49346967702746</v>
      </c>
      <c r="I98" s="343">
        <v>1365.5367014275589</v>
      </c>
      <c r="J98" s="346">
        <v>-93.573655968411458</v>
      </c>
      <c r="K98" s="347">
        <v>214.05905165833695</v>
      </c>
      <c r="L98" s="344">
        <f t="shared" si="11"/>
        <v>1486.0220971174845</v>
      </c>
      <c r="M98" s="369">
        <v>12</v>
      </c>
      <c r="N98" s="134">
        <f t="shared" si="13"/>
        <v>-2938.3200205679291</v>
      </c>
      <c r="O98" s="135">
        <f t="shared" si="14"/>
        <v>-0.66412586152019948</v>
      </c>
      <c r="P98" s="31"/>
      <c r="Q98" s="39">
        <f t="shared" si="15"/>
        <v>-0.64327895536239021</v>
      </c>
      <c r="R98" s="39">
        <f t="shared" si="16"/>
        <v>-0.69435996991284465</v>
      </c>
      <c r="S98" s="23"/>
      <c r="T98" s="33"/>
      <c r="U98" s="362">
        <v>260</v>
      </c>
      <c r="V98" s="351" t="s">
        <v>132</v>
      </c>
      <c r="W98" s="347">
        <v>9933</v>
      </c>
      <c r="X98" s="366">
        <v>2836.6093868840885</v>
      </c>
      <c r="Y98" s="342">
        <v>991.41456055303922</v>
      </c>
      <c r="Z98" s="363">
        <v>3828.0239474371278</v>
      </c>
      <c r="AA98" s="367">
        <v>-104.04510218463707</v>
      </c>
      <c r="AB98" s="365">
        <v>700.36327243292249</v>
      </c>
      <c r="AC98" s="371">
        <f t="shared" si="12"/>
        <v>4424.3421176854135</v>
      </c>
    </row>
    <row r="99" spans="1:29" ht="18.75">
      <c r="A99" s="350">
        <v>261</v>
      </c>
      <c r="B99" s="351" t="s">
        <v>133</v>
      </c>
      <c r="C99" s="347">
        <v>6523</v>
      </c>
      <c r="D99" s="341">
        <v>1421.208033113598</v>
      </c>
      <c r="E99" s="354">
        <v>1303.2379273340487</v>
      </c>
      <c r="F99" s="357">
        <v>-73.058715315039095</v>
      </c>
      <c r="G99" s="356">
        <v>191.02882109458838</v>
      </c>
      <c r="H99" s="342">
        <v>-21.302774796872605</v>
      </c>
      <c r="I99" s="343">
        <v>1399.9052583167254</v>
      </c>
      <c r="J99" s="346">
        <v>45.919515560325003</v>
      </c>
      <c r="K99" s="347">
        <v>188.17194999718257</v>
      </c>
      <c r="L99" s="344">
        <f t="shared" si="11"/>
        <v>1633.9967238742329</v>
      </c>
      <c r="M99" s="369">
        <v>19</v>
      </c>
      <c r="N99" s="134">
        <f t="shared" si="13"/>
        <v>-2364.3243318968621</v>
      </c>
      <c r="O99" s="135">
        <f t="shared" si="14"/>
        <v>-0.59132928519690653</v>
      </c>
      <c r="P99" s="31"/>
      <c r="Q99" s="39">
        <f t="shared" si="15"/>
        <v>-0.5783243495994902</v>
      </c>
      <c r="R99" s="39">
        <f t="shared" si="16"/>
        <v>-0.70477435169779079</v>
      </c>
      <c r="S99" s="23"/>
      <c r="T99" s="33"/>
      <c r="U99" s="362">
        <v>261</v>
      </c>
      <c r="V99" s="351" t="s">
        <v>133</v>
      </c>
      <c r="W99" s="347">
        <v>6436</v>
      </c>
      <c r="X99" s="366">
        <v>3037.591331445502</v>
      </c>
      <c r="Y99" s="342">
        <v>282.2713568247072</v>
      </c>
      <c r="Z99" s="363">
        <v>3319.8626882702092</v>
      </c>
      <c r="AA99" s="368">
        <v>41.074891236793036</v>
      </c>
      <c r="AB99" s="365">
        <v>637.38347626409279</v>
      </c>
      <c r="AC99" s="371">
        <f t="shared" si="12"/>
        <v>3998.321055771095</v>
      </c>
    </row>
    <row r="100" spans="1:29" ht="18.75">
      <c r="A100" s="350">
        <v>263</v>
      </c>
      <c r="B100" s="351" t="s">
        <v>134</v>
      </c>
      <c r="C100" s="347">
        <v>7759</v>
      </c>
      <c r="D100" s="341">
        <v>521.48189199639125</v>
      </c>
      <c r="E100" s="354">
        <v>271.21407397860548</v>
      </c>
      <c r="F100" s="357">
        <v>157.79301456373244</v>
      </c>
      <c r="G100" s="356">
        <v>92.474803454053358</v>
      </c>
      <c r="H100" s="342">
        <v>551.10246165743013</v>
      </c>
      <c r="I100" s="343">
        <v>1072.5844825364093</v>
      </c>
      <c r="J100" s="346">
        <v>-49.42544142286377</v>
      </c>
      <c r="K100" s="347">
        <v>233.64182002351271</v>
      </c>
      <c r="L100" s="344">
        <f t="shared" si="11"/>
        <v>1256.8008611370583</v>
      </c>
      <c r="M100" s="369">
        <v>11</v>
      </c>
      <c r="N100" s="134">
        <f t="shared" si="13"/>
        <v>-3113.8875898266192</v>
      </c>
      <c r="O100" s="135">
        <f t="shared" si="14"/>
        <v>-0.71244784998117383</v>
      </c>
      <c r="P100" s="31"/>
      <c r="Q100" s="39">
        <f t="shared" si="15"/>
        <v>-0.70930771773461354</v>
      </c>
      <c r="R100" s="39">
        <f t="shared" si="16"/>
        <v>-0.67756721112558349</v>
      </c>
      <c r="S100" s="23"/>
      <c r="T100" s="33"/>
      <c r="U100" s="362">
        <v>263</v>
      </c>
      <c r="V100" s="351" t="s">
        <v>134</v>
      </c>
      <c r="W100" s="347">
        <v>7854</v>
      </c>
      <c r="X100" s="366">
        <v>2629.0803230668685</v>
      </c>
      <c r="Y100" s="342">
        <v>1060.678738225296</v>
      </c>
      <c r="Z100" s="363">
        <v>3689.7590612921645</v>
      </c>
      <c r="AA100" s="367">
        <v>-43.692386045327218</v>
      </c>
      <c r="AB100" s="365">
        <v>724.62177571684003</v>
      </c>
      <c r="AC100" s="371">
        <f t="shared" si="12"/>
        <v>4370.6884509636775</v>
      </c>
    </row>
    <row r="101" spans="1:29" ht="18.75">
      <c r="A101" s="350">
        <v>265</v>
      </c>
      <c r="B101" s="351" t="s">
        <v>135</v>
      </c>
      <c r="C101" s="347">
        <v>1088</v>
      </c>
      <c r="D101" s="341">
        <v>1340.9650735294117</v>
      </c>
      <c r="E101" s="354">
        <v>766.49264705882354</v>
      </c>
      <c r="F101" s="357">
        <v>388.78125</v>
      </c>
      <c r="G101" s="356">
        <v>185.69117647058823</v>
      </c>
      <c r="H101" s="342">
        <v>135.7922794117647</v>
      </c>
      <c r="I101" s="343">
        <v>1476.7573529411766</v>
      </c>
      <c r="J101" s="346">
        <v>-272.6516544117647</v>
      </c>
      <c r="K101" s="347">
        <v>226.50057285846762</v>
      </c>
      <c r="L101" s="344">
        <f t="shared" si="11"/>
        <v>1430.6062713878796</v>
      </c>
      <c r="M101" s="369">
        <v>13</v>
      </c>
      <c r="N101" s="134">
        <f t="shared" si="13"/>
        <v>-3472.7916822907023</v>
      </c>
      <c r="O101" s="135">
        <f t="shared" si="14"/>
        <v>-0.70824185903275028</v>
      </c>
      <c r="P101" s="31"/>
      <c r="Q101" s="39">
        <f t="shared" si="15"/>
        <v>-0.66637233980743282</v>
      </c>
      <c r="R101" s="39">
        <f t="shared" si="16"/>
        <v>-0.69416192400029808</v>
      </c>
      <c r="S101" s="23"/>
      <c r="T101" s="33"/>
      <c r="U101" s="362">
        <v>265</v>
      </c>
      <c r="V101" s="351" t="s">
        <v>135</v>
      </c>
      <c r="W101" s="347">
        <v>1107</v>
      </c>
      <c r="X101" s="366">
        <v>3653.5637977023871</v>
      </c>
      <c r="Y101" s="342">
        <v>772.79986797450624</v>
      </c>
      <c r="Z101" s="363">
        <v>4426.363665676894</v>
      </c>
      <c r="AA101" s="368">
        <v>-263.55555555555554</v>
      </c>
      <c r="AB101" s="365">
        <v>740.58984355724374</v>
      </c>
      <c r="AC101" s="371">
        <f t="shared" si="12"/>
        <v>4903.3979536785819</v>
      </c>
    </row>
    <row r="102" spans="1:29" ht="18.75">
      <c r="A102" s="350">
        <v>271</v>
      </c>
      <c r="B102" s="351" t="s">
        <v>136</v>
      </c>
      <c r="C102" s="347">
        <v>6951</v>
      </c>
      <c r="D102" s="341">
        <v>-28.675730110775429</v>
      </c>
      <c r="E102" s="354">
        <v>45.468853402388149</v>
      </c>
      <c r="F102" s="357">
        <v>-45.668249172780897</v>
      </c>
      <c r="G102" s="356">
        <v>-28.476334340382678</v>
      </c>
      <c r="H102" s="342">
        <v>456.37821896130055</v>
      </c>
      <c r="I102" s="343">
        <v>427.70263271471731</v>
      </c>
      <c r="J102" s="346">
        <v>-41.418500935117251</v>
      </c>
      <c r="K102" s="347">
        <v>205.52281643318571</v>
      </c>
      <c r="L102" s="344">
        <f t="shared" si="11"/>
        <v>591.80694821278576</v>
      </c>
      <c r="M102" s="369">
        <v>4</v>
      </c>
      <c r="N102" s="134">
        <f t="shared" si="13"/>
        <v>-2407.8739016292157</v>
      </c>
      <c r="O102" s="135">
        <f t="shared" si="14"/>
        <v>-0.80271002888725407</v>
      </c>
      <c r="P102" s="31"/>
      <c r="Q102" s="39">
        <f t="shared" si="15"/>
        <v>-0.82170892967924036</v>
      </c>
      <c r="R102" s="39">
        <f t="shared" si="16"/>
        <v>-0.68720159826952742</v>
      </c>
      <c r="S102" s="23"/>
      <c r="T102" s="33"/>
      <c r="U102" s="362">
        <v>271</v>
      </c>
      <c r="V102" s="351" t="s">
        <v>136</v>
      </c>
      <c r="W102" s="347">
        <v>7013</v>
      </c>
      <c r="X102" s="366">
        <v>1655.4836978675216</v>
      </c>
      <c r="Y102" s="342">
        <v>743.41733483841665</v>
      </c>
      <c r="Z102" s="363">
        <v>2398.9010327059382</v>
      </c>
      <c r="AA102" s="367">
        <v>-56.265792100384999</v>
      </c>
      <c r="AB102" s="365">
        <v>657.04560923644863</v>
      </c>
      <c r="AC102" s="371">
        <f t="shared" si="12"/>
        <v>2999.6808498420014</v>
      </c>
    </row>
    <row r="103" spans="1:29" ht="18.75">
      <c r="A103" s="350">
        <v>272</v>
      </c>
      <c r="B103" s="351" t="s">
        <v>137</v>
      </c>
      <c r="C103" s="347">
        <v>47909</v>
      </c>
      <c r="D103" s="341">
        <v>365.50979982884218</v>
      </c>
      <c r="E103" s="354">
        <v>544.93011751445454</v>
      </c>
      <c r="F103" s="357">
        <v>-126.07046692688222</v>
      </c>
      <c r="G103" s="356">
        <v>-53.349850758730092</v>
      </c>
      <c r="H103" s="342">
        <v>180.76956313010081</v>
      </c>
      <c r="I103" s="343">
        <v>546.27936295894301</v>
      </c>
      <c r="J103" s="346">
        <v>-20.226700619925275</v>
      </c>
      <c r="K103" s="347">
        <v>157.68694500822781</v>
      </c>
      <c r="L103" s="344">
        <f t="shared" si="11"/>
        <v>683.73960734724551</v>
      </c>
      <c r="M103" s="369">
        <v>16</v>
      </c>
      <c r="N103" s="134">
        <f t="shared" si="13"/>
        <v>-1602.3783642074391</v>
      </c>
      <c r="O103" s="135">
        <f t="shared" si="14"/>
        <v>-0.70091674364369505</v>
      </c>
      <c r="P103" s="31"/>
      <c r="Q103" s="39">
        <f t="shared" si="15"/>
        <v>-0.69586445292828603</v>
      </c>
      <c r="R103" s="39">
        <f t="shared" si="16"/>
        <v>-0.69057374167766228</v>
      </c>
      <c r="S103" s="23"/>
      <c r="T103" s="33"/>
      <c r="U103" s="362">
        <v>272</v>
      </c>
      <c r="V103" s="351" t="s">
        <v>137</v>
      </c>
      <c r="W103" s="347">
        <v>47772</v>
      </c>
      <c r="X103" s="366">
        <v>1526.845024683689</v>
      </c>
      <c r="Y103" s="342">
        <v>269.32569004743914</v>
      </c>
      <c r="Z103" s="363">
        <v>1796.1707147311281</v>
      </c>
      <c r="AA103" s="368">
        <v>-19.663484886544421</v>
      </c>
      <c r="AB103" s="365">
        <v>509.61074171010097</v>
      </c>
      <c r="AC103" s="371">
        <f t="shared" si="12"/>
        <v>2286.1179715546846</v>
      </c>
    </row>
    <row r="104" spans="1:29" ht="18.75">
      <c r="A104" s="350">
        <v>273</v>
      </c>
      <c r="B104" s="351" t="s">
        <v>138</v>
      </c>
      <c r="C104" s="347">
        <v>3989</v>
      </c>
      <c r="D104" s="341">
        <v>1094.5251942842817</v>
      </c>
      <c r="E104" s="354">
        <v>1058.0183003258962</v>
      </c>
      <c r="F104" s="357">
        <v>-204.09350714464779</v>
      </c>
      <c r="G104" s="356">
        <v>240.60040110303333</v>
      </c>
      <c r="H104" s="342">
        <v>83.451992980696915</v>
      </c>
      <c r="I104" s="343">
        <v>1177.9771872649787</v>
      </c>
      <c r="J104" s="346">
        <v>-68.627726247179751</v>
      </c>
      <c r="K104" s="347">
        <v>189.4191627465506</v>
      </c>
      <c r="L104" s="344">
        <f t="shared" si="11"/>
        <v>1298.7686237643497</v>
      </c>
      <c r="M104" s="369">
        <v>19</v>
      </c>
      <c r="N104" s="134">
        <f t="shared" si="13"/>
        <v>-3159.8379098532082</v>
      </c>
      <c r="O104" s="135">
        <f t="shared" si="14"/>
        <v>-0.70870526161666614</v>
      </c>
      <c r="P104" s="31"/>
      <c r="Q104" s="39">
        <f t="shared" si="15"/>
        <v>-0.69458942205705954</v>
      </c>
      <c r="R104" s="39">
        <f t="shared" si="16"/>
        <v>-0.70706260299902546</v>
      </c>
      <c r="S104" s="23"/>
      <c r="T104" s="33"/>
      <c r="U104" s="362">
        <v>273</v>
      </c>
      <c r="V104" s="351" t="s">
        <v>138</v>
      </c>
      <c r="W104" s="347">
        <v>3925</v>
      </c>
      <c r="X104" s="366">
        <v>3107.9253732657639</v>
      </c>
      <c r="Y104" s="342">
        <v>749.10274671329853</v>
      </c>
      <c r="Z104" s="363">
        <v>3857.0281199790629</v>
      </c>
      <c r="AA104" s="367">
        <v>-45.041528662420383</v>
      </c>
      <c r="AB104" s="365">
        <v>646.61994230091568</v>
      </c>
      <c r="AC104" s="371">
        <f t="shared" si="12"/>
        <v>4458.6065336175579</v>
      </c>
    </row>
    <row r="105" spans="1:29" ht="18.75">
      <c r="A105" s="350">
        <v>275</v>
      </c>
      <c r="B105" s="351" t="s">
        <v>139</v>
      </c>
      <c r="C105" s="347">
        <v>2586</v>
      </c>
      <c r="D105" s="341">
        <v>516.3955916473318</v>
      </c>
      <c r="E105" s="354">
        <v>164.85924207269915</v>
      </c>
      <c r="F105" s="357">
        <v>173.31554524361948</v>
      </c>
      <c r="G105" s="356">
        <v>178.22080433101314</v>
      </c>
      <c r="H105" s="342">
        <v>413.15274555297759</v>
      </c>
      <c r="I105" s="343">
        <v>929.54833720030933</v>
      </c>
      <c r="J105" s="346">
        <v>-38.550270688321731</v>
      </c>
      <c r="K105" s="347">
        <v>206.33348897311882</v>
      </c>
      <c r="L105" s="344">
        <f t="shared" si="11"/>
        <v>1097.3315554851065</v>
      </c>
      <c r="M105" s="369">
        <v>13</v>
      </c>
      <c r="N105" s="134">
        <f t="shared" si="13"/>
        <v>-2899.4209764313314</v>
      </c>
      <c r="O105" s="135">
        <f t="shared" si="14"/>
        <v>-0.72544420833607692</v>
      </c>
      <c r="P105" s="31"/>
      <c r="Q105" s="39">
        <f t="shared" si="15"/>
        <v>-0.71971513312449964</v>
      </c>
      <c r="R105" s="39">
        <f t="shared" si="16"/>
        <v>-0.70649764121433156</v>
      </c>
      <c r="S105" s="23"/>
      <c r="T105" s="33"/>
      <c r="U105" s="362">
        <v>275</v>
      </c>
      <c r="V105" s="351" t="s">
        <v>139</v>
      </c>
      <c r="W105" s="347">
        <v>2593</v>
      </c>
      <c r="X105" s="366">
        <v>2385.1260983345664</v>
      </c>
      <c r="Y105" s="342">
        <v>931.31530487970429</v>
      </c>
      <c r="Z105" s="363">
        <v>3316.4414032142704</v>
      </c>
      <c r="AA105" s="368">
        <v>-22.693405322020826</v>
      </c>
      <c r="AB105" s="365">
        <v>703.00453402418793</v>
      </c>
      <c r="AC105" s="371">
        <f t="shared" si="12"/>
        <v>3996.7525319164379</v>
      </c>
    </row>
    <row r="106" spans="1:29" ht="18.75">
      <c r="A106" s="350">
        <v>276</v>
      </c>
      <c r="B106" s="351" t="s">
        <v>140</v>
      </c>
      <c r="C106" s="347">
        <v>15035</v>
      </c>
      <c r="D106" s="341">
        <v>846.77924842035247</v>
      </c>
      <c r="E106" s="354">
        <v>694.22121715996013</v>
      </c>
      <c r="F106" s="357">
        <v>120.87994679082142</v>
      </c>
      <c r="G106" s="356">
        <v>31.678084469571001</v>
      </c>
      <c r="H106" s="342">
        <v>394.35497173262388</v>
      </c>
      <c r="I106" s="343">
        <v>1241.1342201529765</v>
      </c>
      <c r="J106" s="346">
        <v>-109.6258064516129</v>
      </c>
      <c r="K106" s="347">
        <v>134.87202607673251</v>
      </c>
      <c r="L106" s="344">
        <f t="shared" si="11"/>
        <v>1266.3804397780962</v>
      </c>
      <c r="M106" s="369">
        <v>12</v>
      </c>
      <c r="N106" s="134">
        <f t="shared" si="13"/>
        <v>-622.23388841064298</v>
      </c>
      <c r="O106" s="135">
        <f t="shared" si="14"/>
        <v>-0.32946583064811941</v>
      </c>
      <c r="P106" s="31"/>
      <c r="Q106" s="39">
        <f t="shared" si="15"/>
        <v>-0.19250593037053954</v>
      </c>
      <c r="R106" s="39">
        <f t="shared" si="16"/>
        <v>-0.70642952225663214</v>
      </c>
      <c r="S106" s="23"/>
      <c r="T106" s="33"/>
      <c r="U106" s="362">
        <v>276</v>
      </c>
      <c r="V106" s="351" t="s">
        <v>140</v>
      </c>
      <c r="W106" s="347">
        <v>14857</v>
      </c>
      <c r="X106" s="366">
        <v>1023.077107383236</v>
      </c>
      <c r="Y106" s="342">
        <v>513.94250283198562</v>
      </c>
      <c r="Z106" s="363">
        <v>1537.0196102152217</v>
      </c>
      <c r="AA106" s="367">
        <v>-107.82486370061251</v>
      </c>
      <c r="AB106" s="365">
        <v>459.4195816741298</v>
      </c>
      <c r="AC106" s="371">
        <f t="shared" si="12"/>
        <v>1888.6143281887391</v>
      </c>
    </row>
    <row r="107" spans="1:29" ht="18.75">
      <c r="A107" s="350">
        <v>280</v>
      </c>
      <c r="B107" s="351" t="s">
        <v>141</v>
      </c>
      <c r="C107" s="347">
        <v>2050</v>
      </c>
      <c r="D107" s="341">
        <v>804.48682926829269</v>
      </c>
      <c r="E107" s="354">
        <v>682.93317073170726</v>
      </c>
      <c r="F107" s="357">
        <v>-3.8302439024390242</v>
      </c>
      <c r="G107" s="356">
        <v>125.3839024390244</v>
      </c>
      <c r="H107" s="342">
        <v>432.47658536585368</v>
      </c>
      <c r="I107" s="343">
        <v>1236.9629268292683</v>
      </c>
      <c r="J107" s="346">
        <v>-133.48146341463413</v>
      </c>
      <c r="K107" s="347">
        <v>246.42342761516105</v>
      </c>
      <c r="L107" s="344">
        <f t="shared" si="11"/>
        <v>1349.9048910297952</v>
      </c>
      <c r="M107" s="369">
        <v>15</v>
      </c>
      <c r="N107" s="134">
        <f t="shared" si="13"/>
        <v>-2286.3035954465449</v>
      </c>
      <c r="O107" s="135">
        <f t="shared" si="14"/>
        <v>-0.62876031557312673</v>
      </c>
      <c r="P107" s="31"/>
      <c r="Q107" s="39">
        <f t="shared" si="15"/>
        <v>-0.57833579344445152</v>
      </c>
      <c r="R107" s="39">
        <f t="shared" si="16"/>
        <v>-0.7022898549825296</v>
      </c>
      <c r="S107" s="23"/>
      <c r="T107" s="33"/>
      <c r="U107" s="362">
        <v>280</v>
      </c>
      <c r="V107" s="351" t="s">
        <v>141</v>
      </c>
      <c r="W107" s="347">
        <v>2068</v>
      </c>
      <c r="X107" s="366">
        <v>2021.4503668680579</v>
      </c>
      <c r="Y107" s="342">
        <v>912.07566545433554</v>
      </c>
      <c r="Z107" s="363">
        <v>2933.5260323223933</v>
      </c>
      <c r="AA107" s="368">
        <v>-125.04690522243713</v>
      </c>
      <c r="AB107" s="365">
        <v>827.72935937638385</v>
      </c>
      <c r="AC107" s="371">
        <f t="shared" si="12"/>
        <v>3636.2084864763401</v>
      </c>
    </row>
    <row r="108" spans="1:29" ht="18.75">
      <c r="A108" s="350">
        <v>284</v>
      </c>
      <c r="B108" s="351" t="s">
        <v>142</v>
      </c>
      <c r="C108" s="347">
        <v>2271</v>
      </c>
      <c r="D108" s="341">
        <v>960.54205195948919</v>
      </c>
      <c r="E108" s="354">
        <v>139.74944958168209</v>
      </c>
      <c r="F108" s="357">
        <v>453.02421840598856</v>
      </c>
      <c r="G108" s="356">
        <v>367.76838397181859</v>
      </c>
      <c r="H108" s="342">
        <v>425.28841919859093</v>
      </c>
      <c r="I108" s="343">
        <v>1385.8309114927345</v>
      </c>
      <c r="J108" s="346">
        <v>285.49097313958606</v>
      </c>
      <c r="K108" s="347">
        <v>224.9745039657534</v>
      </c>
      <c r="L108" s="344">
        <f t="shared" si="11"/>
        <v>1896.2963885980739</v>
      </c>
      <c r="M108" s="369">
        <v>2</v>
      </c>
      <c r="N108" s="134">
        <f t="shared" si="13"/>
        <v>-2149.5077597070626</v>
      </c>
      <c r="O108" s="135">
        <f t="shared" si="14"/>
        <v>-0.53129308313343138</v>
      </c>
      <c r="P108" s="31"/>
      <c r="Q108" s="39">
        <f t="shared" si="15"/>
        <v>-0.54265325902405837</v>
      </c>
      <c r="R108" s="39">
        <f t="shared" si="16"/>
        <v>-0.6753266895035428</v>
      </c>
      <c r="S108" s="23"/>
      <c r="T108" s="33"/>
      <c r="U108" s="362">
        <v>284</v>
      </c>
      <c r="V108" s="351" t="s">
        <v>142</v>
      </c>
      <c r="W108" s="347">
        <v>2292</v>
      </c>
      <c r="X108" s="366">
        <v>2262.1491823258793</v>
      </c>
      <c r="Y108" s="342">
        <v>768.00450049141023</v>
      </c>
      <c r="Z108" s="363">
        <v>3030.1536828172893</v>
      </c>
      <c r="AA108" s="367">
        <v>322.72469458987786</v>
      </c>
      <c r="AB108" s="365">
        <v>692.92577089796953</v>
      </c>
      <c r="AC108" s="371">
        <f t="shared" si="12"/>
        <v>4045.8041483051366</v>
      </c>
    </row>
    <row r="109" spans="1:29" ht="18.75">
      <c r="A109" s="350">
        <v>285</v>
      </c>
      <c r="B109" s="351" t="s">
        <v>143</v>
      </c>
      <c r="C109" s="347">
        <v>51241</v>
      </c>
      <c r="D109" s="341">
        <v>111.22519076520754</v>
      </c>
      <c r="E109" s="354">
        <v>72.764953845553364</v>
      </c>
      <c r="F109" s="357">
        <v>-15.822954274897056</v>
      </c>
      <c r="G109" s="356">
        <v>54.283191194551236</v>
      </c>
      <c r="H109" s="342">
        <v>214.97443453484513</v>
      </c>
      <c r="I109" s="343">
        <v>326.19960578443045</v>
      </c>
      <c r="J109" s="346">
        <v>-37.064479615932555</v>
      </c>
      <c r="K109" s="347">
        <v>152.12690849137451</v>
      </c>
      <c r="L109" s="344">
        <f t="shared" si="11"/>
        <v>441.26203465987237</v>
      </c>
      <c r="M109" s="369">
        <v>8</v>
      </c>
      <c r="N109" s="134">
        <f t="shared" si="13"/>
        <v>-2111.5370273328131</v>
      </c>
      <c r="O109" s="135">
        <f t="shared" si="14"/>
        <v>-0.82714580194360132</v>
      </c>
      <c r="P109" s="31"/>
      <c r="Q109" s="39">
        <f t="shared" si="15"/>
        <v>-0.84444292089462358</v>
      </c>
      <c r="R109" s="39">
        <f t="shared" si="16"/>
        <v>-0.68870367356521889</v>
      </c>
      <c r="S109" s="23"/>
      <c r="T109" s="33"/>
      <c r="U109" s="362">
        <v>285</v>
      </c>
      <c r="V109" s="351" t="s">
        <v>143</v>
      </c>
      <c r="W109" s="347">
        <v>51668</v>
      </c>
      <c r="X109" s="366">
        <v>1884.031653231857</v>
      </c>
      <c r="Y109" s="342">
        <v>212.94527421133901</v>
      </c>
      <c r="Z109" s="363">
        <v>2096.976927443196</v>
      </c>
      <c r="AA109" s="368">
        <v>-32.866280870171096</v>
      </c>
      <c r="AB109" s="365">
        <v>488.68841541966032</v>
      </c>
      <c r="AC109" s="371">
        <f t="shared" si="12"/>
        <v>2552.7990619926854</v>
      </c>
    </row>
    <row r="110" spans="1:29" ht="18.75">
      <c r="A110" s="350">
        <v>286</v>
      </c>
      <c r="B110" s="351" t="s">
        <v>144</v>
      </c>
      <c r="C110" s="347">
        <v>80454</v>
      </c>
      <c r="D110" s="341">
        <v>-27.521067939443657</v>
      </c>
      <c r="E110" s="354">
        <v>30.996954781614338</v>
      </c>
      <c r="F110" s="357">
        <v>-53.459305938797328</v>
      </c>
      <c r="G110" s="356">
        <v>-5.0587167822606709</v>
      </c>
      <c r="H110" s="342">
        <v>166.49460561314541</v>
      </c>
      <c r="I110" s="343">
        <v>138.97353767370174</v>
      </c>
      <c r="J110" s="346">
        <v>-92.178524374176547</v>
      </c>
      <c r="K110" s="347">
        <v>162.51833088922567</v>
      </c>
      <c r="L110" s="344">
        <f t="shared" si="11"/>
        <v>209.31334418875088</v>
      </c>
      <c r="M110" s="369">
        <v>8</v>
      </c>
      <c r="N110" s="134">
        <f t="shared" si="13"/>
        <v>-1981.05372448254</v>
      </c>
      <c r="O110" s="135">
        <f t="shared" si="14"/>
        <v>-0.90443914758281896</v>
      </c>
      <c r="P110" s="31"/>
      <c r="Q110" s="39">
        <f t="shared" si="15"/>
        <v>-0.9206700388797634</v>
      </c>
      <c r="R110" s="39">
        <f t="shared" si="16"/>
        <v>-0.69204817124368367</v>
      </c>
      <c r="S110" s="23"/>
      <c r="T110" s="33"/>
      <c r="U110" s="362">
        <v>286</v>
      </c>
      <c r="V110" s="351" t="s">
        <v>144</v>
      </c>
      <c r="W110" s="347">
        <v>81187</v>
      </c>
      <c r="X110" s="366">
        <v>1564.8314248981328</v>
      </c>
      <c r="Y110" s="342">
        <v>187.01032204368423</v>
      </c>
      <c r="Z110" s="363">
        <v>1751.8417469418168</v>
      </c>
      <c r="AA110" s="367">
        <v>-89.214135267961623</v>
      </c>
      <c r="AB110" s="365">
        <v>527.7394569974357</v>
      </c>
      <c r="AC110" s="371">
        <f t="shared" si="12"/>
        <v>2190.3670686712908</v>
      </c>
    </row>
    <row r="111" spans="1:29" ht="18.75">
      <c r="A111" s="350">
        <v>287</v>
      </c>
      <c r="B111" s="351" t="s">
        <v>145</v>
      </c>
      <c r="C111" s="347">
        <v>6380</v>
      </c>
      <c r="D111" s="341">
        <v>631.31363636363642</v>
      </c>
      <c r="E111" s="354">
        <v>211.32539184952978</v>
      </c>
      <c r="F111" s="357">
        <v>251.86990595611286</v>
      </c>
      <c r="G111" s="356">
        <v>168.11833855799372</v>
      </c>
      <c r="H111" s="342">
        <v>343.63479623824452</v>
      </c>
      <c r="I111" s="343">
        <v>974.94843260188088</v>
      </c>
      <c r="J111" s="346">
        <v>176.27758620689656</v>
      </c>
      <c r="K111" s="347">
        <v>226.1120106567258</v>
      </c>
      <c r="L111" s="344">
        <f t="shared" si="11"/>
        <v>1377.3380294655033</v>
      </c>
      <c r="M111" s="369">
        <v>15</v>
      </c>
      <c r="N111" s="134">
        <f t="shared" si="13"/>
        <v>-2301.7060295961855</v>
      </c>
      <c r="O111" s="135">
        <f t="shared" si="14"/>
        <v>-0.62562611174143357</v>
      </c>
      <c r="P111" s="31"/>
      <c r="Q111" s="39">
        <f t="shared" si="15"/>
        <v>-0.66872113386173782</v>
      </c>
      <c r="R111" s="39">
        <f t="shared" si="16"/>
        <v>-0.68673217696459521</v>
      </c>
      <c r="S111" s="23"/>
      <c r="T111" s="33"/>
      <c r="U111" s="362">
        <v>287</v>
      </c>
      <c r="V111" s="351" t="s">
        <v>145</v>
      </c>
      <c r="W111" s="347">
        <v>6404</v>
      </c>
      <c r="X111" s="366">
        <v>2325.591312217502</v>
      </c>
      <c r="Y111" s="342">
        <v>617.39277839749548</v>
      </c>
      <c r="Z111" s="363">
        <v>2942.9840906149975</v>
      </c>
      <c r="AA111" s="368">
        <v>14.274984384759525</v>
      </c>
      <c r="AB111" s="365">
        <v>721.78498406193205</v>
      </c>
      <c r="AC111" s="371">
        <f t="shared" si="12"/>
        <v>3679.044059061689</v>
      </c>
    </row>
    <row r="112" spans="1:29" ht="18.75">
      <c r="A112" s="350">
        <v>288</v>
      </c>
      <c r="B112" s="351" t="s">
        <v>146</v>
      </c>
      <c r="C112" s="347">
        <v>6442</v>
      </c>
      <c r="D112" s="341">
        <v>485.91307047500777</v>
      </c>
      <c r="E112" s="354">
        <v>657.46972989754738</v>
      </c>
      <c r="F112" s="357">
        <v>-75.060850667494563</v>
      </c>
      <c r="G112" s="356">
        <v>-96.495808755045019</v>
      </c>
      <c r="H112" s="342">
        <v>295.87022663769017</v>
      </c>
      <c r="I112" s="343">
        <v>781.78329711269794</v>
      </c>
      <c r="J112" s="346">
        <v>58.199472213598263</v>
      </c>
      <c r="K112" s="347">
        <v>207.36787412539582</v>
      </c>
      <c r="L112" s="344">
        <f t="shared" si="11"/>
        <v>1047.3506434516921</v>
      </c>
      <c r="M112" s="369">
        <v>15</v>
      </c>
      <c r="N112" s="134">
        <f t="shared" si="13"/>
        <v>-1998.0527464489364</v>
      </c>
      <c r="O112" s="135">
        <f t="shared" si="14"/>
        <v>-0.65608804175992363</v>
      </c>
      <c r="P112" s="31"/>
      <c r="Q112" s="39">
        <f t="shared" si="15"/>
        <v>-0.66894244960680038</v>
      </c>
      <c r="R112" s="39">
        <f t="shared" si="16"/>
        <v>-0.68977126695185786</v>
      </c>
      <c r="S112" s="23"/>
      <c r="T112" s="33"/>
      <c r="U112" s="362">
        <v>288</v>
      </c>
      <c r="V112" s="351" t="s">
        <v>146</v>
      </c>
      <c r="W112" s="347">
        <v>6416</v>
      </c>
      <c r="X112" s="366">
        <v>1782.5148304762088</v>
      </c>
      <c r="Y112" s="342">
        <v>578.95765726547779</v>
      </c>
      <c r="Z112" s="363">
        <v>2361.4724877416866</v>
      </c>
      <c r="AA112" s="367">
        <v>15.495480049875312</v>
      </c>
      <c r="AB112" s="365">
        <v>668.43542210906674</v>
      </c>
      <c r="AC112" s="371">
        <f t="shared" si="12"/>
        <v>3045.4033899006286</v>
      </c>
    </row>
    <row r="113" spans="1:29" ht="18.75">
      <c r="A113" s="350">
        <v>290</v>
      </c>
      <c r="B113" s="351" t="s">
        <v>147</v>
      </c>
      <c r="C113" s="347">
        <v>7928</v>
      </c>
      <c r="D113" s="341">
        <v>461.14581231079717</v>
      </c>
      <c r="E113" s="354">
        <v>399.62083753784054</v>
      </c>
      <c r="F113" s="357">
        <v>-8.2092583249243187</v>
      </c>
      <c r="G113" s="356">
        <v>69.734233097880931</v>
      </c>
      <c r="H113" s="342">
        <v>302.1989152371342</v>
      </c>
      <c r="I113" s="343">
        <v>763.34472754793137</v>
      </c>
      <c r="J113" s="346">
        <v>-69.194248234106965</v>
      </c>
      <c r="K113" s="347">
        <v>213.96392633208012</v>
      </c>
      <c r="L113" s="344">
        <f t="shared" si="11"/>
        <v>908.11440564590453</v>
      </c>
      <c r="M113" s="369">
        <v>18</v>
      </c>
      <c r="N113" s="134">
        <f t="shared" si="13"/>
        <v>-3590.4409679904884</v>
      </c>
      <c r="O113" s="135">
        <f t="shared" si="14"/>
        <v>-0.79813199344663555</v>
      </c>
      <c r="P113" s="31"/>
      <c r="Q113" s="39">
        <f t="shared" si="15"/>
        <v>-0.80372088353928339</v>
      </c>
      <c r="R113" s="39">
        <f t="shared" si="16"/>
        <v>-0.68609526930135822</v>
      </c>
      <c r="S113" s="23"/>
      <c r="T113" s="33"/>
      <c r="U113" s="362">
        <v>290</v>
      </c>
      <c r="V113" s="351" t="s">
        <v>147</v>
      </c>
      <c r="W113" s="347">
        <v>8042</v>
      </c>
      <c r="X113" s="366">
        <v>3146.388655857761</v>
      </c>
      <c r="Y113" s="342">
        <v>742.6890071788348</v>
      </c>
      <c r="Z113" s="363">
        <v>3889.0776630365954</v>
      </c>
      <c r="AA113" s="368">
        <v>-72.142874906739621</v>
      </c>
      <c r="AB113" s="365">
        <v>681.62058550653728</v>
      </c>
      <c r="AC113" s="371">
        <f t="shared" si="12"/>
        <v>4498.5553736363927</v>
      </c>
    </row>
    <row r="114" spans="1:29" ht="18.75">
      <c r="A114" s="350">
        <v>291</v>
      </c>
      <c r="B114" s="351" t="s">
        <v>148</v>
      </c>
      <c r="C114" s="347">
        <v>2158</v>
      </c>
      <c r="D114" s="341">
        <v>823.92029657089893</v>
      </c>
      <c r="E114" s="354">
        <v>-40.751158480074146</v>
      </c>
      <c r="F114" s="357">
        <v>445.88322520852643</v>
      </c>
      <c r="G114" s="356">
        <v>418.7882298424467</v>
      </c>
      <c r="H114" s="342">
        <v>8.8721037998146439</v>
      </c>
      <c r="I114" s="343">
        <v>832.79240037071361</v>
      </c>
      <c r="J114" s="346">
        <v>-42.68952734012975</v>
      </c>
      <c r="K114" s="347">
        <v>208.09268296525406</v>
      </c>
      <c r="L114" s="344">
        <f t="shared" si="11"/>
        <v>998.19555599583794</v>
      </c>
      <c r="M114" s="369">
        <v>6</v>
      </c>
      <c r="N114" s="134">
        <f t="shared" si="13"/>
        <v>-3311.3047367658919</v>
      </c>
      <c r="O114" s="135">
        <f t="shared" si="14"/>
        <v>-0.7683732478978097</v>
      </c>
      <c r="P114" s="31"/>
      <c r="Q114" s="39">
        <f t="shared" si="15"/>
        <v>-0.77308883768664927</v>
      </c>
      <c r="R114" s="39">
        <f t="shared" si="16"/>
        <v>-0.69570800572359803</v>
      </c>
      <c r="S114" s="23"/>
      <c r="T114" s="33"/>
      <c r="U114" s="362">
        <v>291</v>
      </c>
      <c r="V114" s="351" t="s">
        <v>148</v>
      </c>
      <c r="W114" s="347">
        <v>2161</v>
      </c>
      <c r="X114" s="366">
        <v>3010.7476253876625</v>
      </c>
      <c r="Y114" s="342">
        <v>659.37768656449805</v>
      </c>
      <c r="Z114" s="363">
        <v>3670.1253119521607</v>
      </c>
      <c r="AA114" s="367">
        <v>-44.483572420175847</v>
      </c>
      <c r="AB114" s="365">
        <v>683.85855322974487</v>
      </c>
      <c r="AC114" s="371">
        <f t="shared" si="12"/>
        <v>4309.5002927617297</v>
      </c>
    </row>
    <row r="115" spans="1:29" ht="18.75">
      <c r="A115" s="350">
        <v>297</v>
      </c>
      <c r="B115" s="351" t="s">
        <v>149</v>
      </c>
      <c r="C115" s="347">
        <v>121543</v>
      </c>
      <c r="D115" s="341">
        <v>-33.327958006631398</v>
      </c>
      <c r="E115" s="354">
        <v>104.40630887833936</v>
      </c>
      <c r="F115" s="357">
        <v>-97.128283817249866</v>
      </c>
      <c r="G115" s="356">
        <v>-40.605983067720892</v>
      </c>
      <c r="H115" s="342">
        <v>211.88189365080672</v>
      </c>
      <c r="I115" s="343">
        <v>178.55393564417531</v>
      </c>
      <c r="J115" s="346">
        <v>-14.553195165496984</v>
      </c>
      <c r="K115" s="347">
        <v>157.95313065902127</v>
      </c>
      <c r="L115" s="344">
        <f t="shared" si="11"/>
        <v>321.95387113769959</v>
      </c>
      <c r="M115" s="369">
        <v>11</v>
      </c>
      <c r="N115" s="134">
        <f t="shared" si="13"/>
        <v>-1714.2211153876842</v>
      </c>
      <c r="O115" s="135">
        <f t="shared" si="14"/>
        <v>-0.84188300452158316</v>
      </c>
      <c r="P115" s="31"/>
      <c r="Q115" s="39">
        <f t="shared" si="15"/>
        <v>-0.88345925299728822</v>
      </c>
      <c r="R115" s="39">
        <f t="shared" si="16"/>
        <v>-0.69463259255173693</v>
      </c>
      <c r="S115" s="23"/>
      <c r="T115" s="33"/>
      <c r="U115" s="362">
        <v>297</v>
      </c>
      <c r="V115" s="351" t="s">
        <v>149</v>
      </c>
      <c r="W115" s="347">
        <v>120210</v>
      </c>
      <c r="X115" s="366">
        <v>1227.381503749906</v>
      </c>
      <c r="Y115" s="342">
        <v>304.73443197530844</v>
      </c>
      <c r="Z115" s="363">
        <v>1532.1159357252145</v>
      </c>
      <c r="AA115" s="368">
        <v>-13.196971965726645</v>
      </c>
      <c r="AB115" s="365">
        <v>517.25602276589564</v>
      </c>
      <c r="AC115" s="371">
        <f t="shared" si="12"/>
        <v>2036.1749865253837</v>
      </c>
    </row>
    <row r="116" spans="1:29" ht="18.75">
      <c r="A116" s="350">
        <v>300</v>
      </c>
      <c r="B116" s="351" t="s">
        <v>150</v>
      </c>
      <c r="C116" s="347">
        <v>3528</v>
      </c>
      <c r="D116" s="341">
        <v>776.37981859410434</v>
      </c>
      <c r="E116" s="354">
        <v>193.99914965986395</v>
      </c>
      <c r="F116" s="357">
        <v>375.72562358276645</v>
      </c>
      <c r="G116" s="355">
        <v>206.65504535147392</v>
      </c>
      <c r="H116" s="342">
        <v>515.64427437641723</v>
      </c>
      <c r="I116" s="343">
        <v>1292.0240929705215</v>
      </c>
      <c r="J116" s="346">
        <v>334.21258503401361</v>
      </c>
      <c r="K116" s="347">
        <v>220.50757950906166</v>
      </c>
      <c r="L116" s="344">
        <f t="shared" si="11"/>
        <v>1846.7442575135965</v>
      </c>
      <c r="M116" s="369">
        <v>14</v>
      </c>
      <c r="N116" s="134">
        <f t="shared" si="13"/>
        <v>-2668.020610134382</v>
      </c>
      <c r="O116" s="135">
        <f t="shared" si="14"/>
        <v>-0.59095449892705476</v>
      </c>
      <c r="P116" s="31"/>
      <c r="Q116" s="39">
        <f t="shared" si="15"/>
        <v>-0.63467394467309779</v>
      </c>
      <c r="R116" s="39">
        <f t="shared" si="16"/>
        <v>-0.68779819224004723</v>
      </c>
      <c r="S116" s="23"/>
      <c r="T116" s="33"/>
      <c r="U116" s="362">
        <v>300</v>
      </c>
      <c r="V116" s="351" t="s">
        <v>150</v>
      </c>
      <c r="W116" s="347">
        <v>3534</v>
      </c>
      <c r="X116" s="366">
        <v>2584.0923372494931</v>
      </c>
      <c r="Y116" s="342">
        <v>952.54041623530361</v>
      </c>
      <c r="Z116" s="363">
        <v>3536.6327534847965</v>
      </c>
      <c r="AA116" s="367">
        <v>271.83389926428976</v>
      </c>
      <c r="AB116" s="365">
        <v>706.29821489889184</v>
      </c>
      <c r="AC116" s="371">
        <f t="shared" si="12"/>
        <v>4514.7648676479785</v>
      </c>
    </row>
    <row r="117" spans="1:29" ht="18.75">
      <c r="A117" s="350">
        <v>301</v>
      </c>
      <c r="B117" s="351" t="s">
        <v>151</v>
      </c>
      <c r="C117" s="347">
        <v>20197</v>
      </c>
      <c r="D117" s="341">
        <v>139.33004901718076</v>
      </c>
      <c r="E117" s="354">
        <v>156.1749764816557</v>
      </c>
      <c r="F117" s="357">
        <v>22.95152745457246</v>
      </c>
      <c r="G117" s="356">
        <v>-39.796454919047385</v>
      </c>
      <c r="H117" s="342">
        <v>544.31271971084811</v>
      </c>
      <c r="I117" s="343">
        <v>683.64276872802895</v>
      </c>
      <c r="J117" s="346">
        <v>-126.85879090954101</v>
      </c>
      <c r="K117" s="347">
        <v>221.13629742602137</v>
      </c>
      <c r="L117" s="344">
        <f t="shared" si="11"/>
        <v>777.92027524450941</v>
      </c>
      <c r="M117" s="369">
        <v>14</v>
      </c>
      <c r="N117" s="134">
        <f t="shared" si="13"/>
        <v>-2765.4728329232307</v>
      </c>
      <c r="O117" s="135">
        <f t="shared" si="14"/>
        <v>-0.7804589410496523</v>
      </c>
      <c r="P117" s="31"/>
      <c r="Q117" s="39">
        <f t="shared" si="15"/>
        <v>-0.77045994720283417</v>
      </c>
      <c r="R117" s="39">
        <f t="shared" si="16"/>
        <v>-0.67982914326491695</v>
      </c>
      <c r="S117" s="23"/>
      <c r="T117" s="33"/>
      <c r="U117" s="362">
        <v>301</v>
      </c>
      <c r="V117" s="351" t="s">
        <v>151</v>
      </c>
      <c r="W117" s="347">
        <v>20456</v>
      </c>
      <c r="X117" s="366">
        <v>2062.3569816168747</v>
      </c>
      <c r="Y117" s="342">
        <v>915.95883036097257</v>
      </c>
      <c r="Z117" s="363">
        <v>2978.3158119778473</v>
      </c>
      <c r="AA117" s="368">
        <v>-125.60485921001174</v>
      </c>
      <c r="AB117" s="365">
        <v>690.68215539990501</v>
      </c>
      <c r="AC117" s="371">
        <f t="shared" si="12"/>
        <v>3543.3931081677401</v>
      </c>
    </row>
    <row r="118" spans="1:29" ht="18.75">
      <c r="A118" s="350">
        <v>304</v>
      </c>
      <c r="B118" s="351" t="s">
        <v>152</v>
      </c>
      <c r="C118" s="347">
        <v>971</v>
      </c>
      <c r="D118" s="341">
        <v>-254.65808444902163</v>
      </c>
      <c r="E118" s="354">
        <v>221.0195674562307</v>
      </c>
      <c r="F118" s="357">
        <v>-380.61688980432541</v>
      </c>
      <c r="G118" s="355">
        <v>-95.06076210092688</v>
      </c>
      <c r="H118" s="342">
        <v>-70.205973223480953</v>
      </c>
      <c r="I118" s="343">
        <v>-324.86405767250255</v>
      </c>
      <c r="J118" s="346">
        <v>-229.46652935118433</v>
      </c>
      <c r="K118" s="347">
        <v>185.81965591302097</v>
      </c>
      <c r="L118" s="344">
        <f t="shared" si="11"/>
        <v>-368.51093111066598</v>
      </c>
      <c r="M118" s="369">
        <v>2</v>
      </c>
      <c r="N118" s="134">
        <f t="shared" si="13"/>
        <v>-2835.3031074636301</v>
      </c>
      <c r="O118" s="135">
        <f t="shared" si="14"/>
        <v>-1.1493887221806791</v>
      </c>
      <c r="P118" s="31"/>
      <c r="Q118" s="39">
        <f t="shared" si="15"/>
        <v>-1.1589728686737184</v>
      </c>
      <c r="R118" s="39">
        <f t="shared" si="16"/>
        <v>-0.69977741073515431</v>
      </c>
      <c r="S118" s="23"/>
      <c r="T118" s="33"/>
      <c r="U118" s="362">
        <v>304</v>
      </c>
      <c r="V118" s="351" t="s">
        <v>152</v>
      </c>
      <c r="W118" s="347">
        <v>962</v>
      </c>
      <c r="X118" s="366">
        <v>1871.3601098704166</v>
      </c>
      <c r="Y118" s="342">
        <v>172.15876465694183</v>
      </c>
      <c r="Z118" s="363">
        <v>2043.5188745273583</v>
      </c>
      <c r="AA118" s="367">
        <v>-195.66632016632016</v>
      </c>
      <c r="AB118" s="365">
        <v>618.9396219919264</v>
      </c>
      <c r="AC118" s="371">
        <f t="shared" si="12"/>
        <v>2466.7921763529644</v>
      </c>
    </row>
    <row r="119" spans="1:29" ht="18.75">
      <c r="A119" s="350">
        <v>305</v>
      </c>
      <c r="B119" s="351" t="s">
        <v>153</v>
      </c>
      <c r="C119" s="347">
        <v>15165</v>
      </c>
      <c r="D119" s="341">
        <v>714.06455654467527</v>
      </c>
      <c r="E119" s="354">
        <v>429.10121991427627</v>
      </c>
      <c r="F119" s="357">
        <v>127.69851632047478</v>
      </c>
      <c r="G119" s="356">
        <v>157.26482030992418</v>
      </c>
      <c r="H119" s="342">
        <v>282.05657764589517</v>
      </c>
      <c r="I119" s="343">
        <v>996.12113419057039</v>
      </c>
      <c r="J119" s="346">
        <v>-47.307352456313879</v>
      </c>
      <c r="K119" s="347">
        <v>182.06949598575849</v>
      </c>
      <c r="L119" s="344">
        <f t="shared" si="11"/>
        <v>1130.883277720015</v>
      </c>
      <c r="M119" s="369">
        <v>17</v>
      </c>
      <c r="N119" s="134">
        <f t="shared" si="13"/>
        <v>-2441.3918903865138</v>
      </c>
      <c r="O119" s="135">
        <f t="shared" si="14"/>
        <v>-0.68342772476862823</v>
      </c>
      <c r="P119" s="31"/>
      <c r="Q119" s="39">
        <f t="shared" si="15"/>
        <v>-0.67054859841970105</v>
      </c>
      <c r="R119" s="39">
        <f t="shared" si="16"/>
        <v>-0.69537447700312849</v>
      </c>
      <c r="S119" s="23"/>
      <c r="T119" s="33"/>
      <c r="U119" s="362">
        <v>305</v>
      </c>
      <c r="V119" s="351" t="s">
        <v>153</v>
      </c>
      <c r="W119" s="347">
        <v>15213</v>
      </c>
      <c r="X119" s="366">
        <v>2306.4723727488799</v>
      </c>
      <c r="Y119" s="342">
        <v>717.10296920570647</v>
      </c>
      <c r="Z119" s="363">
        <v>3023.5753419545863</v>
      </c>
      <c r="AA119" s="368">
        <v>-48.983172286859926</v>
      </c>
      <c r="AB119" s="365">
        <v>597.6829984388022</v>
      </c>
      <c r="AC119" s="371">
        <f t="shared" si="12"/>
        <v>3572.2751681065288</v>
      </c>
    </row>
    <row r="120" spans="1:29" ht="18.75">
      <c r="A120" s="350">
        <v>309</v>
      </c>
      <c r="B120" s="351" t="s">
        <v>154</v>
      </c>
      <c r="C120" s="347">
        <v>6506</v>
      </c>
      <c r="D120" s="341">
        <v>-34.978327697509989</v>
      </c>
      <c r="E120" s="354">
        <v>127.05979096218874</v>
      </c>
      <c r="F120" s="357">
        <v>-81.913157085766983</v>
      </c>
      <c r="G120" s="356">
        <v>-80.124961573931756</v>
      </c>
      <c r="H120" s="342">
        <v>582.09483553642792</v>
      </c>
      <c r="I120" s="343">
        <v>547.11650783891787</v>
      </c>
      <c r="J120" s="346">
        <v>-60.879495849984629</v>
      </c>
      <c r="K120" s="347">
        <v>192.24507651890352</v>
      </c>
      <c r="L120" s="344">
        <f t="shared" si="11"/>
        <v>678.48208850783681</v>
      </c>
      <c r="M120" s="369">
        <v>12</v>
      </c>
      <c r="N120" s="134">
        <f t="shared" si="13"/>
        <v>-3027.7954175675686</v>
      </c>
      <c r="O120" s="135">
        <f t="shared" si="14"/>
        <v>-0.81693705142271311</v>
      </c>
      <c r="P120" s="31"/>
      <c r="Q120" s="39">
        <f t="shared" si="15"/>
        <v>-0.82699609620372327</v>
      </c>
      <c r="R120" s="39">
        <f t="shared" si="16"/>
        <v>-0.69396547694711597</v>
      </c>
      <c r="S120" s="23"/>
      <c r="T120" s="33"/>
      <c r="U120" s="362">
        <v>309</v>
      </c>
      <c r="V120" s="351" t="s">
        <v>154</v>
      </c>
      <c r="W120" s="347">
        <v>6552</v>
      </c>
      <c r="X120" s="366">
        <v>2167.1116405746925</v>
      </c>
      <c r="Y120" s="342">
        <v>995.34016446193255</v>
      </c>
      <c r="Z120" s="363">
        <v>3162.4518050366255</v>
      </c>
      <c r="AA120" s="367">
        <v>-84.355311355311358</v>
      </c>
      <c r="AB120" s="365">
        <v>628.18101239409111</v>
      </c>
      <c r="AC120" s="371">
        <f t="shared" si="12"/>
        <v>3706.2775060754057</v>
      </c>
    </row>
    <row r="121" spans="1:29" ht="18.75">
      <c r="A121" s="350">
        <v>312</v>
      </c>
      <c r="B121" s="351" t="s">
        <v>155</v>
      </c>
      <c r="C121" s="347">
        <v>1232</v>
      </c>
      <c r="D121" s="341">
        <v>548.93506493506493</v>
      </c>
      <c r="E121" s="354">
        <v>529.59659090909088</v>
      </c>
      <c r="F121" s="357">
        <v>49.745129870129873</v>
      </c>
      <c r="G121" s="356">
        <v>-30.406655844155843</v>
      </c>
      <c r="H121" s="342">
        <v>51.18181818181818</v>
      </c>
      <c r="I121" s="343">
        <v>600.11688311688317</v>
      </c>
      <c r="J121" s="346">
        <v>-257.03003246753246</v>
      </c>
      <c r="K121" s="347">
        <v>237.46261636058128</v>
      </c>
      <c r="L121" s="344">
        <f t="shared" si="11"/>
        <v>580.54946700993196</v>
      </c>
      <c r="M121" s="369">
        <v>13</v>
      </c>
      <c r="N121" s="134">
        <f t="shared" si="13"/>
        <v>-3340.7402281042478</v>
      </c>
      <c r="O121" s="135">
        <f t="shared" si="14"/>
        <v>-0.85194935540384054</v>
      </c>
      <c r="P121" s="31"/>
      <c r="Q121" s="39">
        <f t="shared" si="15"/>
        <v>-0.82405914864461605</v>
      </c>
      <c r="R121" s="39">
        <f t="shared" si="16"/>
        <v>-0.67504371674384622</v>
      </c>
      <c r="S121" s="23"/>
      <c r="T121" s="33"/>
      <c r="U121" s="362">
        <v>312</v>
      </c>
      <c r="V121" s="351" t="s">
        <v>155</v>
      </c>
      <c r="W121" s="347">
        <v>1288</v>
      </c>
      <c r="X121" s="366">
        <v>2606.91508500381</v>
      </c>
      <c r="Y121" s="342">
        <v>803.98624060534871</v>
      </c>
      <c r="Z121" s="363">
        <v>3410.9013256091589</v>
      </c>
      <c r="AA121" s="368">
        <v>-220.3641304347826</v>
      </c>
      <c r="AB121" s="365">
        <v>730.75249993980344</v>
      </c>
      <c r="AC121" s="371">
        <f t="shared" si="12"/>
        <v>3921.2896951141797</v>
      </c>
    </row>
    <row r="122" spans="1:29" ht="18.75">
      <c r="A122" s="350">
        <v>316</v>
      </c>
      <c r="B122" s="351" t="s">
        <v>156</v>
      </c>
      <c r="C122" s="347">
        <v>4245</v>
      </c>
      <c r="D122" s="341">
        <v>-36.278445229681978</v>
      </c>
      <c r="E122" s="354">
        <v>25.846171967020023</v>
      </c>
      <c r="F122" s="357">
        <v>-26.098704358068314</v>
      </c>
      <c r="G122" s="356">
        <v>-36.025912838633687</v>
      </c>
      <c r="H122" s="342">
        <v>432.60306242638399</v>
      </c>
      <c r="I122" s="343">
        <v>396.32461719670198</v>
      </c>
      <c r="J122" s="346">
        <v>-257.82073027090695</v>
      </c>
      <c r="K122" s="347">
        <v>194.75501448889324</v>
      </c>
      <c r="L122" s="344">
        <f t="shared" si="11"/>
        <v>333.25890141468824</v>
      </c>
      <c r="M122" s="369">
        <v>7</v>
      </c>
      <c r="N122" s="134">
        <f t="shared" si="13"/>
        <v>-1822.8885781180397</v>
      </c>
      <c r="O122" s="135">
        <f t="shared" si="14"/>
        <v>-0.84543779839822886</v>
      </c>
      <c r="P122" s="31"/>
      <c r="Q122" s="39">
        <f t="shared" si="15"/>
        <v>-0.77700300742980222</v>
      </c>
      <c r="R122" s="39">
        <f t="shared" si="16"/>
        <v>-0.69257233166306376</v>
      </c>
      <c r="S122" s="23"/>
      <c r="T122" s="33"/>
      <c r="U122" s="362">
        <v>316</v>
      </c>
      <c r="V122" s="351" t="s">
        <v>156</v>
      </c>
      <c r="W122" s="347">
        <v>4326</v>
      </c>
      <c r="X122" s="366">
        <v>1153.3297237297361</v>
      </c>
      <c r="Y122" s="342">
        <v>623.93468073052577</v>
      </c>
      <c r="Z122" s="363">
        <v>1777.2644044602619</v>
      </c>
      <c r="AA122" s="367">
        <v>-254.6155802126676</v>
      </c>
      <c r="AB122" s="365">
        <v>633.49865528513385</v>
      </c>
      <c r="AC122" s="371">
        <f t="shared" si="12"/>
        <v>2156.1474795327281</v>
      </c>
    </row>
    <row r="123" spans="1:29" ht="18.75">
      <c r="A123" s="350">
        <v>317</v>
      </c>
      <c r="B123" s="351" t="s">
        <v>157</v>
      </c>
      <c r="C123" s="347">
        <v>2533</v>
      </c>
      <c r="D123" s="341">
        <v>1229.1271219897355</v>
      </c>
      <c r="E123" s="354">
        <v>721.83339913146472</v>
      </c>
      <c r="F123" s="357">
        <v>334.79194630872485</v>
      </c>
      <c r="G123" s="356">
        <v>172.50177654954598</v>
      </c>
      <c r="H123" s="342">
        <v>569.65021713383339</v>
      </c>
      <c r="I123" s="343">
        <v>1798.7773391235689</v>
      </c>
      <c r="J123" s="346">
        <v>32.08251085669167</v>
      </c>
      <c r="K123" s="347">
        <v>234.78039418642808</v>
      </c>
      <c r="L123" s="344">
        <f t="shared" si="11"/>
        <v>2065.6402441666887</v>
      </c>
      <c r="M123" s="369">
        <v>17</v>
      </c>
      <c r="N123" s="134">
        <f t="shared" si="13"/>
        <v>-2845.7451720065555</v>
      </c>
      <c r="O123" s="135">
        <f t="shared" si="14"/>
        <v>-0.57941801159312123</v>
      </c>
      <c r="P123" s="31"/>
      <c r="Q123" s="39">
        <f t="shared" si="15"/>
        <v>-0.56625219703277385</v>
      </c>
      <c r="R123" s="39">
        <f t="shared" si="16"/>
        <v>-0.68466619862813971</v>
      </c>
      <c r="S123" s="23"/>
      <c r="T123" s="33"/>
      <c r="U123" s="362">
        <v>317</v>
      </c>
      <c r="V123" s="351" t="s">
        <v>157</v>
      </c>
      <c r="W123" s="347">
        <v>2538</v>
      </c>
      <c r="X123" s="366">
        <v>2908.3852680002597</v>
      </c>
      <c r="Y123" s="342">
        <v>1238.6728307804358</v>
      </c>
      <c r="Z123" s="363">
        <v>4147.0580987806961</v>
      </c>
      <c r="AA123" s="368">
        <v>19.781717888100868</v>
      </c>
      <c r="AB123" s="365">
        <v>744.54559950444764</v>
      </c>
      <c r="AC123" s="371">
        <f t="shared" si="12"/>
        <v>4911.3854161732443</v>
      </c>
    </row>
    <row r="124" spans="1:29" ht="18.75">
      <c r="A124" s="350">
        <v>320</v>
      </c>
      <c r="B124" s="351" t="s">
        <v>158</v>
      </c>
      <c r="C124" s="347">
        <v>7105</v>
      </c>
      <c r="D124" s="341">
        <v>566.70274454609432</v>
      </c>
      <c r="E124" s="354">
        <v>200.54637579169599</v>
      </c>
      <c r="F124" s="357">
        <v>171.19901477832514</v>
      </c>
      <c r="G124" s="356">
        <v>194.95735397607319</v>
      </c>
      <c r="H124" s="342">
        <v>367.65193525686135</v>
      </c>
      <c r="I124" s="343">
        <v>934.35467980295562</v>
      </c>
      <c r="J124" s="346">
        <v>-48.235186488388457</v>
      </c>
      <c r="K124" s="347">
        <v>187.64811030375134</v>
      </c>
      <c r="L124" s="344">
        <f t="shared" si="11"/>
        <v>1073.7676036183186</v>
      </c>
      <c r="M124" s="369">
        <v>19</v>
      </c>
      <c r="N124" s="134">
        <f t="shared" si="13"/>
        <v>-3133.4812490653721</v>
      </c>
      <c r="O124" s="135">
        <f t="shared" si="14"/>
        <v>-0.74478153272692893</v>
      </c>
      <c r="P124" s="31"/>
      <c r="Q124" s="39">
        <f t="shared" si="15"/>
        <v>-0.74351309001597654</v>
      </c>
      <c r="R124" s="39">
        <f t="shared" si="16"/>
        <v>-0.69079838487046641</v>
      </c>
      <c r="S124" s="23"/>
      <c r="T124" s="33"/>
      <c r="U124" s="362">
        <v>320</v>
      </c>
      <c r="V124" s="351" t="s">
        <v>158</v>
      </c>
      <c r="W124" s="347">
        <v>7191</v>
      </c>
      <c r="X124" s="366">
        <v>3012.7618445914709</v>
      </c>
      <c r="Y124" s="342">
        <v>630.13236728529318</v>
      </c>
      <c r="Z124" s="363">
        <v>3642.8942118767641</v>
      </c>
      <c r="AA124" s="367">
        <v>-42.524822695035461</v>
      </c>
      <c r="AB124" s="365">
        <v>606.8794635019616</v>
      </c>
      <c r="AC124" s="371">
        <f t="shared" si="12"/>
        <v>4207.2488526836905</v>
      </c>
    </row>
    <row r="125" spans="1:29" ht="18.75">
      <c r="A125" s="350">
        <v>322</v>
      </c>
      <c r="B125" s="351" t="s">
        <v>159</v>
      </c>
      <c r="C125" s="347">
        <v>6614</v>
      </c>
      <c r="D125" s="341">
        <v>1087.6953432113698</v>
      </c>
      <c r="E125" s="354">
        <v>712.65255518596916</v>
      </c>
      <c r="F125" s="357">
        <v>188.63032960387056</v>
      </c>
      <c r="G125" s="356">
        <v>186.41245842153009</v>
      </c>
      <c r="H125" s="342">
        <v>302.14544904747504</v>
      </c>
      <c r="I125" s="343">
        <v>1389.8407922588449</v>
      </c>
      <c r="J125" s="346">
        <v>-78.016480193528878</v>
      </c>
      <c r="K125" s="347">
        <v>192.98510419181133</v>
      </c>
      <c r="L125" s="344">
        <f t="shared" si="11"/>
        <v>1504.8094162571274</v>
      </c>
      <c r="M125" s="369">
        <v>2</v>
      </c>
      <c r="N125" s="134">
        <f t="shared" si="13"/>
        <v>-2296.1964062601742</v>
      </c>
      <c r="O125" s="135">
        <f t="shared" si="14"/>
        <v>-0.60410231225046285</v>
      </c>
      <c r="P125" s="31"/>
      <c r="Q125" s="39">
        <f t="shared" si="15"/>
        <v>-0.57304924746205987</v>
      </c>
      <c r="R125" s="39">
        <f t="shared" si="16"/>
        <v>-0.6890320607939624</v>
      </c>
      <c r="S125" s="23"/>
      <c r="T125" s="33"/>
      <c r="U125" s="362">
        <v>322</v>
      </c>
      <c r="V125" s="351" t="s">
        <v>159</v>
      </c>
      <c r="W125" s="347">
        <v>6609</v>
      </c>
      <c r="X125" s="366">
        <v>2468.2285477650189</v>
      </c>
      <c r="Y125" s="342">
        <v>787.04336356704744</v>
      </c>
      <c r="Z125" s="363">
        <v>3255.2719113320668</v>
      </c>
      <c r="AA125" s="368">
        <v>-74.860947193221364</v>
      </c>
      <c r="AB125" s="365">
        <v>620.59485837845637</v>
      </c>
      <c r="AC125" s="371">
        <f t="shared" si="12"/>
        <v>3801.0058225173016</v>
      </c>
    </row>
    <row r="126" spans="1:29" ht="18.75">
      <c r="A126" s="350">
        <v>398</v>
      </c>
      <c r="B126" s="351" t="s">
        <v>160</v>
      </c>
      <c r="C126" s="347">
        <v>120027</v>
      </c>
      <c r="D126" s="341">
        <v>427.42432119439792</v>
      </c>
      <c r="E126" s="354">
        <v>163.97690519633082</v>
      </c>
      <c r="F126" s="357">
        <v>107.09637831487915</v>
      </c>
      <c r="G126" s="356">
        <v>156.35103768318794</v>
      </c>
      <c r="H126" s="342">
        <v>205.05650395327717</v>
      </c>
      <c r="I126" s="343">
        <v>632.48082514767509</v>
      </c>
      <c r="J126" s="346">
        <v>-33.97107317520225</v>
      </c>
      <c r="K126" s="347">
        <v>151.36855530921949</v>
      </c>
      <c r="L126" s="344">
        <f t="shared" si="11"/>
        <v>749.87830728169229</v>
      </c>
      <c r="M126" s="369">
        <v>7</v>
      </c>
      <c r="N126" s="134">
        <f t="shared" si="13"/>
        <v>-1298.170208345749</v>
      </c>
      <c r="O126" s="135">
        <f t="shared" si="14"/>
        <v>-0.63385715642973472</v>
      </c>
      <c r="P126" s="31"/>
      <c r="Q126" s="39">
        <f t="shared" si="15"/>
        <v>-0.60157164234544014</v>
      </c>
      <c r="R126" s="39">
        <f t="shared" si="16"/>
        <v>-0.69283166431352639</v>
      </c>
      <c r="S126" s="23"/>
      <c r="T126" s="33"/>
      <c r="U126" s="362">
        <v>398</v>
      </c>
      <c r="V126" s="351" t="s">
        <v>160</v>
      </c>
      <c r="W126" s="347">
        <v>119984</v>
      </c>
      <c r="X126" s="366">
        <v>1314.3240190544627</v>
      </c>
      <c r="Y126" s="342">
        <v>273.11526079730015</v>
      </c>
      <c r="Z126" s="363">
        <v>1587.4392798517629</v>
      </c>
      <c r="AA126" s="367">
        <v>-32.17774036538205</v>
      </c>
      <c r="AB126" s="365">
        <v>492.78697614106045</v>
      </c>
      <c r="AC126" s="371">
        <f t="shared" si="12"/>
        <v>2048.0485156274412</v>
      </c>
    </row>
    <row r="127" spans="1:29" ht="18.75">
      <c r="A127" s="350">
        <v>399</v>
      </c>
      <c r="B127" s="351" t="s">
        <v>161</v>
      </c>
      <c r="C127" s="347">
        <v>7916</v>
      </c>
      <c r="D127" s="341">
        <v>190.18961596766044</v>
      </c>
      <c r="E127" s="354">
        <v>532.20123799898943</v>
      </c>
      <c r="F127" s="357">
        <v>-148.32971197574531</v>
      </c>
      <c r="G127" s="355">
        <v>-193.68191005558361</v>
      </c>
      <c r="H127" s="342">
        <v>406.98168266801417</v>
      </c>
      <c r="I127" s="343">
        <v>597.17129863567459</v>
      </c>
      <c r="J127" s="346">
        <v>-48.030697321879735</v>
      </c>
      <c r="K127" s="347">
        <v>164.79457243785541</v>
      </c>
      <c r="L127" s="344">
        <f t="shared" si="11"/>
        <v>713.93517375165027</v>
      </c>
      <c r="M127" s="369">
        <v>15</v>
      </c>
      <c r="N127" s="134">
        <f t="shared" si="13"/>
        <v>-1722.5972345581331</v>
      </c>
      <c r="O127" s="135">
        <f t="shared" si="14"/>
        <v>-0.70698720389813918</v>
      </c>
      <c r="P127" s="31"/>
      <c r="Q127" s="39">
        <f t="shared" si="15"/>
        <v>-0.68951982964761582</v>
      </c>
      <c r="R127" s="39">
        <f t="shared" si="16"/>
        <v>-0.70111158336363033</v>
      </c>
      <c r="S127" s="23"/>
      <c r="T127" s="33"/>
      <c r="U127" s="362">
        <v>399</v>
      </c>
      <c r="V127" s="351" t="s">
        <v>161</v>
      </c>
      <c r="W127" s="347">
        <v>7996</v>
      </c>
      <c r="X127" s="366">
        <v>1457.8932107934997</v>
      </c>
      <c r="Y127" s="342">
        <v>465.48662360270674</v>
      </c>
      <c r="Z127" s="363">
        <v>1923.3798343962064</v>
      </c>
      <c r="AA127" s="368">
        <v>-38.205602801400701</v>
      </c>
      <c r="AB127" s="365">
        <v>551.35817671497773</v>
      </c>
      <c r="AC127" s="371">
        <f t="shared" si="12"/>
        <v>2436.5324083097835</v>
      </c>
    </row>
    <row r="128" spans="1:29" ht="18.75">
      <c r="A128" s="350">
        <v>400</v>
      </c>
      <c r="B128" s="351" t="s">
        <v>162</v>
      </c>
      <c r="C128" s="347">
        <v>8456</v>
      </c>
      <c r="D128" s="341">
        <v>839.43625827814571</v>
      </c>
      <c r="E128" s="354">
        <v>399.42537842951748</v>
      </c>
      <c r="F128" s="357">
        <v>248.06977294228949</v>
      </c>
      <c r="G128" s="356">
        <v>191.94110690633869</v>
      </c>
      <c r="H128" s="342">
        <v>358.13895458845792</v>
      </c>
      <c r="I128" s="343">
        <v>1197.5752128666036</v>
      </c>
      <c r="J128" s="346">
        <v>115.69642857142857</v>
      </c>
      <c r="K128" s="347">
        <v>203.34052953472766</v>
      </c>
      <c r="L128" s="344">
        <f t="shared" si="11"/>
        <v>1516.6121709727599</v>
      </c>
      <c r="M128" s="369">
        <v>2</v>
      </c>
      <c r="N128" s="134">
        <f t="shared" si="13"/>
        <v>-1528.3297203281822</v>
      </c>
      <c r="O128" s="135">
        <f t="shared" si="14"/>
        <v>-0.50192410065178883</v>
      </c>
      <c r="P128" s="31"/>
      <c r="Q128" s="39">
        <f t="shared" si="15"/>
        <v>-0.47762372512815288</v>
      </c>
      <c r="R128" s="39">
        <f t="shared" si="16"/>
        <v>-0.68225125282773846</v>
      </c>
      <c r="S128" s="23"/>
      <c r="T128" s="33"/>
      <c r="U128" s="362">
        <v>400</v>
      </c>
      <c r="V128" s="351" t="s">
        <v>162</v>
      </c>
      <c r="W128" s="347">
        <v>8468</v>
      </c>
      <c r="X128" s="366">
        <v>1652.9279726524169</v>
      </c>
      <c r="Y128" s="342">
        <v>639.62486803775573</v>
      </c>
      <c r="Z128" s="363">
        <v>2292.5528406901726</v>
      </c>
      <c r="AA128" s="367">
        <v>112.44780349551252</v>
      </c>
      <c r="AB128" s="365">
        <v>639.94124711525751</v>
      </c>
      <c r="AC128" s="371">
        <f t="shared" si="12"/>
        <v>3044.9418913009422</v>
      </c>
    </row>
    <row r="129" spans="1:29" ht="18.75">
      <c r="A129" s="350">
        <v>402</v>
      </c>
      <c r="B129" s="351" t="s">
        <v>163</v>
      </c>
      <c r="C129" s="347">
        <v>9247</v>
      </c>
      <c r="D129" s="341">
        <v>68.083378392992316</v>
      </c>
      <c r="E129" s="354">
        <v>256.11495620201146</v>
      </c>
      <c r="F129" s="357">
        <v>-84.723694171082514</v>
      </c>
      <c r="G129" s="356">
        <v>-103.30788363793663</v>
      </c>
      <c r="H129" s="342">
        <v>542.29274359251644</v>
      </c>
      <c r="I129" s="343">
        <v>610.3761219855088</v>
      </c>
      <c r="J129" s="346">
        <v>-10.402725208175625</v>
      </c>
      <c r="K129" s="347">
        <v>207.3000155838713</v>
      </c>
      <c r="L129" s="344">
        <f t="shared" si="11"/>
        <v>807.27341236120446</v>
      </c>
      <c r="M129" s="369">
        <v>11</v>
      </c>
      <c r="N129" s="134">
        <f t="shared" si="13"/>
        <v>-2779.1038537656023</v>
      </c>
      <c r="O129" s="135">
        <f t="shared" si="14"/>
        <v>-0.77490560739778536</v>
      </c>
      <c r="P129" s="31"/>
      <c r="Q129" s="39">
        <f t="shared" si="15"/>
        <v>-0.79423840130536294</v>
      </c>
      <c r="R129" s="39">
        <f t="shared" si="16"/>
        <v>-0.6851284851677345</v>
      </c>
      <c r="S129" s="23"/>
      <c r="T129" s="33"/>
      <c r="U129" s="362">
        <v>402</v>
      </c>
      <c r="V129" s="351" t="s">
        <v>163</v>
      </c>
      <c r="W129" s="347">
        <v>9358</v>
      </c>
      <c r="X129" s="366">
        <v>2036.1849715098083</v>
      </c>
      <c r="Y129" s="342">
        <v>930.23891835967368</v>
      </c>
      <c r="Z129" s="363">
        <v>2966.4238898694821</v>
      </c>
      <c r="AA129" s="368">
        <v>-38.410450951057918</v>
      </c>
      <c r="AB129" s="365">
        <v>658.36382720838253</v>
      </c>
      <c r="AC129" s="371">
        <f t="shared" si="12"/>
        <v>3586.3772661268067</v>
      </c>
    </row>
    <row r="130" spans="1:29" ht="18.75">
      <c r="A130" s="350">
        <v>403</v>
      </c>
      <c r="B130" s="351" t="s">
        <v>164</v>
      </c>
      <c r="C130" s="347">
        <v>2866</v>
      </c>
      <c r="D130" s="341">
        <v>509.19818562456385</v>
      </c>
      <c r="E130" s="354">
        <v>265.03977669225401</v>
      </c>
      <c r="F130" s="357">
        <v>192.38485694347523</v>
      </c>
      <c r="G130" s="356">
        <v>51.773551988834612</v>
      </c>
      <c r="H130" s="342">
        <v>532.70237264480113</v>
      </c>
      <c r="I130" s="343">
        <v>1041.9005582693649</v>
      </c>
      <c r="J130" s="346">
        <v>19.460921144452197</v>
      </c>
      <c r="K130" s="347">
        <v>232.42003849105316</v>
      </c>
      <c r="L130" s="344">
        <f t="shared" si="11"/>
        <v>1293.7815179048703</v>
      </c>
      <c r="M130" s="369">
        <v>14</v>
      </c>
      <c r="N130" s="134">
        <f t="shared" si="13"/>
        <v>-2976.153728996981</v>
      </c>
      <c r="O130" s="135">
        <f t="shared" si="14"/>
        <v>-0.69700207541938652</v>
      </c>
      <c r="P130" s="31"/>
      <c r="Q130" s="39">
        <f t="shared" si="15"/>
        <v>-0.7079441838685816</v>
      </c>
      <c r="R130" s="39">
        <f t="shared" si="16"/>
        <v>-0.68999213468808196</v>
      </c>
      <c r="S130" s="23"/>
      <c r="T130" s="33"/>
      <c r="U130" s="362">
        <v>403</v>
      </c>
      <c r="V130" s="351" t="s">
        <v>164</v>
      </c>
      <c r="W130" s="347">
        <v>2925</v>
      </c>
      <c r="X130" s="366">
        <v>2538.8767719867419</v>
      </c>
      <c r="Y130" s="342">
        <v>1028.5938987583781</v>
      </c>
      <c r="Z130" s="363">
        <v>3567.4706707451205</v>
      </c>
      <c r="AA130" s="367">
        <v>-47.258461538461539</v>
      </c>
      <c r="AB130" s="365">
        <v>749.72303769519215</v>
      </c>
      <c r="AC130" s="371">
        <f t="shared" si="12"/>
        <v>4269.9352469018513</v>
      </c>
    </row>
    <row r="131" spans="1:29" ht="18.75">
      <c r="A131" s="350">
        <v>405</v>
      </c>
      <c r="B131" s="351" t="s">
        <v>165</v>
      </c>
      <c r="C131" s="347">
        <v>72634</v>
      </c>
      <c r="D131" s="341">
        <v>160.54259713082027</v>
      </c>
      <c r="E131" s="354">
        <v>112.44565905774155</v>
      </c>
      <c r="F131" s="357">
        <v>-7.4672192086350746</v>
      </c>
      <c r="G131" s="356">
        <v>55.564157281713797</v>
      </c>
      <c r="H131" s="342">
        <v>126.70480766583142</v>
      </c>
      <c r="I131" s="343">
        <v>287.24739102899468</v>
      </c>
      <c r="J131" s="346">
        <v>-79.436393424567001</v>
      </c>
      <c r="K131" s="347">
        <v>158.92825800045057</v>
      </c>
      <c r="L131" s="344">
        <f t="shared" si="11"/>
        <v>366.73925560487828</v>
      </c>
      <c r="M131" s="369">
        <v>9</v>
      </c>
      <c r="N131" s="134">
        <f t="shared" si="13"/>
        <v>-1448.6427151171094</v>
      </c>
      <c r="O131" s="135">
        <f t="shared" si="14"/>
        <v>-0.79798231913748485</v>
      </c>
      <c r="P131" s="31"/>
      <c r="Q131" s="39">
        <f t="shared" si="15"/>
        <v>-0.79171558706011513</v>
      </c>
      <c r="R131" s="39">
        <f t="shared" si="16"/>
        <v>-0.69130966290769913</v>
      </c>
      <c r="S131" s="23"/>
      <c r="T131" s="33"/>
      <c r="U131" s="362">
        <v>405</v>
      </c>
      <c r="V131" s="351" t="s">
        <v>165</v>
      </c>
      <c r="W131" s="347">
        <v>72662</v>
      </c>
      <c r="X131" s="366">
        <v>1171.5391280535102</v>
      </c>
      <c r="Y131" s="342">
        <v>207.57218889318921</v>
      </c>
      <c r="Z131" s="363">
        <v>1379.1113169466994</v>
      </c>
      <c r="AA131" s="368">
        <v>-78.576229666125343</v>
      </c>
      <c r="AB131" s="365">
        <v>514.84688344141375</v>
      </c>
      <c r="AC131" s="371">
        <f t="shared" si="12"/>
        <v>1815.3819707219877</v>
      </c>
    </row>
    <row r="132" spans="1:29" ht="18.75">
      <c r="A132" s="350">
        <v>407</v>
      </c>
      <c r="B132" s="351" t="s">
        <v>166</v>
      </c>
      <c r="C132" s="347">
        <v>2580</v>
      </c>
      <c r="D132" s="341">
        <v>573.90930232558139</v>
      </c>
      <c r="E132" s="354">
        <v>440.6108527131783</v>
      </c>
      <c r="F132" s="357">
        <v>89.836046511627913</v>
      </c>
      <c r="G132" s="356">
        <v>43.462403100775191</v>
      </c>
      <c r="H132" s="342">
        <v>467.86007751937984</v>
      </c>
      <c r="I132" s="343">
        <v>1041.768992248062</v>
      </c>
      <c r="J132" s="346">
        <v>-238.25271317829458</v>
      </c>
      <c r="K132" s="347">
        <v>250.61670977761008</v>
      </c>
      <c r="L132" s="344">
        <f t="shared" si="11"/>
        <v>1054.1329888473774</v>
      </c>
      <c r="M132" s="369">
        <v>1</v>
      </c>
      <c r="N132" s="134">
        <f t="shared" si="13"/>
        <v>-2190.072119038904</v>
      </c>
      <c r="O132" s="135">
        <f t="shared" si="14"/>
        <v>-0.67507202726334903</v>
      </c>
      <c r="P132" s="31"/>
      <c r="Q132" s="39">
        <f t="shared" si="15"/>
        <v>-0.62060437055621798</v>
      </c>
      <c r="R132" s="39">
        <f t="shared" si="16"/>
        <v>-0.65472601489564264</v>
      </c>
      <c r="S132" s="23"/>
      <c r="T132" s="33"/>
      <c r="U132" s="362">
        <v>407</v>
      </c>
      <c r="V132" s="351" t="s">
        <v>166</v>
      </c>
      <c r="W132" s="347">
        <v>2621</v>
      </c>
      <c r="X132" s="366">
        <v>1958.0761690946038</v>
      </c>
      <c r="Y132" s="342">
        <v>787.78833592186436</v>
      </c>
      <c r="Z132" s="363">
        <v>2745.8645050164682</v>
      </c>
      <c r="AA132" s="367">
        <v>-227.50820297596337</v>
      </c>
      <c r="AB132" s="365">
        <v>725.84880584577627</v>
      </c>
      <c r="AC132" s="371">
        <f t="shared" si="12"/>
        <v>3244.2051078862814</v>
      </c>
    </row>
    <row r="133" spans="1:29" ht="18.75">
      <c r="A133" s="350">
        <v>408</v>
      </c>
      <c r="B133" s="351" t="s">
        <v>167</v>
      </c>
      <c r="C133" s="347">
        <v>14203</v>
      </c>
      <c r="D133" s="341">
        <v>487.00640709709216</v>
      </c>
      <c r="E133" s="354">
        <v>402.40174610997678</v>
      </c>
      <c r="F133" s="357">
        <v>79.39414208265859</v>
      </c>
      <c r="G133" s="356">
        <v>5.210518904456805</v>
      </c>
      <c r="H133" s="342">
        <v>462.58072238259524</v>
      </c>
      <c r="I133" s="343">
        <v>949.58712947968741</v>
      </c>
      <c r="J133" s="346">
        <v>-0.24368091248327817</v>
      </c>
      <c r="K133" s="347">
        <v>180.4941653249677</v>
      </c>
      <c r="L133" s="344">
        <f t="shared" si="11"/>
        <v>1129.8376138921719</v>
      </c>
      <c r="M133" s="369">
        <v>14</v>
      </c>
      <c r="N133" s="134">
        <f t="shared" si="13"/>
        <v>-1945.1640668735301</v>
      </c>
      <c r="O133" s="135">
        <f t="shared" si="14"/>
        <v>-0.63257333452551723</v>
      </c>
      <c r="P133" s="31"/>
      <c r="Q133" s="39">
        <f t="shared" si="15"/>
        <v>-0.61484165517188294</v>
      </c>
      <c r="R133" s="39">
        <f t="shared" si="16"/>
        <v>-0.69558937432595092</v>
      </c>
      <c r="S133" s="23"/>
      <c r="T133" s="33"/>
      <c r="U133" s="362">
        <v>408</v>
      </c>
      <c r="V133" s="351" t="s">
        <v>167</v>
      </c>
      <c r="W133" s="347">
        <v>14221</v>
      </c>
      <c r="X133" s="366">
        <v>1740.3268579706423</v>
      </c>
      <c r="Y133" s="342">
        <v>725.11921695071305</v>
      </c>
      <c r="Z133" s="363">
        <v>2465.4460749213558</v>
      </c>
      <c r="AA133" s="368">
        <v>16.625694395612122</v>
      </c>
      <c r="AB133" s="365">
        <v>592.92991144873406</v>
      </c>
      <c r="AC133" s="371">
        <f t="shared" si="12"/>
        <v>3075.0016807657021</v>
      </c>
    </row>
    <row r="134" spans="1:29" ht="18.75">
      <c r="A134" s="350">
        <v>410</v>
      </c>
      <c r="B134" s="351" t="s">
        <v>168</v>
      </c>
      <c r="C134" s="347">
        <v>18788</v>
      </c>
      <c r="D134" s="341">
        <v>579.20140515222488</v>
      </c>
      <c r="E134" s="354">
        <v>758.20640834575261</v>
      </c>
      <c r="F134" s="357">
        <v>-89.802107728337234</v>
      </c>
      <c r="G134" s="356">
        <v>-89.202895465190551</v>
      </c>
      <c r="H134" s="342">
        <v>430.63503299978709</v>
      </c>
      <c r="I134" s="343">
        <v>1009.836438152012</v>
      </c>
      <c r="J134" s="346">
        <v>-78.316691505216099</v>
      </c>
      <c r="K134" s="347">
        <v>143.06512369676892</v>
      </c>
      <c r="L134" s="344">
        <f t="shared" si="11"/>
        <v>1074.5848703435647</v>
      </c>
      <c r="M134" s="369">
        <v>13</v>
      </c>
      <c r="N134" s="134">
        <f t="shared" si="13"/>
        <v>-1401.3912649883307</v>
      </c>
      <c r="O134" s="135">
        <f t="shared" si="14"/>
        <v>-0.56599546538055767</v>
      </c>
      <c r="P134" s="31"/>
      <c r="Q134" s="39">
        <f t="shared" si="15"/>
        <v>-0.51000179132267121</v>
      </c>
      <c r="R134" s="39">
        <f t="shared" si="16"/>
        <v>-0.70026922448374684</v>
      </c>
      <c r="S134" s="23"/>
      <c r="T134" s="33"/>
      <c r="U134" s="362">
        <v>410</v>
      </c>
      <c r="V134" s="351" t="s">
        <v>168</v>
      </c>
      <c r="W134" s="347">
        <v>18823</v>
      </c>
      <c r="X134" s="366">
        <v>1451.0827875767468</v>
      </c>
      <c r="Y134" s="342">
        <v>609.81543667983328</v>
      </c>
      <c r="Z134" s="363">
        <v>2060.8982242565799</v>
      </c>
      <c r="AA134" s="367">
        <v>-62.234181586357117</v>
      </c>
      <c r="AB134" s="365">
        <v>477.31209266167298</v>
      </c>
      <c r="AC134" s="371">
        <f t="shared" si="12"/>
        <v>2475.9761353318954</v>
      </c>
    </row>
    <row r="135" spans="1:29" ht="18.75">
      <c r="A135" s="350">
        <v>416</v>
      </c>
      <c r="B135" s="351" t="s">
        <v>169</v>
      </c>
      <c r="C135" s="347">
        <v>2917</v>
      </c>
      <c r="D135" s="341">
        <v>138.05930750771341</v>
      </c>
      <c r="E135" s="354">
        <v>344.87384298937263</v>
      </c>
      <c r="F135" s="357">
        <v>-115.89269797737401</v>
      </c>
      <c r="G135" s="356">
        <v>-90.921837504285222</v>
      </c>
      <c r="H135" s="342">
        <v>451.16592389441206</v>
      </c>
      <c r="I135" s="343">
        <v>589.22523140212547</v>
      </c>
      <c r="J135" s="346">
        <v>-211.22454576619816</v>
      </c>
      <c r="K135" s="347">
        <v>178.03907076566523</v>
      </c>
      <c r="L135" s="344">
        <f t="shared" si="11"/>
        <v>556.03975640159251</v>
      </c>
      <c r="M135" s="369">
        <v>9</v>
      </c>
      <c r="N135" s="134">
        <f t="shared" si="13"/>
        <v>-1888.5455447186141</v>
      </c>
      <c r="O135" s="135">
        <f t="shared" si="14"/>
        <v>-0.77254229740038405</v>
      </c>
      <c r="P135" s="31"/>
      <c r="Q135" s="39">
        <f t="shared" si="15"/>
        <v>-0.7153854449474697</v>
      </c>
      <c r="R135" s="39">
        <f t="shared" si="16"/>
        <v>-0.69491606887069446</v>
      </c>
      <c r="S135" s="23"/>
      <c r="T135" s="33"/>
      <c r="U135" s="362">
        <v>416</v>
      </c>
      <c r="V135" s="351" t="s">
        <v>169</v>
      </c>
      <c r="W135" s="347">
        <v>2964</v>
      </c>
      <c r="X135" s="366">
        <v>1406.1507362541079</v>
      </c>
      <c r="Y135" s="342">
        <v>664.10611091723285</v>
      </c>
      <c r="Z135" s="363">
        <v>2070.2568471713407</v>
      </c>
      <c r="AA135" s="368">
        <v>-209.24561403508773</v>
      </c>
      <c r="AB135" s="365">
        <v>583.5740679839538</v>
      </c>
      <c r="AC135" s="371">
        <f t="shared" si="12"/>
        <v>2444.5853011202066</v>
      </c>
    </row>
    <row r="136" spans="1:29" ht="18.75">
      <c r="A136" s="350">
        <v>418</v>
      </c>
      <c r="B136" s="351" t="s">
        <v>170</v>
      </c>
      <c r="C136" s="347">
        <v>24164</v>
      </c>
      <c r="D136" s="341">
        <v>787.5907134580367</v>
      </c>
      <c r="E136" s="354">
        <v>781.30454394967717</v>
      </c>
      <c r="F136" s="357">
        <v>-1.2707747061744745</v>
      </c>
      <c r="G136" s="356">
        <v>7.5569442145340178</v>
      </c>
      <c r="H136" s="342">
        <v>111.06964906472439</v>
      </c>
      <c r="I136" s="343">
        <v>898.66036252276115</v>
      </c>
      <c r="J136" s="346">
        <v>-103.12642774375104</v>
      </c>
      <c r="K136" s="347">
        <v>117.91049154760502</v>
      </c>
      <c r="L136" s="344">
        <f t="shared" si="11"/>
        <v>913.44442632661514</v>
      </c>
      <c r="M136" s="369">
        <v>6</v>
      </c>
      <c r="N136" s="134">
        <f t="shared" si="13"/>
        <v>-403.05706427813345</v>
      </c>
      <c r="O136" s="135">
        <f t="shared" si="14"/>
        <v>-0.30615769686138755</v>
      </c>
      <c r="P136" s="31"/>
      <c r="Q136" s="39">
        <f t="shared" si="15"/>
        <v>-0.11881267289692965</v>
      </c>
      <c r="R136" s="39">
        <f t="shared" si="16"/>
        <v>-0.69906113814930781</v>
      </c>
      <c r="S136" s="23"/>
      <c r="T136" s="33"/>
      <c r="U136" s="362">
        <v>418</v>
      </c>
      <c r="V136" s="351" t="s">
        <v>170</v>
      </c>
      <c r="W136" s="347">
        <v>23828</v>
      </c>
      <c r="X136" s="366">
        <v>1016.1472723496245</v>
      </c>
      <c r="Y136" s="342">
        <v>3.6816957735712759</v>
      </c>
      <c r="Z136" s="363">
        <v>1019.8289681231958</v>
      </c>
      <c r="AA136" s="367">
        <v>-95.136268255833471</v>
      </c>
      <c r="AB136" s="365">
        <v>391.80879073738618</v>
      </c>
      <c r="AC136" s="371">
        <f t="shared" si="12"/>
        <v>1316.5014906047486</v>
      </c>
    </row>
    <row r="137" spans="1:29" ht="18.75">
      <c r="A137" s="350">
        <v>420</v>
      </c>
      <c r="B137" s="351" t="s">
        <v>171</v>
      </c>
      <c r="C137" s="347">
        <v>9280</v>
      </c>
      <c r="D137" s="341">
        <v>-123.61400862068966</v>
      </c>
      <c r="E137" s="354">
        <v>83.412607758620695</v>
      </c>
      <c r="F137" s="357">
        <v>-118.65646551724137</v>
      </c>
      <c r="G137" s="356">
        <v>-88.370150862068968</v>
      </c>
      <c r="H137" s="342">
        <v>248.5478448275862</v>
      </c>
      <c r="I137" s="343">
        <v>124.93383620689656</v>
      </c>
      <c r="J137" s="346">
        <v>-123.59838362068966</v>
      </c>
      <c r="K137" s="347">
        <v>183.38507602450284</v>
      </c>
      <c r="L137" s="344">
        <f t="shared" si="11"/>
        <v>184.72052861070972</v>
      </c>
      <c r="M137" s="369">
        <v>11</v>
      </c>
      <c r="N137" s="134">
        <f t="shared" si="13"/>
        <v>-2857.5714691443859</v>
      </c>
      <c r="O137" s="135">
        <f t="shared" si="14"/>
        <v>-0.93928244601536781</v>
      </c>
      <c r="P137" s="31"/>
      <c r="Q137" s="39">
        <f t="shared" si="15"/>
        <v>-0.95123520247885152</v>
      </c>
      <c r="R137" s="39">
        <f t="shared" si="16"/>
        <v>-0.69765865566993002</v>
      </c>
      <c r="S137" s="23"/>
      <c r="T137" s="33"/>
      <c r="U137" s="362">
        <v>420</v>
      </c>
      <c r="V137" s="351" t="s">
        <v>171</v>
      </c>
      <c r="W137" s="347">
        <v>9402</v>
      </c>
      <c r="X137" s="366">
        <v>2081.3406108310369</v>
      </c>
      <c r="Y137" s="342">
        <v>480.62709041317964</v>
      </c>
      <c r="Z137" s="363">
        <v>2561.9677012442166</v>
      </c>
      <c r="AA137" s="368">
        <v>-126.22548393958732</v>
      </c>
      <c r="AB137" s="365">
        <v>606.54978045046641</v>
      </c>
      <c r="AC137" s="371">
        <f t="shared" si="12"/>
        <v>3042.2919977550955</v>
      </c>
    </row>
    <row r="138" spans="1:29" ht="18.75">
      <c r="A138" s="350">
        <v>421</v>
      </c>
      <c r="B138" s="351" t="s">
        <v>172</v>
      </c>
      <c r="C138" s="347">
        <v>719</v>
      </c>
      <c r="D138" s="341">
        <v>933.99304589707924</v>
      </c>
      <c r="E138" s="354">
        <v>922.81641168289286</v>
      </c>
      <c r="F138" s="357">
        <v>82.232267037552162</v>
      </c>
      <c r="G138" s="356">
        <v>-71.055632823365784</v>
      </c>
      <c r="H138" s="342">
        <v>121.97496522948539</v>
      </c>
      <c r="I138" s="343">
        <v>1055.9694019471488</v>
      </c>
      <c r="J138" s="346">
        <v>-259.05146036161335</v>
      </c>
      <c r="K138" s="347">
        <v>239.25132845537652</v>
      </c>
      <c r="L138" s="344">
        <f t="shared" ref="L138:L201" si="17">SUM(I138:K138)</f>
        <v>1036.1692700409119</v>
      </c>
      <c r="M138" s="369">
        <v>16</v>
      </c>
      <c r="N138" s="134">
        <f t="shared" si="13"/>
        <v>-2888.7045881899876</v>
      </c>
      <c r="O138" s="135">
        <f t="shared" si="14"/>
        <v>-0.73599934482787277</v>
      </c>
      <c r="P138" s="31"/>
      <c r="Q138" s="39">
        <f t="shared" si="15"/>
        <v>-0.69053954863116807</v>
      </c>
      <c r="R138" s="39">
        <f t="shared" si="16"/>
        <v>-0.69089371122396381</v>
      </c>
      <c r="S138" s="23"/>
      <c r="T138" s="33"/>
      <c r="U138" s="362">
        <v>421</v>
      </c>
      <c r="V138" s="351" t="s">
        <v>172</v>
      </c>
      <c r="W138" s="347">
        <v>722</v>
      </c>
      <c r="X138" s="366">
        <v>2748.6088075938351</v>
      </c>
      <c r="Y138" s="342">
        <v>663.68312591913752</v>
      </c>
      <c r="Z138" s="363">
        <v>3412.2919335129732</v>
      </c>
      <c r="AA138" s="367">
        <v>-261.4279778393352</v>
      </c>
      <c r="AB138" s="365">
        <v>774.00990255726151</v>
      </c>
      <c r="AC138" s="371">
        <f t="shared" ref="AC138:AC201" si="18">SUM(Z138:AB138)</f>
        <v>3924.8738582308997</v>
      </c>
    </row>
    <row r="139" spans="1:29" ht="18.75">
      <c r="A139" s="350">
        <v>422</v>
      </c>
      <c r="B139" s="351" t="s">
        <v>173</v>
      </c>
      <c r="C139" s="347">
        <v>10543</v>
      </c>
      <c r="D139" s="341">
        <v>427.97230389832117</v>
      </c>
      <c r="E139" s="354">
        <v>122.65730816655601</v>
      </c>
      <c r="F139" s="357">
        <v>164.51095513610926</v>
      </c>
      <c r="G139" s="356">
        <v>140.80404059565589</v>
      </c>
      <c r="H139" s="342">
        <v>252.57839324670397</v>
      </c>
      <c r="I139" s="343">
        <v>680.55060229536184</v>
      </c>
      <c r="J139" s="346">
        <v>-25.671251067058712</v>
      </c>
      <c r="K139" s="347">
        <v>197.29333085651518</v>
      </c>
      <c r="L139" s="344">
        <f t="shared" si="17"/>
        <v>852.17268208481823</v>
      </c>
      <c r="M139" s="369">
        <v>12</v>
      </c>
      <c r="N139" s="134">
        <f t="shared" ref="N139:N202" si="19">L139-AC139</f>
        <v>-3094.8607311239011</v>
      </c>
      <c r="O139" s="135">
        <f t="shared" ref="O139:O202" si="20">N139/AC139</f>
        <v>-0.78409793055386146</v>
      </c>
      <c r="P139" s="31"/>
      <c r="Q139" s="39">
        <f t="shared" ref="Q139:Q202" si="21">I139/Z139-1</f>
        <v>-0.7970499612888492</v>
      </c>
      <c r="R139" s="39">
        <f t="shared" ref="R139:R202" si="22">K139/AB139-1</f>
        <v>-0.68867217253455193</v>
      </c>
      <c r="S139" s="23"/>
      <c r="T139" s="33"/>
      <c r="U139" s="362">
        <v>422</v>
      </c>
      <c r="V139" s="351" t="s">
        <v>173</v>
      </c>
      <c r="W139" s="347">
        <v>10719</v>
      </c>
      <c r="X139" s="366">
        <v>2741.723257561282</v>
      </c>
      <c r="Y139" s="342">
        <v>611.56805796271965</v>
      </c>
      <c r="Z139" s="363">
        <v>3353.2913155240017</v>
      </c>
      <c r="AA139" s="368">
        <v>-39.973598283421964</v>
      </c>
      <c r="AB139" s="365">
        <v>633.71569596813936</v>
      </c>
      <c r="AC139" s="371">
        <f t="shared" si="18"/>
        <v>3947.0334132087191</v>
      </c>
    </row>
    <row r="140" spans="1:29" ht="18.75">
      <c r="A140" s="350">
        <v>423</v>
      </c>
      <c r="B140" s="351" t="s">
        <v>174</v>
      </c>
      <c r="C140" s="347">
        <v>20291</v>
      </c>
      <c r="D140" s="341">
        <v>626.1253264994333</v>
      </c>
      <c r="E140" s="354">
        <v>542.14947513676009</v>
      </c>
      <c r="F140" s="357">
        <v>72.303681435119017</v>
      </c>
      <c r="G140" s="356">
        <v>11.672169927554089</v>
      </c>
      <c r="H140" s="342">
        <v>146.90601744615839</v>
      </c>
      <c r="I140" s="343">
        <v>773.03134394559163</v>
      </c>
      <c r="J140" s="346">
        <v>-88.69897984328027</v>
      </c>
      <c r="K140" s="347">
        <v>125.99153793559104</v>
      </c>
      <c r="L140" s="344">
        <f t="shared" si="17"/>
        <v>810.32390203790237</v>
      </c>
      <c r="M140" s="369">
        <v>2</v>
      </c>
      <c r="N140" s="134">
        <f t="shared" si="19"/>
        <v>-525.75437329929809</v>
      </c>
      <c r="O140" s="135">
        <f t="shared" si="20"/>
        <v>-0.39350566729827846</v>
      </c>
      <c r="P140" s="31"/>
      <c r="Q140" s="39">
        <f t="shared" si="21"/>
        <v>-0.23362569089101637</v>
      </c>
      <c r="R140" s="39">
        <f t="shared" si="22"/>
        <v>-0.69218058811182892</v>
      </c>
      <c r="S140" s="23"/>
      <c r="T140" s="33"/>
      <c r="U140" s="362">
        <v>423</v>
      </c>
      <c r="V140" s="351" t="s">
        <v>174</v>
      </c>
      <c r="W140" s="347">
        <v>20146</v>
      </c>
      <c r="X140" s="366">
        <v>1004.0378475033397</v>
      </c>
      <c r="Y140" s="342">
        <v>4.6485538510424682</v>
      </c>
      <c r="Z140" s="363">
        <v>1008.6864013543822</v>
      </c>
      <c r="AA140" s="367">
        <v>-81.91154571627122</v>
      </c>
      <c r="AB140" s="365">
        <v>409.30341969908966</v>
      </c>
      <c r="AC140" s="371">
        <f t="shared" si="18"/>
        <v>1336.0782753372005</v>
      </c>
    </row>
    <row r="141" spans="1:29" ht="18.75">
      <c r="A141" s="350">
        <v>425</v>
      </c>
      <c r="B141" s="351" t="s">
        <v>175</v>
      </c>
      <c r="C141" s="347">
        <v>10218</v>
      </c>
      <c r="D141" s="341">
        <v>1266.6005089058524</v>
      </c>
      <c r="E141" s="354">
        <v>1591.265707574868</v>
      </c>
      <c r="F141" s="357">
        <v>-128.79868858876492</v>
      </c>
      <c r="G141" s="355">
        <v>-195.86651008025055</v>
      </c>
      <c r="H141" s="342">
        <v>551.65130162458411</v>
      </c>
      <c r="I141" s="343">
        <v>1818.2518105304364</v>
      </c>
      <c r="J141" s="346">
        <v>86.755823057349772</v>
      </c>
      <c r="K141" s="347">
        <v>114.94742880490692</v>
      </c>
      <c r="L141" s="344">
        <f t="shared" si="17"/>
        <v>2019.955062392693</v>
      </c>
      <c r="M141" s="369">
        <v>17</v>
      </c>
      <c r="N141" s="134">
        <f t="shared" si="19"/>
        <v>-832.17313675650576</v>
      </c>
      <c r="O141" s="135">
        <f t="shared" si="20"/>
        <v>-0.2917726969652859</v>
      </c>
      <c r="P141" s="31"/>
      <c r="Q141" s="39">
        <f t="shared" si="21"/>
        <v>-0.24462208674145236</v>
      </c>
      <c r="R141" s="39">
        <f t="shared" si="22"/>
        <v>-0.70326271224697323</v>
      </c>
      <c r="S141" s="23"/>
      <c r="T141" s="33"/>
      <c r="U141" s="362">
        <v>425</v>
      </c>
      <c r="V141" s="351" t="s">
        <v>175</v>
      </c>
      <c r="W141" s="347">
        <v>10238</v>
      </c>
      <c r="X141" s="366">
        <v>1662.4798926006181</v>
      </c>
      <c r="Y141" s="342">
        <v>744.59579576160229</v>
      </c>
      <c r="Z141" s="363">
        <v>2407.0756883622207</v>
      </c>
      <c r="AA141" s="368">
        <v>57.681480757960536</v>
      </c>
      <c r="AB141" s="365">
        <v>387.3710300290175</v>
      </c>
      <c r="AC141" s="371">
        <f t="shared" si="18"/>
        <v>2852.1281991491987</v>
      </c>
    </row>
    <row r="142" spans="1:29" ht="18.75">
      <c r="A142" s="350">
        <v>426</v>
      </c>
      <c r="B142" s="351" t="s">
        <v>176</v>
      </c>
      <c r="C142" s="347">
        <v>11979</v>
      </c>
      <c r="D142" s="341">
        <v>391.32991067701812</v>
      </c>
      <c r="E142" s="354">
        <v>444.58994907755238</v>
      </c>
      <c r="F142" s="357">
        <v>-25.95442023541197</v>
      </c>
      <c r="G142" s="356">
        <v>-27.305618165122297</v>
      </c>
      <c r="H142" s="342">
        <v>534.64454461975129</v>
      </c>
      <c r="I142" s="343">
        <v>925.97445529676929</v>
      </c>
      <c r="J142" s="346">
        <v>-187.41956757659236</v>
      </c>
      <c r="K142" s="347">
        <v>175.503471790406</v>
      </c>
      <c r="L142" s="344">
        <f t="shared" si="17"/>
        <v>914.05835951058293</v>
      </c>
      <c r="M142" s="369">
        <v>12</v>
      </c>
      <c r="N142" s="134">
        <f t="shared" si="19"/>
        <v>-1717.8812055956594</v>
      </c>
      <c r="O142" s="135">
        <f t="shared" si="20"/>
        <v>-0.65270541480929267</v>
      </c>
      <c r="P142" s="31"/>
      <c r="Q142" s="39">
        <f t="shared" si="21"/>
        <v>-0.59367178667669163</v>
      </c>
      <c r="R142" s="39">
        <f t="shared" si="22"/>
        <v>-0.69785484592571922</v>
      </c>
      <c r="S142" s="23"/>
      <c r="T142" s="33"/>
      <c r="U142" s="362">
        <v>426</v>
      </c>
      <c r="V142" s="351" t="s">
        <v>176</v>
      </c>
      <c r="W142" s="347">
        <v>11994</v>
      </c>
      <c r="X142" s="366">
        <v>1475.1576318551874</v>
      </c>
      <c r="Y142" s="342">
        <v>803.72536207560131</v>
      </c>
      <c r="Z142" s="363">
        <v>2278.8829939307889</v>
      </c>
      <c r="AA142" s="367">
        <v>-227.80156745039187</v>
      </c>
      <c r="AB142" s="365">
        <v>580.85813862584541</v>
      </c>
      <c r="AC142" s="371">
        <f t="shared" si="18"/>
        <v>2631.9395651062423</v>
      </c>
    </row>
    <row r="143" spans="1:29" ht="18.75">
      <c r="A143" s="350">
        <v>430</v>
      </c>
      <c r="B143" s="351" t="s">
        <v>177</v>
      </c>
      <c r="C143" s="347">
        <v>15628</v>
      </c>
      <c r="D143" s="341">
        <v>161.51081392372666</v>
      </c>
      <c r="E143" s="354">
        <v>112.17379063219862</v>
      </c>
      <c r="F143" s="357">
        <v>33.68095725620681</v>
      </c>
      <c r="G143" s="356">
        <v>15.656066035321219</v>
      </c>
      <c r="H143" s="342">
        <v>402.29453544919375</v>
      </c>
      <c r="I143" s="343">
        <v>563.80534937292043</v>
      </c>
      <c r="J143" s="346">
        <v>-116.36530586127463</v>
      </c>
      <c r="K143" s="347">
        <v>209.20221173706074</v>
      </c>
      <c r="L143" s="344">
        <f t="shared" si="17"/>
        <v>656.64225524870653</v>
      </c>
      <c r="M143" s="369">
        <v>2</v>
      </c>
      <c r="N143" s="134">
        <f t="shared" si="19"/>
        <v>-2432.1432308231651</v>
      </c>
      <c r="O143" s="135">
        <f t="shared" si="20"/>
        <v>-0.78741085834232405</v>
      </c>
      <c r="P143" s="31"/>
      <c r="Q143" s="39">
        <f t="shared" si="21"/>
        <v>-0.77910908479055441</v>
      </c>
      <c r="R143" s="39">
        <f t="shared" si="22"/>
        <v>-0.67621931999297402</v>
      </c>
      <c r="S143" s="23"/>
      <c r="T143" s="33"/>
      <c r="U143" s="362">
        <v>430</v>
      </c>
      <c r="V143" s="351" t="s">
        <v>177</v>
      </c>
      <c r="W143" s="347">
        <v>15770</v>
      </c>
      <c r="X143" s="366">
        <v>1861.0907531919772</v>
      </c>
      <c r="Y143" s="342">
        <v>691.3245366732865</v>
      </c>
      <c r="Z143" s="363">
        <v>2552.4152898652637</v>
      </c>
      <c r="AA143" s="368">
        <v>-109.75301204819277</v>
      </c>
      <c r="AB143" s="365">
        <v>646.12320825480106</v>
      </c>
      <c r="AC143" s="371">
        <f t="shared" si="18"/>
        <v>3088.7854860718717</v>
      </c>
    </row>
    <row r="144" spans="1:29" ht="18.75">
      <c r="A144" s="350">
        <v>433</v>
      </c>
      <c r="B144" s="351" t="s">
        <v>178</v>
      </c>
      <c r="C144" s="347">
        <v>7799</v>
      </c>
      <c r="D144" s="341">
        <v>432.81869470444929</v>
      </c>
      <c r="E144" s="354">
        <v>292.83202974740351</v>
      </c>
      <c r="F144" s="357">
        <v>73.779715348121556</v>
      </c>
      <c r="G144" s="356">
        <v>66.206949608924219</v>
      </c>
      <c r="H144" s="342">
        <v>299.32811898961404</v>
      </c>
      <c r="I144" s="343">
        <v>732.14681369406333</v>
      </c>
      <c r="J144" s="346">
        <v>-107.65495576355943</v>
      </c>
      <c r="K144" s="347">
        <v>186.06207842584081</v>
      </c>
      <c r="L144" s="344">
        <f t="shared" si="17"/>
        <v>810.55393635634471</v>
      </c>
      <c r="M144" s="369">
        <v>5</v>
      </c>
      <c r="N144" s="134">
        <f t="shared" si="19"/>
        <v>-1568.2872757875839</v>
      </c>
      <c r="O144" s="135">
        <f t="shared" si="20"/>
        <v>-0.65926522030201684</v>
      </c>
      <c r="P144" s="31"/>
      <c r="Q144" s="39">
        <f t="shared" si="21"/>
        <v>-0.60194259245178028</v>
      </c>
      <c r="R144" s="39">
        <f t="shared" si="22"/>
        <v>-0.69998808726815565</v>
      </c>
      <c r="S144" s="23"/>
      <c r="T144" s="33"/>
      <c r="U144" s="362">
        <v>433</v>
      </c>
      <c r="V144" s="351" t="s">
        <v>178</v>
      </c>
      <c r="W144" s="347">
        <v>7853</v>
      </c>
      <c r="X144" s="366">
        <v>1313.5775058077115</v>
      </c>
      <c r="Y144" s="342">
        <v>525.7220520214513</v>
      </c>
      <c r="Z144" s="363">
        <v>1839.2995578291625</v>
      </c>
      <c r="AA144" s="367">
        <v>-80.640646886540182</v>
      </c>
      <c r="AB144" s="365">
        <v>620.18230120130647</v>
      </c>
      <c r="AC144" s="371">
        <f t="shared" si="18"/>
        <v>2378.8412121439287</v>
      </c>
    </row>
    <row r="145" spans="1:29" ht="18.75">
      <c r="A145" s="350">
        <v>434</v>
      </c>
      <c r="B145" s="351" t="s">
        <v>179</v>
      </c>
      <c r="C145" s="347">
        <v>14643</v>
      </c>
      <c r="D145" s="341">
        <v>514.56538960595503</v>
      </c>
      <c r="E145" s="354">
        <v>263.7491634227959</v>
      </c>
      <c r="F145" s="357">
        <v>153.1442327391928</v>
      </c>
      <c r="G145" s="356">
        <v>97.6719934439664</v>
      </c>
      <c r="H145" s="342">
        <v>129.94256641398621</v>
      </c>
      <c r="I145" s="343">
        <v>644.50795601994128</v>
      </c>
      <c r="J145" s="346">
        <v>-69.570921259304782</v>
      </c>
      <c r="K145" s="347">
        <v>180.08328515725412</v>
      </c>
      <c r="L145" s="344">
        <f t="shared" si="17"/>
        <v>755.02031991789067</v>
      </c>
      <c r="M145" s="369">
        <v>1</v>
      </c>
      <c r="N145" s="134">
        <f t="shared" si="19"/>
        <v>-1637.2177597063317</v>
      </c>
      <c r="O145" s="135">
        <f t="shared" si="20"/>
        <v>-0.68438746697130959</v>
      </c>
      <c r="P145" s="31"/>
      <c r="Q145" s="39">
        <f t="shared" si="21"/>
        <v>-0.65493240343930825</v>
      </c>
      <c r="R145" s="39">
        <f t="shared" si="22"/>
        <v>-0.69124379475198072</v>
      </c>
      <c r="S145" s="23"/>
      <c r="T145" s="33"/>
      <c r="U145" s="362">
        <v>434</v>
      </c>
      <c r="V145" s="351" t="s">
        <v>179</v>
      </c>
      <c r="W145" s="347">
        <v>14745</v>
      </c>
      <c r="X145" s="366">
        <v>1615.502565557932</v>
      </c>
      <c r="Y145" s="342">
        <v>252.27048077788277</v>
      </c>
      <c r="Z145" s="363">
        <v>1867.773046335815</v>
      </c>
      <c r="AA145" s="368">
        <v>-58.788945405222108</v>
      </c>
      <c r="AB145" s="365">
        <v>583.25397869362951</v>
      </c>
      <c r="AC145" s="371">
        <f t="shared" si="18"/>
        <v>2392.2380796242223</v>
      </c>
    </row>
    <row r="146" spans="1:29" ht="18.75">
      <c r="A146" s="350">
        <v>435</v>
      </c>
      <c r="B146" s="351" t="s">
        <v>180</v>
      </c>
      <c r="C146" s="347">
        <v>703</v>
      </c>
      <c r="D146" s="341">
        <v>1011.8748221906117</v>
      </c>
      <c r="E146" s="354">
        <v>123.82361308677098</v>
      </c>
      <c r="F146" s="357">
        <v>401.13086770981511</v>
      </c>
      <c r="G146" s="356">
        <v>486.92034139402563</v>
      </c>
      <c r="H146" s="342">
        <v>2.9402560455192033</v>
      </c>
      <c r="I146" s="343">
        <v>1014.8150782361308</v>
      </c>
      <c r="J146" s="346">
        <v>-271.30298719772406</v>
      </c>
      <c r="K146" s="347">
        <v>216.11030225786345</v>
      </c>
      <c r="L146" s="344">
        <f t="shared" si="17"/>
        <v>959.62239329627027</v>
      </c>
      <c r="M146" s="369">
        <v>13</v>
      </c>
      <c r="N146" s="134">
        <f t="shared" si="19"/>
        <v>-2633.5804329732332</v>
      </c>
      <c r="O146" s="135">
        <f t="shared" si="20"/>
        <v>-0.73293397570530161</v>
      </c>
      <c r="P146" s="31"/>
      <c r="Q146" s="39">
        <f t="shared" si="21"/>
        <v>-0.67677286857041674</v>
      </c>
      <c r="R146" s="39">
        <f t="shared" si="22"/>
        <v>-0.69751796836395041</v>
      </c>
      <c r="S146" s="23"/>
      <c r="T146" s="33"/>
      <c r="U146" s="362">
        <v>435</v>
      </c>
      <c r="V146" s="351" t="s">
        <v>180</v>
      </c>
      <c r="W146" s="347">
        <v>699</v>
      </c>
      <c r="X146" s="366">
        <v>2676.1770273787847</v>
      </c>
      <c r="Y146" s="342">
        <v>463.45755016352086</v>
      </c>
      <c r="Z146" s="363">
        <v>3139.6345775423056</v>
      </c>
      <c r="AA146" s="367">
        <v>-260.88841201716735</v>
      </c>
      <c r="AB146" s="365">
        <v>714.45666074436531</v>
      </c>
      <c r="AC146" s="371">
        <f t="shared" si="18"/>
        <v>3593.2028262695035</v>
      </c>
    </row>
    <row r="147" spans="1:29" ht="18.75">
      <c r="A147" s="350">
        <v>436</v>
      </c>
      <c r="B147" s="351" t="s">
        <v>181</v>
      </c>
      <c r="C147" s="347">
        <v>2018</v>
      </c>
      <c r="D147" s="341">
        <v>1427.872646184341</v>
      </c>
      <c r="E147" s="354">
        <v>1217.7358771060456</v>
      </c>
      <c r="F147" s="357">
        <v>172.70812685827553</v>
      </c>
      <c r="G147" s="356">
        <v>37.428642220019825</v>
      </c>
      <c r="H147" s="342">
        <v>739.17046580773047</v>
      </c>
      <c r="I147" s="343">
        <v>2167.0431119920713</v>
      </c>
      <c r="J147" s="346">
        <v>-192.51139742319128</v>
      </c>
      <c r="K147" s="347">
        <v>160.32289298201221</v>
      </c>
      <c r="L147" s="344">
        <f t="shared" si="17"/>
        <v>2134.8546075508921</v>
      </c>
      <c r="M147" s="369">
        <v>17</v>
      </c>
      <c r="N147" s="134">
        <f t="shared" si="19"/>
        <v>-1331.253799232436</v>
      </c>
      <c r="O147" s="135">
        <f t="shared" si="20"/>
        <v>-0.38407736948651494</v>
      </c>
      <c r="P147" s="31"/>
      <c r="Q147" s="39">
        <f t="shared" si="21"/>
        <v>-0.30193366202956728</v>
      </c>
      <c r="R147" s="39">
        <f t="shared" si="22"/>
        <v>-0.69571181489638723</v>
      </c>
      <c r="S147" s="23"/>
      <c r="T147" s="33"/>
      <c r="U147" s="362">
        <v>436</v>
      </c>
      <c r="V147" s="351" t="s">
        <v>181</v>
      </c>
      <c r="W147" s="347">
        <v>2036</v>
      </c>
      <c r="X147" s="366">
        <v>2016.7081699908679</v>
      </c>
      <c r="Y147" s="342">
        <v>1087.6430844938579</v>
      </c>
      <c r="Z147" s="363">
        <v>3104.3512544847258</v>
      </c>
      <c r="AA147" s="368">
        <v>-165.12131630648329</v>
      </c>
      <c r="AB147" s="365">
        <v>526.87846860508523</v>
      </c>
      <c r="AC147" s="371">
        <f t="shared" si="18"/>
        <v>3466.1084067833281</v>
      </c>
    </row>
    <row r="148" spans="1:29" ht="18.75">
      <c r="A148" s="350">
        <v>440</v>
      </c>
      <c r="B148" s="351" t="s">
        <v>182</v>
      </c>
      <c r="C148" s="347">
        <v>5622</v>
      </c>
      <c r="D148" s="341">
        <v>1298.8452508004268</v>
      </c>
      <c r="E148" s="354">
        <v>1780.6606189967983</v>
      </c>
      <c r="F148" s="357">
        <v>-235.94628246175739</v>
      </c>
      <c r="G148" s="356">
        <v>-245.869085734614</v>
      </c>
      <c r="H148" s="342">
        <v>574.14852365706156</v>
      </c>
      <c r="I148" s="343">
        <v>1872.9937744574884</v>
      </c>
      <c r="J148" s="346">
        <v>-247.04162219850588</v>
      </c>
      <c r="K148" s="347">
        <v>134.29898935590461</v>
      </c>
      <c r="L148" s="344">
        <f t="shared" si="17"/>
        <v>1760.2511416148873</v>
      </c>
      <c r="M148" s="369">
        <v>15</v>
      </c>
      <c r="N148" s="134">
        <f t="shared" si="19"/>
        <v>-1221.9953625739686</v>
      </c>
      <c r="O148" s="135">
        <f t="shared" si="20"/>
        <v>-0.40975665856513099</v>
      </c>
      <c r="P148" s="31"/>
      <c r="Q148" s="39">
        <f t="shared" si="21"/>
        <v>-0.32050587108149631</v>
      </c>
      <c r="R148" s="39">
        <f t="shared" si="22"/>
        <v>-0.70183714000734376</v>
      </c>
      <c r="S148" s="23"/>
      <c r="T148" s="33"/>
      <c r="U148" s="362">
        <v>440</v>
      </c>
      <c r="V148" s="351" t="s">
        <v>182</v>
      </c>
      <c r="W148" s="347">
        <v>5534</v>
      </c>
      <c r="X148" s="366">
        <v>1922.0860413664586</v>
      </c>
      <c r="Y148" s="342">
        <v>834.36717102344437</v>
      </c>
      <c r="Z148" s="363">
        <v>2756.453212389903</v>
      </c>
      <c r="AA148" s="367">
        <v>-224.62829779544634</v>
      </c>
      <c r="AB148" s="365">
        <v>450.42158959439939</v>
      </c>
      <c r="AC148" s="371">
        <f t="shared" si="18"/>
        <v>2982.2465041888559</v>
      </c>
    </row>
    <row r="149" spans="1:29" ht="18.75">
      <c r="A149" s="350">
        <v>441</v>
      </c>
      <c r="B149" s="351" t="s">
        <v>183</v>
      </c>
      <c r="C149" s="347">
        <v>4473</v>
      </c>
      <c r="D149" s="341">
        <v>-131.87793427230048</v>
      </c>
      <c r="E149" s="354">
        <v>63.194500335345403</v>
      </c>
      <c r="F149" s="357">
        <v>-151.70400178850883</v>
      </c>
      <c r="G149" s="356">
        <v>-43.368432819137041</v>
      </c>
      <c r="H149" s="342">
        <v>184.07243460764587</v>
      </c>
      <c r="I149" s="343">
        <v>52.194500335345403</v>
      </c>
      <c r="J149" s="346">
        <v>-89.200089425441533</v>
      </c>
      <c r="K149" s="347">
        <v>199.96236959153097</v>
      </c>
      <c r="L149" s="344">
        <f t="shared" si="17"/>
        <v>162.95678050143485</v>
      </c>
      <c r="M149" s="369">
        <v>9</v>
      </c>
      <c r="N149" s="134">
        <f t="shared" si="19"/>
        <v>-2890.6162761426444</v>
      </c>
      <c r="O149" s="135">
        <f t="shared" si="20"/>
        <v>-0.94663406524796667</v>
      </c>
      <c r="P149" s="31"/>
      <c r="Q149" s="39">
        <f t="shared" si="21"/>
        <v>-0.97901473946192585</v>
      </c>
      <c r="R149" s="39">
        <f t="shared" si="22"/>
        <v>-0.69673424557781649</v>
      </c>
      <c r="S149" s="23"/>
      <c r="T149" s="33"/>
      <c r="U149" s="362">
        <v>441</v>
      </c>
      <c r="V149" s="351" t="s">
        <v>183</v>
      </c>
      <c r="W149" s="347">
        <v>4543</v>
      </c>
      <c r="X149" s="366">
        <v>2025.089524058478</v>
      </c>
      <c r="Y149" s="342">
        <v>462.10858533108552</v>
      </c>
      <c r="Z149" s="363">
        <v>2487.1981093895633</v>
      </c>
      <c r="AA149" s="368">
        <v>-92.98855381906229</v>
      </c>
      <c r="AB149" s="365">
        <v>659.3635010735785</v>
      </c>
      <c r="AC149" s="371">
        <f t="shared" si="18"/>
        <v>3053.5730566440793</v>
      </c>
    </row>
    <row r="150" spans="1:29" ht="18.75">
      <c r="A150" s="350">
        <v>444</v>
      </c>
      <c r="B150" s="351" t="s">
        <v>184</v>
      </c>
      <c r="C150" s="347">
        <v>45988</v>
      </c>
      <c r="D150" s="341">
        <v>428.26617813342614</v>
      </c>
      <c r="E150" s="354">
        <v>304.31736539966948</v>
      </c>
      <c r="F150" s="357">
        <v>37.867813342611115</v>
      </c>
      <c r="G150" s="356">
        <v>86.080999391145511</v>
      </c>
      <c r="H150" s="342">
        <v>148.83380447073151</v>
      </c>
      <c r="I150" s="343">
        <v>577.09998260415762</v>
      </c>
      <c r="J150" s="346">
        <v>-21.618748369139777</v>
      </c>
      <c r="K150" s="347">
        <v>157.08828207710789</v>
      </c>
      <c r="L150" s="344">
        <f t="shared" si="17"/>
        <v>712.56951631212576</v>
      </c>
      <c r="M150" s="369">
        <v>1</v>
      </c>
      <c r="N150" s="134">
        <f t="shared" si="19"/>
        <v>-1242.1762602860799</v>
      </c>
      <c r="O150" s="135">
        <f t="shared" si="20"/>
        <v>-0.63546691091861962</v>
      </c>
      <c r="P150" s="31"/>
      <c r="Q150" s="39">
        <f t="shared" si="21"/>
        <v>-0.60332507107332611</v>
      </c>
      <c r="R150" s="39">
        <f t="shared" si="22"/>
        <v>-0.69345177626061827</v>
      </c>
      <c r="S150" s="23"/>
      <c r="T150" s="33"/>
      <c r="U150" s="362">
        <v>444</v>
      </c>
      <c r="V150" s="351" t="s">
        <v>184</v>
      </c>
      <c r="W150" s="347">
        <v>45886</v>
      </c>
      <c r="X150" s="366">
        <v>1346.4181768519495</v>
      </c>
      <c r="Y150" s="342">
        <v>108.42542560530498</v>
      </c>
      <c r="Z150" s="363">
        <v>1454.8436024572545</v>
      </c>
      <c r="AA150" s="367">
        <v>-12.540142962995249</v>
      </c>
      <c r="AB150" s="365">
        <v>512.44231710394672</v>
      </c>
      <c r="AC150" s="371">
        <f t="shared" si="18"/>
        <v>1954.7457765982058</v>
      </c>
    </row>
    <row r="151" spans="1:29" ht="18.75">
      <c r="A151" s="350">
        <v>445</v>
      </c>
      <c r="B151" s="351" t="s">
        <v>185</v>
      </c>
      <c r="C151" s="347">
        <v>15086</v>
      </c>
      <c r="D151" s="341">
        <v>516.24486278668962</v>
      </c>
      <c r="E151" s="354">
        <v>756.32613018692825</v>
      </c>
      <c r="F151" s="357">
        <v>-225.33408458173142</v>
      </c>
      <c r="G151" s="356">
        <v>-14.747182818507225</v>
      </c>
      <c r="H151" s="342">
        <v>57.745923372663398</v>
      </c>
      <c r="I151" s="343">
        <v>573.99078615935309</v>
      </c>
      <c r="J151" s="346">
        <v>-21.443391223651066</v>
      </c>
      <c r="K151" s="347">
        <v>158.1880220378435</v>
      </c>
      <c r="L151" s="344">
        <f t="shared" si="17"/>
        <v>710.73541697354563</v>
      </c>
      <c r="M151" s="369">
        <v>2</v>
      </c>
      <c r="N151" s="134">
        <f t="shared" si="19"/>
        <v>-1622.981506566023</v>
      </c>
      <c r="O151" s="135">
        <f t="shared" si="20"/>
        <v>-0.69544917388885064</v>
      </c>
      <c r="P151" s="31"/>
      <c r="Q151" s="39">
        <f t="shared" si="21"/>
        <v>-0.69447140796887563</v>
      </c>
      <c r="R151" s="39">
        <f t="shared" si="22"/>
        <v>-0.66652981139749379</v>
      </c>
      <c r="S151" s="23"/>
      <c r="T151" s="33"/>
      <c r="U151" s="362">
        <v>445</v>
      </c>
      <c r="V151" s="351" t="s">
        <v>185</v>
      </c>
      <c r="W151" s="347">
        <v>15105</v>
      </c>
      <c r="X151" s="366">
        <v>1813.4425580797699</v>
      </c>
      <c r="Y151" s="342">
        <v>65.23852490339091</v>
      </c>
      <c r="Z151" s="363">
        <v>1878.6810829831609</v>
      </c>
      <c r="AA151" s="368">
        <v>-19.33346573982125</v>
      </c>
      <c r="AB151" s="365">
        <v>474.36930629622896</v>
      </c>
      <c r="AC151" s="371">
        <f t="shared" si="18"/>
        <v>2333.7169235395686</v>
      </c>
    </row>
    <row r="152" spans="1:29" ht="18.75">
      <c r="A152" s="350">
        <v>475</v>
      </c>
      <c r="B152" s="351" t="s">
        <v>186</v>
      </c>
      <c r="C152" s="347">
        <v>5487</v>
      </c>
      <c r="D152" s="341">
        <v>516.43375250592305</v>
      </c>
      <c r="E152" s="354">
        <v>910.74539821396024</v>
      </c>
      <c r="F152" s="357">
        <v>-222.49589939857844</v>
      </c>
      <c r="G152" s="356">
        <v>-171.81574630945872</v>
      </c>
      <c r="H152" s="342">
        <v>339.98760707125933</v>
      </c>
      <c r="I152" s="343">
        <v>856.42135957718244</v>
      </c>
      <c r="J152" s="346">
        <v>-37.173501002369235</v>
      </c>
      <c r="K152" s="347">
        <v>201.49183411686249</v>
      </c>
      <c r="L152" s="344">
        <f t="shared" si="17"/>
        <v>1020.7396926916757</v>
      </c>
      <c r="M152" s="369">
        <v>15</v>
      </c>
      <c r="N152" s="134">
        <f t="shared" si="19"/>
        <v>-2532.1304854236782</v>
      </c>
      <c r="O152" s="135">
        <f t="shared" si="20"/>
        <v>-0.71269997452225098</v>
      </c>
      <c r="P152" s="31"/>
      <c r="Q152" s="39">
        <f t="shared" si="21"/>
        <v>-0.70230009498289592</v>
      </c>
      <c r="R152" s="39">
        <f t="shared" si="22"/>
        <v>-0.70350635756854318</v>
      </c>
      <c r="S152" s="23"/>
      <c r="T152" s="33"/>
      <c r="U152" s="362">
        <v>475</v>
      </c>
      <c r="V152" s="351" t="s">
        <v>186</v>
      </c>
      <c r="W152" s="347">
        <v>5451</v>
      </c>
      <c r="X152" s="366">
        <v>2250.2571403221859</v>
      </c>
      <c r="Y152" s="342">
        <v>626.53705794259781</v>
      </c>
      <c r="Z152" s="363">
        <v>2876.794198264784</v>
      </c>
      <c r="AA152" s="367">
        <v>-3.5063291139240507</v>
      </c>
      <c r="AB152" s="365">
        <v>679.58230896449402</v>
      </c>
      <c r="AC152" s="371">
        <f t="shared" si="18"/>
        <v>3552.8701781153541</v>
      </c>
    </row>
    <row r="153" spans="1:29" ht="18.75">
      <c r="A153" s="350">
        <v>480</v>
      </c>
      <c r="B153" s="351" t="s">
        <v>187</v>
      </c>
      <c r="C153" s="347">
        <v>1990</v>
      </c>
      <c r="D153" s="341">
        <v>416.52562814070353</v>
      </c>
      <c r="E153" s="354">
        <v>247.35577889447237</v>
      </c>
      <c r="F153" s="357">
        <v>131.51105527638191</v>
      </c>
      <c r="G153" s="356">
        <v>37.658793969849249</v>
      </c>
      <c r="H153" s="342">
        <v>485.59246231155777</v>
      </c>
      <c r="I153" s="343">
        <v>902.11859296482407</v>
      </c>
      <c r="J153" s="346">
        <v>-236.74824120603014</v>
      </c>
      <c r="K153" s="347">
        <v>218.45536764107902</v>
      </c>
      <c r="L153" s="344">
        <f t="shared" si="17"/>
        <v>883.82571939987292</v>
      </c>
      <c r="M153" s="369">
        <v>2</v>
      </c>
      <c r="N153" s="134">
        <f t="shared" si="19"/>
        <v>-1734.8602172640303</v>
      </c>
      <c r="O153" s="135">
        <f t="shared" si="20"/>
        <v>-0.66249266205407198</v>
      </c>
      <c r="P153" s="31"/>
      <c r="Q153" s="39">
        <f t="shared" si="21"/>
        <v>-0.58503710284254762</v>
      </c>
      <c r="R153" s="39">
        <f t="shared" si="22"/>
        <v>-0.67986994041125359</v>
      </c>
      <c r="S153" s="23"/>
      <c r="T153" s="33"/>
      <c r="U153" s="362">
        <v>480</v>
      </c>
      <c r="V153" s="351" t="s">
        <v>187</v>
      </c>
      <c r="W153" s="347">
        <v>1999</v>
      </c>
      <c r="X153" s="366">
        <v>1456.0610414114471</v>
      </c>
      <c r="Y153" s="342">
        <v>717.91306360962585</v>
      </c>
      <c r="Z153" s="363">
        <v>2173.9741050210732</v>
      </c>
      <c r="AA153" s="368">
        <v>-237.68384192096048</v>
      </c>
      <c r="AB153" s="365">
        <v>682.39567356379041</v>
      </c>
      <c r="AC153" s="371">
        <f t="shared" si="18"/>
        <v>2618.6859366639032</v>
      </c>
    </row>
    <row r="154" spans="1:29" ht="18.75">
      <c r="A154" s="350">
        <v>481</v>
      </c>
      <c r="B154" s="351" t="s">
        <v>188</v>
      </c>
      <c r="C154" s="347">
        <v>9612</v>
      </c>
      <c r="D154" s="341">
        <v>610.20297544735752</v>
      </c>
      <c r="E154" s="354">
        <v>588.14148980441121</v>
      </c>
      <c r="F154" s="357">
        <v>18.784644194756556</v>
      </c>
      <c r="G154" s="356">
        <v>3.2768414481897628</v>
      </c>
      <c r="H154" s="342">
        <v>118.90449438202248</v>
      </c>
      <c r="I154" s="343">
        <v>729.10746982937997</v>
      </c>
      <c r="J154" s="346">
        <v>-212.87702871410735</v>
      </c>
      <c r="K154" s="347">
        <v>131.34578759075774</v>
      </c>
      <c r="L154" s="344">
        <f t="shared" si="17"/>
        <v>647.57622870603029</v>
      </c>
      <c r="M154" s="369">
        <v>2</v>
      </c>
      <c r="N154" s="134">
        <f t="shared" si="19"/>
        <v>-468.12571410969929</v>
      </c>
      <c r="O154" s="135">
        <f t="shared" si="20"/>
        <v>-0.41957954552653798</v>
      </c>
      <c r="P154" s="31"/>
      <c r="Q154" s="39">
        <f t="shared" si="21"/>
        <v>-0.15808976407181197</v>
      </c>
      <c r="R154" s="39">
        <f t="shared" si="22"/>
        <v>-0.70429416560989344</v>
      </c>
      <c r="S154" s="23"/>
      <c r="T154" s="33"/>
      <c r="U154" s="362">
        <v>481</v>
      </c>
      <c r="V154" s="351" t="s">
        <v>188</v>
      </c>
      <c r="W154" s="347">
        <v>9543</v>
      </c>
      <c r="X154" s="366">
        <v>882.85934248222111</v>
      </c>
      <c r="Y154" s="342">
        <v>-16.843657299875503</v>
      </c>
      <c r="Z154" s="363">
        <v>866.01568518234558</v>
      </c>
      <c r="AA154" s="367">
        <v>-194.49093576443465</v>
      </c>
      <c r="AB154" s="365">
        <v>444.17719339781877</v>
      </c>
      <c r="AC154" s="371">
        <f t="shared" si="18"/>
        <v>1115.7019428157296</v>
      </c>
    </row>
    <row r="155" spans="1:29" ht="18.75">
      <c r="A155" s="350">
        <v>483</v>
      </c>
      <c r="B155" s="351" t="s">
        <v>189</v>
      </c>
      <c r="C155" s="347">
        <v>1076</v>
      </c>
      <c r="D155" s="341">
        <v>879.36338289962828</v>
      </c>
      <c r="E155" s="354">
        <v>1139.9535315985131</v>
      </c>
      <c r="F155" s="357">
        <v>-75.124535315985128</v>
      </c>
      <c r="G155" s="356">
        <v>-185.46561338289962</v>
      </c>
      <c r="H155" s="342">
        <v>889.26022304832713</v>
      </c>
      <c r="I155" s="343">
        <v>1768.6236059479554</v>
      </c>
      <c r="J155" s="346">
        <v>-194.00464684014869</v>
      </c>
      <c r="K155" s="347">
        <v>224.69611102753524</v>
      </c>
      <c r="L155" s="344">
        <f t="shared" si="17"/>
        <v>1799.3150701353418</v>
      </c>
      <c r="M155" s="369">
        <v>17</v>
      </c>
      <c r="N155" s="134">
        <f t="shared" si="19"/>
        <v>-2576.9625019558598</v>
      </c>
      <c r="O155" s="135">
        <f t="shared" si="20"/>
        <v>-0.58884804711426475</v>
      </c>
      <c r="P155" s="31"/>
      <c r="Q155" s="39">
        <f t="shared" si="21"/>
        <v>-0.54030554498142247</v>
      </c>
      <c r="R155" s="39">
        <f t="shared" si="22"/>
        <v>-0.68423306488662672</v>
      </c>
      <c r="S155" s="23"/>
      <c r="T155" s="33"/>
      <c r="U155" s="362">
        <v>483</v>
      </c>
      <c r="V155" s="351" t="s">
        <v>189</v>
      </c>
      <c r="W155" s="347">
        <v>1078</v>
      </c>
      <c r="X155" s="366">
        <v>2315.9434732120717</v>
      </c>
      <c r="Y155" s="342">
        <v>1531.4459974233323</v>
      </c>
      <c r="Z155" s="363">
        <v>3847.3894706354035</v>
      </c>
      <c r="AA155" s="368">
        <v>-182.70037105751391</v>
      </c>
      <c r="AB155" s="365">
        <v>711.58847251331144</v>
      </c>
      <c r="AC155" s="371">
        <f t="shared" si="18"/>
        <v>4376.2775720912014</v>
      </c>
    </row>
    <row r="156" spans="1:29" ht="18.75">
      <c r="A156" s="350">
        <v>484</v>
      </c>
      <c r="B156" s="351" t="s">
        <v>190</v>
      </c>
      <c r="C156" s="347">
        <v>3055</v>
      </c>
      <c r="D156" s="341">
        <v>197.47757774140752</v>
      </c>
      <c r="E156" s="354">
        <v>268.21047463175125</v>
      </c>
      <c r="F156" s="357">
        <v>-115.69296235679215</v>
      </c>
      <c r="G156" s="356">
        <v>44.960065466448448</v>
      </c>
      <c r="H156" s="342">
        <v>-7.7423895253682486</v>
      </c>
      <c r="I156" s="343">
        <v>189.73518821603929</v>
      </c>
      <c r="J156" s="346">
        <v>49.04353518821604</v>
      </c>
      <c r="K156" s="347">
        <v>198.94319832530482</v>
      </c>
      <c r="L156" s="344">
        <f t="shared" si="17"/>
        <v>437.72192172956017</v>
      </c>
      <c r="M156" s="369">
        <v>4</v>
      </c>
      <c r="N156" s="134">
        <f t="shared" si="19"/>
        <v>-3262.4422096389922</v>
      </c>
      <c r="O156" s="135">
        <f t="shared" si="20"/>
        <v>-0.88170202558888566</v>
      </c>
      <c r="P156" s="31"/>
      <c r="Q156" s="39">
        <f t="shared" si="21"/>
        <v>-0.93690965410566474</v>
      </c>
      <c r="R156" s="39">
        <f t="shared" si="22"/>
        <v>-0.68856447234134932</v>
      </c>
      <c r="S156" s="23"/>
      <c r="T156" s="33"/>
      <c r="U156" s="362">
        <v>484</v>
      </c>
      <c r="V156" s="351" t="s">
        <v>190</v>
      </c>
      <c r="W156" s="347">
        <v>3066</v>
      </c>
      <c r="X156" s="366">
        <v>2511.8693361006481</v>
      </c>
      <c r="Y156" s="342">
        <v>495.48758240176176</v>
      </c>
      <c r="Z156" s="363">
        <v>3007.3569185024103</v>
      </c>
      <c r="AA156" s="367">
        <v>54.013046314416179</v>
      </c>
      <c r="AB156" s="365">
        <v>638.79416655172611</v>
      </c>
      <c r="AC156" s="371">
        <f t="shared" si="18"/>
        <v>3700.1641313685523</v>
      </c>
    </row>
    <row r="157" spans="1:29" ht="18.75">
      <c r="A157" s="350">
        <v>489</v>
      </c>
      <c r="B157" s="351" t="s">
        <v>191</v>
      </c>
      <c r="C157" s="347">
        <v>1835</v>
      </c>
      <c r="D157" s="341">
        <v>694.49318801089919</v>
      </c>
      <c r="E157" s="354">
        <v>52.580926430517714</v>
      </c>
      <c r="F157" s="357">
        <v>404.03106267029972</v>
      </c>
      <c r="G157" s="356">
        <v>237.88119891008174</v>
      </c>
      <c r="H157" s="342">
        <v>389.05395095367845</v>
      </c>
      <c r="I157" s="343">
        <v>1083.5476839237058</v>
      </c>
      <c r="J157" s="346">
        <v>-231.95749318801089</v>
      </c>
      <c r="K157" s="347">
        <v>232.43995073970544</v>
      </c>
      <c r="L157" s="344">
        <f t="shared" si="17"/>
        <v>1084.0301414754003</v>
      </c>
      <c r="M157" s="369">
        <v>8</v>
      </c>
      <c r="N157" s="134">
        <f t="shared" si="19"/>
        <v>-3259.5754955231532</v>
      </c>
      <c r="O157" s="135">
        <f t="shared" si="20"/>
        <v>-0.75043080977662857</v>
      </c>
      <c r="P157" s="31"/>
      <c r="Q157" s="39">
        <f t="shared" si="21"/>
        <v>-0.71621204277841188</v>
      </c>
      <c r="R157" s="39">
        <f t="shared" si="22"/>
        <v>-0.69022917799328265</v>
      </c>
      <c r="S157" s="23"/>
      <c r="T157" s="33"/>
      <c r="U157" s="362">
        <v>489</v>
      </c>
      <c r="V157" s="351" t="s">
        <v>191</v>
      </c>
      <c r="W157" s="347">
        <v>1868</v>
      </c>
      <c r="X157" s="366">
        <v>2919.7537549598824</v>
      </c>
      <c r="Y157" s="342">
        <v>898.40574177185181</v>
      </c>
      <c r="Z157" s="363">
        <v>3818.1594967317342</v>
      </c>
      <c r="AA157" s="368">
        <v>-224.91488222698072</v>
      </c>
      <c r="AB157" s="365">
        <v>750.36102249380031</v>
      </c>
      <c r="AC157" s="371">
        <f t="shared" si="18"/>
        <v>4343.6056369985536</v>
      </c>
    </row>
    <row r="158" spans="1:29" ht="18.75">
      <c r="A158" s="350">
        <v>491</v>
      </c>
      <c r="B158" s="351" t="s">
        <v>192</v>
      </c>
      <c r="C158" s="347">
        <v>52122</v>
      </c>
      <c r="D158" s="341">
        <v>-170.97179693795326</v>
      </c>
      <c r="E158" s="354">
        <v>95.7365220060627</v>
      </c>
      <c r="F158" s="357">
        <v>-188.66444111891332</v>
      </c>
      <c r="G158" s="356">
        <v>-78.043877825102641</v>
      </c>
      <c r="H158" s="342">
        <v>189.69226046583017</v>
      </c>
      <c r="I158" s="343">
        <v>18.720463527876905</v>
      </c>
      <c r="J158" s="346">
        <v>24.421165726564599</v>
      </c>
      <c r="K158" s="347">
        <v>170.87898397550683</v>
      </c>
      <c r="L158" s="344">
        <f t="shared" si="17"/>
        <v>214.02061322994834</v>
      </c>
      <c r="M158" s="369">
        <v>10</v>
      </c>
      <c r="N158" s="134">
        <f t="shared" si="19"/>
        <v>-2340.0272808856357</v>
      </c>
      <c r="O158" s="135">
        <f t="shared" si="20"/>
        <v>-0.91620336732014995</v>
      </c>
      <c r="P158" s="31"/>
      <c r="Q158" s="39">
        <f t="shared" si="21"/>
        <v>-0.99053788720723646</v>
      </c>
      <c r="R158" s="39">
        <f t="shared" si="22"/>
        <v>-0.69236451435783475</v>
      </c>
      <c r="S158" s="23"/>
      <c r="T158" s="33"/>
      <c r="U158" s="362">
        <v>491</v>
      </c>
      <c r="V158" s="351" t="s">
        <v>192</v>
      </c>
      <c r="W158" s="347">
        <v>52583</v>
      </c>
      <c r="X158" s="366">
        <v>1590.6695490170107</v>
      </c>
      <c r="Y158" s="342">
        <v>387.79593093307921</v>
      </c>
      <c r="Z158" s="363">
        <v>1978.46547995009</v>
      </c>
      <c r="AA158" s="367">
        <v>20.123138656980395</v>
      </c>
      <c r="AB158" s="365">
        <v>555.45927550851354</v>
      </c>
      <c r="AC158" s="371">
        <f t="shared" si="18"/>
        <v>2554.0478941155839</v>
      </c>
    </row>
    <row r="159" spans="1:29" ht="18.75">
      <c r="A159" s="350">
        <v>494</v>
      </c>
      <c r="B159" s="351" t="s">
        <v>193</v>
      </c>
      <c r="C159" s="347">
        <v>8909</v>
      </c>
      <c r="D159" s="341">
        <v>532.69861937366704</v>
      </c>
      <c r="E159" s="354">
        <v>925.90245818834887</v>
      </c>
      <c r="F159" s="357">
        <v>-174.34212594006061</v>
      </c>
      <c r="G159" s="356">
        <v>-218.86171287462116</v>
      </c>
      <c r="H159" s="342">
        <v>604.17353238298347</v>
      </c>
      <c r="I159" s="343">
        <v>1136.872264002694</v>
      </c>
      <c r="J159" s="346">
        <v>9.0077449769895619</v>
      </c>
      <c r="K159" s="347">
        <v>152.40799914714552</v>
      </c>
      <c r="L159" s="344">
        <f t="shared" si="17"/>
        <v>1298.2880081268293</v>
      </c>
      <c r="M159" s="369">
        <v>17</v>
      </c>
      <c r="N159" s="134">
        <f t="shared" si="19"/>
        <v>-1985.5324690635546</v>
      </c>
      <c r="O159" s="135">
        <f t="shared" si="20"/>
        <v>-0.60464099144736549</v>
      </c>
      <c r="P159" s="31"/>
      <c r="Q159" s="39">
        <f t="shared" si="21"/>
        <v>-0.59167965085763363</v>
      </c>
      <c r="R159" s="39">
        <f t="shared" si="22"/>
        <v>-0.69554388421458491</v>
      </c>
      <c r="S159" s="23"/>
      <c r="T159" s="33"/>
      <c r="U159" s="362">
        <v>494</v>
      </c>
      <c r="V159" s="351" t="s">
        <v>193</v>
      </c>
      <c r="W159" s="347">
        <v>8903</v>
      </c>
      <c r="X159" s="366">
        <v>1886.4190428858124</v>
      </c>
      <c r="Y159" s="342">
        <v>897.8464643086578</v>
      </c>
      <c r="Z159" s="363">
        <v>2784.26550719447</v>
      </c>
      <c r="AA159" s="368">
        <v>-1.0360552622711445</v>
      </c>
      <c r="AB159" s="365">
        <v>500.59102525818474</v>
      </c>
      <c r="AC159" s="371">
        <f t="shared" si="18"/>
        <v>3283.8204771903838</v>
      </c>
    </row>
    <row r="160" spans="1:29" ht="18.75">
      <c r="A160" s="350">
        <v>495</v>
      </c>
      <c r="B160" s="351" t="s">
        <v>194</v>
      </c>
      <c r="C160" s="347">
        <v>1488</v>
      </c>
      <c r="D160" s="341">
        <v>636.6861559139785</v>
      </c>
      <c r="E160" s="354">
        <v>372.35752688172045</v>
      </c>
      <c r="F160" s="357">
        <v>144.22647849462365</v>
      </c>
      <c r="G160" s="356">
        <v>120.10215053763442</v>
      </c>
      <c r="H160" s="342">
        <v>-0.4731182795698925</v>
      </c>
      <c r="I160" s="343">
        <v>636.21303763440858</v>
      </c>
      <c r="J160" s="346">
        <v>-248.86895161290323</v>
      </c>
      <c r="K160" s="347">
        <v>223.77087461185354</v>
      </c>
      <c r="L160" s="344">
        <f t="shared" si="17"/>
        <v>611.11496063335892</v>
      </c>
      <c r="M160" s="369">
        <v>13</v>
      </c>
      <c r="N160" s="134">
        <f t="shared" si="19"/>
        <v>-3230.8896379624871</v>
      </c>
      <c r="O160" s="135">
        <f t="shared" si="20"/>
        <v>-0.84093851400992448</v>
      </c>
      <c r="P160" s="31"/>
      <c r="Q160" s="39">
        <f t="shared" si="21"/>
        <v>-0.81159149850336099</v>
      </c>
      <c r="R160" s="39">
        <f t="shared" si="22"/>
        <v>-0.68664030901758233</v>
      </c>
      <c r="S160" s="23"/>
      <c r="T160" s="33"/>
      <c r="U160" s="362">
        <v>495</v>
      </c>
      <c r="V160" s="351" t="s">
        <v>194</v>
      </c>
      <c r="W160" s="347">
        <v>1558</v>
      </c>
      <c r="X160" s="366">
        <v>2804.1016122605179</v>
      </c>
      <c r="Y160" s="342">
        <v>572.67296309354401</v>
      </c>
      <c r="Z160" s="363">
        <v>3376.7745753540621</v>
      </c>
      <c r="AA160" s="367">
        <v>-248.87227214377407</v>
      </c>
      <c r="AB160" s="365">
        <v>714.1022953855578</v>
      </c>
      <c r="AC160" s="371">
        <f t="shared" si="18"/>
        <v>3842.0045985958459</v>
      </c>
    </row>
    <row r="161" spans="1:29" ht="18.75">
      <c r="A161" s="350">
        <v>498</v>
      </c>
      <c r="B161" s="351" t="s">
        <v>195</v>
      </c>
      <c r="C161" s="347">
        <v>2321</v>
      </c>
      <c r="D161" s="341">
        <v>1348.7716501507971</v>
      </c>
      <c r="E161" s="354">
        <v>1188.6247307195174</v>
      </c>
      <c r="F161" s="357">
        <v>-52.859112451529512</v>
      </c>
      <c r="G161" s="356">
        <v>213.00603188280914</v>
      </c>
      <c r="H161" s="342">
        <v>20.08703145196036</v>
      </c>
      <c r="I161" s="343">
        <v>1368.8586816027575</v>
      </c>
      <c r="J161" s="346">
        <v>80.377423524342959</v>
      </c>
      <c r="K161" s="347">
        <v>191.44767170813859</v>
      </c>
      <c r="L161" s="344">
        <f t="shared" si="17"/>
        <v>1640.6837768352391</v>
      </c>
      <c r="M161" s="369">
        <v>19</v>
      </c>
      <c r="N161" s="134">
        <f t="shared" si="19"/>
        <v>-2867.3649648230494</v>
      </c>
      <c r="O161" s="135">
        <f t="shared" si="20"/>
        <v>-0.63605456132852001</v>
      </c>
      <c r="P161" s="31"/>
      <c r="Q161" s="39">
        <f t="shared" si="21"/>
        <v>-0.63888045487484157</v>
      </c>
      <c r="R161" s="39">
        <f t="shared" si="22"/>
        <v>-0.7057446912974692</v>
      </c>
      <c r="S161" s="23"/>
      <c r="T161" s="33"/>
      <c r="U161" s="362">
        <v>498</v>
      </c>
      <c r="V161" s="351" t="s">
        <v>195</v>
      </c>
      <c r="W161" s="347">
        <v>2297</v>
      </c>
      <c r="X161" s="366">
        <v>3444.9517308181348</v>
      </c>
      <c r="Y161" s="342">
        <v>345.64531683912247</v>
      </c>
      <c r="Z161" s="363">
        <v>3790.5970476572579</v>
      </c>
      <c r="AA161" s="368">
        <v>66.834131475838049</v>
      </c>
      <c r="AB161" s="365">
        <v>650.6175625251924</v>
      </c>
      <c r="AC161" s="371">
        <f t="shared" si="18"/>
        <v>4508.0487416582882</v>
      </c>
    </row>
    <row r="162" spans="1:29" ht="18.75">
      <c r="A162" s="350">
        <v>499</v>
      </c>
      <c r="B162" s="351" t="s">
        <v>196</v>
      </c>
      <c r="C162" s="347">
        <v>19536</v>
      </c>
      <c r="D162" s="341">
        <v>941.5644963144963</v>
      </c>
      <c r="E162" s="354">
        <v>786.72005528255534</v>
      </c>
      <c r="F162" s="357">
        <v>115.53521703521703</v>
      </c>
      <c r="G162" s="356">
        <v>39.309223996723993</v>
      </c>
      <c r="H162" s="342">
        <v>233.95705364455364</v>
      </c>
      <c r="I162" s="343">
        <v>1175.5216011466011</v>
      </c>
      <c r="J162" s="346">
        <v>-63.414004914004913</v>
      </c>
      <c r="K162" s="347">
        <v>146.19058996723442</v>
      </c>
      <c r="L162" s="344">
        <f t="shared" si="17"/>
        <v>1258.2981861998308</v>
      </c>
      <c r="M162" s="369">
        <v>15</v>
      </c>
      <c r="N162" s="134">
        <f t="shared" si="19"/>
        <v>-978.00577065024731</v>
      </c>
      <c r="O162" s="135">
        <f t="shared" si="20"/>
        <v>-0.43733132414960568</v>
      </c>
      <c r="P162" s="31"/>
      <c r="Q162" s="39">
        <f t="shared" si="21"/>
        <v>-0.35179771294053896</v>
      </c>
      <c r="R162" s="39">
        <f t="shared" si="22"/>
        <v>-0.70000625141230943</v>
      </c>
      <c r="S162" s="23"/>
      <c r="T162" s="33"/>
      <c r="U162" s="362">
        <v>499</v>
      </c>
      <c r="V162" s="351" t="s">
        <v>196</v>
      </c>
      <c r="W162" s="347">
        <v>19453</v>
      </c>
      <c r="X162" s="366">
        <v>1574.7269807278767</v>
      </c>
      <c r="Y162" s="342">
        <v>238.78343818671735</v>
      </c>
      <c r="Z162" s="363">
        <v>1813.5104189145941</v>
      </c>
      <c r="AA162" s="367">
        <v>-64.518583251940569</v>
      </c>
      <c r="AB162" s="365">
        <v>487.31212118742451</v>
      </c>
      <c r="AC162" s="371">
        <f t="shared" si="18"/>
        <v>2236.3039568500781</v>
      </c>
    </row>
    <row r="163" spans="1:29" ht="18.75">
      <c r="A163" s="350">
        <v>500</v>
      </c>
      <c r="B163" s="351" t="s">
        <v>197</v>
      </c>
      <c r="C163" s="347">
        <v>10426</v>
      </c>
      <c r="D163" s="341">
        <v>1061.4057164780356</v>
      </c>
      <c r="E163" s="354">
        <v>710.68540187991562</v>
      </c>
      <c r="F163" s="357">
        <v>228.71398427009399</v>
      </c>
      <c r="G163" s="356">
        <v>122.0063303280261</v>
      </c>
      <c r="H163" s="342">
        <v>157.03500863226549</v>
      </c>
      <c r="I163" s="343">
        <v>1218.4407251103012</v>
      </c>
      <c r="J163" s="346">
        <v>-71.996930750047952</v>
      </c>
      <c r="K163" s="347">
        <v>102.11187488355591</v>
      </c>
      <c r="L163" s="344">
        <f t="shared" si="17"/>
        <v>1248.555669243809</v>
      </c>
      <c r="M163" s="369">
        <v>13</v>
      </c>
      <c r="N163" s="134">
        <f t="shared" si="19"/>
        <v>-183.10815171364152</v>
      </c>
      <c r="O163" s="135">
        <f t="shared" si="20"/>
        <v>-0.12789884680551941</v>
      </c>
      <c r="P163" s="31"/>
      <c r="Q163" s="39">
        <f t="shared" si="21"/>
        <v>5.7968522680828194E-2</v>
      </c>
      <c r="R163" s="39">
        <f t="shared" si="22"/>
        <v>-0.70052391921222767</v>
      </c>
      <c r="S163" s="23"/>
      <c r="T163" s="33"/>
      <c r="U163" s="362">
        <v>500</v>
      </c>
      <c r="V163" s="351" t="s">
        <v>197</v>
      </c>
      <c r="W163" s="347">
        <v>10267</v>
      </c>
      <c r="X163" s="366">
        <v>1112.6760467611975</v>
      </c>
      <c r="Y163" s="342">
        <v>39.003515521852343</v>
      </c>
      <c r="Z163" s="363">
        <v>1151.6795622830498</v>
      </c>
      <c r="AA163" s="368">
        <v>-60.984123892081428</v>
      </c>
      <c r="AB163" s="365">
        <v>340.96838256648221</v>
      </c>
      <c r="AC163" s="371">
        <f t="shared" si="18"/>
        <v>1431.6638209574505</v>
      </c>
    </row>
    <row r="164" spans="1:29" ht="18.75">
      <c r="A164" s="350">
        <v>503</v>
      </c>
      <c r="B164" s="351" t="s">
        <v>198</v>
      </c>
      <c r="C164" s="347">
        <v>7594</v>
      </c>
      <c r="D164" s="341">
        <v>-47.394917039768238</v>
      </c>
      <c r="E164" s="354">
        <v>199.86858045825653</v>
      </c>
      <c r="F164" s="357">
        <v>-115.00934948643666</v>
      </c>
      <c r="G164" s="356">
        <v>-132.25414801158809</v>
      </c>
      <c r="H164" s="342">
        <v>427.02409797208321</v>
      </c>
      <c r="I164" s="343">
        <v>379.62918093231497</v>
      </c>
      <c r="J164" s="346">
        <v>-12.446273373716092</v>
      </c>
      <c r="K164" s="347">
        <v>188.69585853615459</v>
      </c>
      <c r="L164" s="344">
        <f t="shared" si="17"/>
        <v>555.87876609475347</v>
      </c>
      <c r="M164" s="369">
        <v>2</v>
      </c>
      <c r="N164" s="134">
        <f t="shared" si="19"/>
        <v>-2012.8345324920535</v>
      </c>
      <c r="O164" s="135">
        <f t="shared" si="20"/>
        <v>-0.7835964152166871</v>
      </c>
      <c r="P164" s="31"/>
      <c r="Q164" s="39">
        <f t="shared" si="21"/>
        <v>-0.80840480136364168</v>
      </c>
      <c r="R164" s="39">
        <f t="shared" si="22"/>
        <v>-0.6971267012197423</v>
      </c>
      <c r="S164" s="23"/>
      <c r="T164" s="33"/>
      <c r="U164" s="362">
        <v>503</v>
      </c>
      <c r="V164" s="351" t="s">
        <v>198</v>
      </c>
      <c r="W164" s="347">
        <v>7645</v>
      </c>
      <c r="X164" s="366">
        <v>1417.4671314989216</v>
      </c>
      <c r="Y164" s="342">
        <v>563.94567860410848</v>
      </c>
      <c r="Z164" s="363">
        <v>1981.4128101030301</v>
      </c>
      <c r="AA164" s="367">
        <v>-35.71863963374755</v>
      </c>
      <c r="AB164" s="365">
        <v>623.01912811752425</v>
      </c>
      <c r="AC164" s="371">
        <f t="shared" si="18"/>
        <v>2568.713298586807</v>
      </c>
    </row>
    <row r="165" spans="1:29" ht="18.75">
      <c r="A165" s="350">
        <v>504</v>
      </c>
      <c r="B165" s="351" t="s">
        <v>199</v>
      </c>
      <c r="C165" s="347">
        <v>1816</v>
      </c>
      <c r="D165" s="341">
        <v>186.23568281938327</v>
      </c>
      <c r="E165" s="354">
        <v>256.37059471365637</v>
      </c>
      <c r="F165" s="357">
        <v>-83.997797356828187</v>
      </c>
      <c r="G165" s="356">
        <v>13.862885462555067</v>
      </c>
      <c r="H165" s="342">
        <v>424.13160792951544</v>
      </c>
      <c r="I165" s="343">
        <v>610.36729074889865</v>
      </c>
      <c r="J165" s="346">
        <v>-265.71806167400882</v>
      </c>
      <c r="K165" s="347">
        <v>217.36978409815339</v>
      </c>
      <c r="L165" s="344">
        <f t="shared" si="17"/>
        <v>562.01901317304328</v>
      </c>
      <c r="M165" s="369">
        <v>1</v>
      </c>
      <c r="N165" s="134">
        <f t="shared" si="19"/>
        <v>-2343.4098819520304</v>
      </c>
      <c r="O165" s="135">
        <f t="shared" si="20"/>
        <v>-0.80656246170194112</v>
      </c>
      <c r="P165" s="31"/>
      <c r="Q165" s="39">
        <f t="shared" si="21"/>
        <v>-0.75287563052872009</v>
      </c>
      <c r="R165" s="39">
        <f t="shared" si="22"/>
        <v>-0.69070609109894265</v>
      </c>
      <c r="S165" s="23"/>
      <c r="T165" s="33"/>
      <c r="U165" s="362">
        <v>504</v>
      </c>
      <c r="V165" s="351" t="s">
        <v>199</v>
      </c>
      <c r="W165" s="347">
        <v>1871</v>
      </c>
      <c r="X165" s="366">
        <v>1785.2981249755392</v>
      </c>
      <c r="Y165" s="342">
        <v>684.58087584810721</v>
      </c>
      <c r="Z165" s="363">
        <v>2469.8790008236465</v>
      </c>
      <c r="AA165" s="368">
        <v>-267.24371993586317</v>
      </c>
      <c r="AB165" s="365">
        <v>702.7936142372904</v>
      </c>
      <c r="AC165" s="371">
        <f t="shared" si="18"/>
        <v>2905.4288951250737</v>
      </c>
    </row>
    <row r="166" spans="1:29" ht="18.75">
      <c r="A166" s="350">
        <v>505</v>
      </c>
      <c r="B166" s="351" t="s">
        <v>200</v>
      </c>
      <c r="C166" s="347">
        <v>20837</v>
      </c>
      <c r="D166" s="341">
        <v>489.87483802850699</v>
      </c>
      <c r="E166" s="354">
        <v>564.51063012909731</v>
      </c>
      <c r="F166" s="357">
        <v>-51.241685463358451</v>
      </c>
      <c r="G166" s="356">
        <v>-23.394106637231847</v>
      </c>
      <c r="H166" s="342">
        <v>183.22709603109854</v>
      </c>
      <c r="I166" s="343">
        <v>673.10193405960547</v>
      </c>
      <c r="J166" s="346">
        <v>-103.3749580073907</v>
      </c>
      <c r="K166" s="347">
        <v>153.568270694657</v>
      </c>
      <c r="L166" s="344">
        <f t="shared" si="17"/>
        <v>723.29524674687184</v>
      </c>
      <c r="M166" s="369">
        <v>1</v>
      </c>
      <c r="N166" s="134">
        <f t="shared" si="19"/>
        <v>-1000.3885233146895</v>
      </c>
      <c r="O166" s="135">
        <f t="shared" si="20"/>
        <v>-0.58037822290277796</v>
      </c>
      <c r="P166" s="31"/>
      <c r="Q166" s="39">
        <f t="shared" si="21"/>
        <v>-0.49256458302951678</v>
      </c>
      <c r="R166" s="39">
        <f t="shared" si="22"/>
        <v>-0.6947746694480601</v>
      </c>
      <c r="S166" s="23"/>
      <c r="T166" s="33"/>
      <c r="U166" s="362">
        <v>505</v>
      </c>
      <c r="V166" s="351" t="s">
        <v>200</v>
      </c>
      <c r="W166" s="347">
        <v>20783</v>
      </c>
      <c r="X166" s="366">
        <v>1142.9161429659587</v>
      </c>
      <c r="Y166" s="342">
        <v>183.56189058990324</v>
      </c>
      <c r="Z166" s="363">
        <v>1326.4780335558621</v>
      </c>
      <c r="AA166" s="367">
        <v>-105.92508300052928</v>
      </c>
      <c r="AB166" s="365">
        <v>503.13081950622836</v>
      </c>
      <c r="AC166" s="371">
        <f t="shared" si="18"/>
        <v>1723.6837700615613</v>
      </c>
    </row>
    <row r="167" spans="1:29" ht="18.75">
      <c r="A167" s="350">
        <v>507</v>
      </c>
      <c r="B167" s="351" t="s">
        <v>201</v>
      </c>
      <c r="C167" s="347">
        <v>5635</v>
      </c>
      <c r="D167" s="341">
        <v>79.874179236912155</v>
      </c>
      <c r="E167" s="354">
        <v>-25.326530612244898</v>
      </c>
      <c r="F167" s="357">
        <v>22.361668145519076</v>
      </c>
      <c r="G167" s="356">
        <v>82.839041703637974</v>
      </c>
      <c r="H167" s="342">
        <v>73.505235137533276</v>
      </c>
      <c r="I167" s="343">
        <v>153.37923691215616</v>
      </c>
      <c r="J167" s="346">
        <v>6.3971606033717832</v>
      </c>
      <c r="K167" s="347">
        <v>197.73484834375313</v>
      </c>
      <c r="L167" s="344">
        <f t="shared" si="17"/>
        <v>357.51124585928108</v>
      </c>
      <c r="M167" s="369">
        <v>10</v>
      </c>
      <c r="N167" s="134">
        <f t="shared" si="19"/>
        <v>-3228.0656793631915</v>
      </c>
      <c r="O167" s="135">
        <f t="shared" si="20"/>
        <v>-0.90029184889483338</v>
      </c>
      <c r="P167" s="31"/>
      <c r="Q167" s="39">
        <f t="shared" si="21"/>
        <v>-0.94771127625113172</v>
      </c>
      <c r="R167" s="39">
        <f t="shared" si="22"/>
        <v>-0.69970147535924354</v>
      </c>
      <c r="S167" s="23"/>
      <c r="T167" s="33"/>
      <c r="U167" s="362">
        <v>507</v>
      </c>
      <c r="V167" s="351" t="s">
        <v>201</v>
      </c>
      <c r="W167" s="347">
        <v>5676</v>
      </c>
      <c r="X167" s="366">
        <v>2368.0795281403493</v>
      </c>
      <c r="Y167" s="342">
        <v>565.23430925228126</v>
      </c>
      <c r="Z167" s="363">
        <v>2933.3138373926308</v>
      </c>
      <c r="AA167" s="368">
        <v>-6.1978505990133899</v>
      </c>
      <c r="AB167" s="365">
        <v>658.460938428855</v>
      </c>
      <c r="AC167" s="371">
        <f t="shared" si="18"/>
        <v>3585.5769252224727</v>
      </c>
    </row>
    <row r="168" spans="1:29" ht="18.75">
      <c r="A168" s="350">
        <v>508</v>
      </c>
      <c r="B168" s="351" t="s">
        <v>202</v>
      </c>
      <c r="C168" s="347">
        <v>9563</v>
      </c>
      <c r="D168" s="341">
        <v>-108.49911115758653</v>
      </c>
      <c r="E168" s="354">
        <v>-69.647181846700832</v>
      </c>
      <c r="F168" s="357">
        <v>-21.1434696225034</v>
      </c>
      <c r="G168" s="356">
        <v>-17.708459688382305</v>
      </c>
      <c r="H168" s="342">
        <v>96.491268430408866</v>
      </c>
      <c r="I168" s="343">
        <v>-12.007842727177664</v>
      </c>
      <c r="J168" s="346">
        <v>-105.63766600439193</v>
      </c>
      <c r="K168" s="347">
        <v>175.50840575315024</v>
      </c>
      <c r="L168" s="344">
        <f t="shared" si="17"/>
        <v>57.86289702158065</v>
      </c>
      <c r="M168" s="369">
        <v>6</v>
      </c>
      <c r="N168" s="134">
        <f t="shared" si="19"/>
        <v>-2704.4731246887541</v>
      </c>
      <c r="O168" s="135">
        <f t="shared" si="20"/>
        <v>-0.97905291153327756</v>
      </c>
      <c r="P168" s="31"/>
      <c r="Q168" s="39">
        <f t="shared" si="21"/>
        <v>-1.0052442157524544</v>
      </c>
      <c r="R168" s="39">
        <f t="shared" si="22"/>
        <v>-0.69433359098042469</v>
      </c>
      <c r="S168" s="23"/>
      <c r="T168" s="33"/>
      <c r="U168" s="362">
        <v>508</v>
      </c>
      <c r="V168" s="351" t="s">
        <v>202</v>
      </c>
      <c r="W168" s="347">
        <v>9673</v>
      </c>
      <c r="X168" s="366">
        <v>1984.6746066325352</v>
      </c>
      <c r="Y168" s="342">
        <v>305.05626905801739</v>
      </c>
      <c r="Z168" s="363">
        <v>2289.7308756905527</v>
      </c>
      <c r="AA168" s="367">
        <v>-101.57769047865192</v>
      </c>
      <c r="AB168" s="365">
        <v>574.18283649843386</v>
      </c>
      <c r="AC168" s="371">
        <f t="shared" si="18"/>
        <v>2762.3360217103345</v>
      </c>
    </row>
    <row r="169" spans="1:29" ht="18.75">
      <c r="A169" s="350">
        <v>529</v>
      </c>
      <c r="B169" s="351" t="s">
        <v>203</v>
      </c>
      <c r="C169" s="347">
        <v>19579</v>
      </c>
      <c r="D169" s="341">
        <v>425.91746258746616</v>
      </c>
      <c r="E169" s="354">
        <v>228.6619847796108</v>
      </c>
      <c r="F169" s="357">
        <v>165.95173400071505</v>
      </c>
      <c r="G169" s="356">
        <v>31.303743807140304</v>
      </c>
      <c r="H169" s="342">
        <v>-37.703457786403803</v>
      </c>
      <c r="I169" s="343">
        <v>388.21400480106234</v>
      </c>
      <c r="J169" s="346">
        <v>-57.244905255631032</v>
      </c>
      <c r="K169" s="347">
        <v>119.01190223099006</v>
      </c>
      <c r="L169" s="344">
        <f t="shared" si="17"/>
        <v>449.98100177642141</v>
      </c>
      <c r="M169" s="369">
        <v>2</v>
      </c>
      <c r="N169" s="134">
        <f t="shared" si="19"/>
        <v>-636.97863320341753</v>
      </c>
      <c r="O169" s="135">
        <f t="shared" si="20"/>
        <v>-0.58601866408335601</v>
      </c>
      <c r="P169" s="31"/>
      <c r="Q169" s="39">
        <f t="shared" si="21"/>
        <v>-0.48417350005217996</v>
      </c>
      <c r="R169" s="39">
        <f t="shared" si="22"/>
        <v>-0.69505710255645814</v>
      </c>
      <c r="S169" s="23"/>
      <c r="T169" s="33"/>
      <c r="U169" s="362">
        <v>529</v>
      </c>
      <c r="V169" s="351" t="s">
        <v>203</v>
      </c>
      <c r="W169" s="347">
        <v>19427</v>
      </c>
      <c r="X169" s="366">
        <v>1035.1119827058135</v>
      </c>
      <c r="Y169" s="342">
        <v>-282.50620374654483</v>
      </c>
      <c r="Z169" s="363">
        <v>752.60577895926883</v>
      </c>
      <c r="AA169" s="368">
        <v>-55.922170175528905</v>
      </c>
      <c r="AB169" s="365">
        <v>390.27602619609894</v>
      </c>
      <c r="AC169" s="371">
        <f t="shared" si="18"/>
        <v>1086.9596349798389</v>
      </c>
    </row>
    <row r="170" spans="1:29" ht="18.75">
      <c r="A170" s="350">
        <v>531</v>
      </c>
      <c r="B170" s="351" t="s">
        <v>204</v>
      </c>
      <c r="C170" s="347">
        <v>5169</v>
      </c>
      <c r="D170" s="341">
        <v>-195.17256722770361</v>
      </c>
      <c r="E170" s="354">
        <v>154.54304507641712</v>
      </c>
      <c r="F170" s="357">
        <v>-174.34571483846005</v>
      </c>
      <c r="G170" s="356">
        <v>-175.36989746566067</v>
      </c>
      <c r="H170" s="342">
        <v>469.79531824337397</v>
      </c>
      <c r="I170" s="343">
        <v>274.62294447668796</v>
      </c>
      <c r="J170" s="346">
        <v>-38.671696653124393</v>
      </c>
      <c r="K170" s="347">
        <v>173.05235381154304</v>
      </c>
      <c r="L170" s="344">
        <f t="shared" si="17"/>
        <v>409.00360163510663</v>
      </c>
      <c r="M170" s="369">
        <v>4</v>
      </c>
      <c r="N170" s="134">
        <f t="shared" si="19"/>
        <v>-2167.0325174803638</v>
      </c>
      <c r="O170" s="135">
        <f t="shared" si="20"/>
        <v>-0.84122753613581092</v>
      </c>
      <c r="P170" s="31"/>
      <c r="Q170" s="39">
        <f t="shared" si="21"/>
        <v>-0.86634381995217968</v>
      </c>
      <c r="R170" s="39">
        <f t="shared" si="22"/>
        <v>-0.69202216471033406</v>
      </c>
      <c r="S170" s="23"/>
      <c r="T170" s="33"/>
      <c r="U170" s="362">
        <v>531</v>
      </c>
      <c r="V170" s="351" t="s">
        <v>204</v>
      </c>
      <c r="W170" s="347">
        <v>5256</v>
      </c>
      <c r="X170" s="366">
        <v>1395.6651207432844</v>
      </c>
      <c r="Y170" s="342">
        <v>659.03182165348062</v>
      </c>
      <c r="Z170" s="363">
        <v>2054.6969423967653</v>
      </c>
      <c r="AA170" s="367">
        <v>-40.55955098934551</v>
      </c>
      <c r="AB170" s="365">
        <v>561.89872770805118</v>
      </c>
      <c r="AC170" s="371">
        <f t="shared" si="18"/>
        <v>2576.0361191154707</v>
      </c>
    </row>
    <row r="171" spans="1:29" ht="18.75">
      <c r="A171" s="350">
        <v>535</v>
      </c>
      <c r="B171" s="351" t="s">
        <v>205</v>
      </c>
      <c r="C171" s="347">
        <v>10396</v>
      </c>
      <c r="D171" s="341">
        <v>825.94113120430939</v>
      </c>
      <c r="E171" s="354">
        <v>795.21036937283566</v>
      </c>
      <c r="F171" s="357">
        <v>62.365332820315508</v>
      </c>
      <c r="G171" s="356">
        <v>-31.634570988841862</v>
      </c>
      <c r="H171" s="342">
        <v>650.89226625625236</v>
      </c>
      <c r="I171" s="343">
        <v>1476.8333974605619</v>
      </c>
      <c r="J171" s="346">
        <v>-91.752020007695265</v>
      </c>
      <c r="K171" s="347">
        <v>192.0811481550131</v>
      </c>
      <c r="L171" s="344">
        <f t="shared" si="17"/>
        <v>1577.1625256078796</v>
      </c>
      <c r="M171" s="369">
        <v>17</v>
      </c>
      <c r="N171" s="134">
        <f t="shared" si="19"/>
        <v>-2607.605899532392</v>
      </c>
      <c r="O171" s="135">
        <f t="shared" si="20"/>
        <v>-0.6231183268988143</v>
      </c>
      <c r="P171" s="31"/>
      <c r="Q171" s="39">
        <f t="shared" si="21"/>
        <v>-0.59614121672067122</v>
      </c>
      <c r="R171" s="39">
        <f t="shared" si="22"/>
        <v>-0.68835003664472283</v>
      </c>
      <c r="S171" s="23"/>
      <c r="T171" s="33"/>
      <c r="U171" s="362">
        <v>535</v>
      </c>
      <c r="V171" s="351" t="s">
        <v>205</v>
      </c>
      <c r="W171" s="347">
        <v>10500</v>
      </c>
      <c r="X171" s="366">
        <v>2563.6348447554474</v>
      </c>
      <c r="Y171" s="342">
        <v>1093.1715900797483</v>
      </c>
      <c r="Z171" s="363">
        <v>3656.8064348351954</v>
      </c>
      <c r="AA171" s="368">
        <v>-88.374190476190478</v>
      </c>
      <c r="AB171" s="365">
        <v>616.33618078126631</v>
      </c>
      <c r="AC171" s="371">
        <f t="shared" si="18"/>
        <v>4184.7684251402716</v>
      </c>
    </row>
    <row r="172" spans="1:29" ht="18.75">
      <c r="A172" s="350">
        <v>536</v>
      </c>
      <c r="B172" s="351" t="s">
        <v>206</v>
      </c>
      <c r="C172" s="347">
        <v>34884</v>
      </c>
      <c r="D172" s="341">
        <v>336.21247563352824</v>
      </c>
      <c r="E172" s="354">
        <v>433.44547643618853</v>
      </c>
      <c r="F172" s="357">
        <v>-53.694186446508425</v>
      </c>
      <c r="G172" s="356">
        <v>-43.538814356151818</v>
      </c>
      <c r="H172" s="342">
        <v>146.49828001375988</v>
      </c>
      <c r="I172" s="343">
        <v>482.71075564728818</v>
      </c>
      <c r="J172" s="346">
        <v>-60.417784657722741</v>
      </c>
      <c r="K172" s="347">
        <v>123.83645307508888</v>
      </c>
      <c r="L172" s="344">
        <f t="shared" si="17"/>
        <v>546.12942406465436</v>
      </c>
      <c r="M172" s="369">
        <v>6</v>
      </c>
      <c r="N172" s="134">
        <f t="shared" si="19"/>
        <v>-971.25268663248471</v>
      </c>
      <c r="O172" s="135">
        <f t="shared" si="20"/>
        <v>-0.64008444529918496</v>
      </c>
      <c r="P172" s="31"/>
      <c r="Q172" s="39">
        <f t="shared" si="21"/>
        <v>-0.58427644559890868</v>
      </c>
      <c r="R172" s="39">
        <f t="shared" si="22"/>
        <v>-0.69942882924624739</v>
      </c>
      <c r="S172" s="23"/>
      <c r="T172" s="33"/>
      <c r="U172" s="362">
        <v>536</v>
      </c>
      <c r="V172" s="351" t="s">
        <v>206</v>
      </c>
      <c r="W172" s="347">
        <v>34476</v>
      </c>
      <c r="X172" s="366">
        <v>1072.176991233662</v>
      </c>
      <c r="Y172" s="342">
        <v>88.957013652593005</v>
      </c>
      <c r="Z172" s="363">
        <v>1161.1340048862551</v>
      </c>
      <c r="AA172" s="367">
        <v>-55.755656108597286</v>
      </c>
      <c r="AB172" s="365">
        <v>412.00376191948129</v>
      </c>
      <c r="AC172" s="371">
        <f t="shared" si="18"/>
        <v>1517.3821106971391</v>
      </c>
    </row>
    <row r="173" spans="1:29" ht="18.75">
      <c r="A173" s="350">
        <v>538</v>
      </c>
      <c r="B173" s="351" t="s">
        <v>207</v>
      </c>
      <c r="C173" s="347">
        <v>4689</v>
      </c>
      <c r="D173" s="341">
        <v>454.81637875879716</v>
      </c>
      <c r="E173" s="354">
        <v>555.38920878652164</v>
      </c>
      <c r="F173" s="357">
        <v>-27.152271273192579</v>
      </c>
      <c r="G173" s="356">
        <v>-73.420558754531882</v>
      </c>
      <c r="H173" s="342">
        <v>440.20708040093837</v>
      </c>
      <c r="I173" s="343">
        <v>895.02345915973558</v>
      </c>
      <c r="J173" s="346">
        <v>158.19876306248668</v>
      </c>
      <c r="K173" s="347">
        <v>171.36461248650471</v>
      </c>
      <c r="L173" s="344">
        <f t="shared" si="17"/>
        <v>1224.5868347087269</v>
      </c>
      <c r="M173" s="369">
        <v>2</v>
      </c>
      <c r="N173" s="134">
        <f t="shared" si="19"/>
        <v>-1140.5461359841813</v>
      </c>
      <c r="O173" s="135">
        <f t="shared" si="20"/>
        <v>-0.48223340933344555</v>
      </c>
      <c r="P173" s="31"/>
      <c r="Q173" s="39">
        <f t="shared" si="21"/>
        <v>-0.46128936243415863</v>
      </c>
      <c r="R173" s="39">
        <f t="shared" si="22"/>
        <v>-0.69463583784036365</v>
      </c>
      <c r="S173" s="23"/>
      <c r="T173" s="33"/>
      <c r="U173" s="362">
        <v>538</v>
      </c>
      <c r="V173" s="351" t="s">
        <v>207</v>
      </c>
      <c r="W173" s="347">
        <v>4693</v>
      </c>
      <c r="X173" s="366">
        <v>1198.956597461706</v>
      </c>
      <c r="Y173" s="342">
        <v>462.46123383245606</v>
      </c>
      <c r="Z173" s="363">
        <v>1661.4178312941622</v>
      </c>
      <c r="AA173" s="368">
        <v>142.53398678883443</v>
      </c>
      <c r="AB173" s="365">
        <v>561.18115260991181</v>
      </c>
      <c r="AC173" s="371">
        <f t="shared" si="18"/>
        <v>2365.1329706929082</v>
      </c>
    </row>
    <row r="174" spans="1:29" ht="18.75">
      <c r="A174" s="350">
        <v>541</v>
      </c>
      <c r="B174" s="351" t="s">
        <v>208</v>
      </c>
      <c r="C174" s="347">
        <v>9423</v>
      </c>
      <c r="D174" s="341">
        <v>878.68513212352752</v>
      </c>
      <c r="E174" s="354">
        <v>172.67207895574657</v>
      </c>
      <c r="F174" s="357">
        <v>410.34192932187199</v>
      </c>
      <c r="G174" s="356">
        <v>295.67112384590894</v>
      </c>
      <c r="H174" s="342">
        <v>434.66560543351375</v>
      </c>
      <c r="I174" s="343">
        <v>1313.3507375570414</v>
      </c>
      <c r="J174" s="346">
        <v>-93.138278679825959</v>
      </c>
      <c r="K174" s="347">
        <v>214.28514501488212</v>
      </c>
      <c r="L174" s="344">
        <f t="shared" si="17"/>
        <v>1434.4976038920975</v>
      </c>
      <c r="M174" s="369">
        <v>12</v>
      </c>
      <c r="N174" s="134">
        <f t="shared" si="19"/>
        <v>-3158.3605099743309</v>
      </c>
      <c r="O174" s="135">
        <f t="shared" si="20"/>
        <v>-0.68766777280552926</v>
      </c>
      <c r="P174" s="31"/>
      <c r="Q174" s="39">
        <f t="shared" si="21"/>
        <v>-0.67221532121910521</v>
      </c>
      <c r="R174" s="39">
        <f t="shared" si="22"/>
        <v>-0.68824769694566479</v>
      </c>
      <c r="S174" s="23"/>
      <c r="T174" s="33"/>
      <c r="U174" s="362">
        <v>541</v>
      </c>
      <c r="V174" s="351" t="s">
        <v>208</v>
      </c>
      <c r="W174" s="347">
        <v>9501</v>
      </c>
      <c r="X174" s="366">
        <v>3132.3758411991639</v>
      </c>
      <c r="Y174" s="342">
        <v>874.37255973796732</v>
      </c>
      <c r="Z174" s="363">
        <v>4006.748400937131</v>
      </c>
      <c r="AA174" s="367">
        <v>-101.2473423850121</v>
      </c>
      <c r="AB174" s="365">
        <v>687.3570553143096</v>
      </c>
      <c r="AC174" s="371">
        <f t="shared" si="18"/>
        <v>4592.8581138664285</v>
      </c>
    </row>
    <row r="175" spans="1:29" ht="18.75">
      <c r="A175" s="350">
        <v>543</v>
      </c>
      <c r="B175" s="351" t="s">
        <v>209</v>
      </c>
      <c r="C175" s="347">
        <v>44127</v>
      </c>
      <c r="D175" s="341">
        <v>757.0552949441385</v>
      </c>
      <c r="E175" s="354">
        <v>641.00899675935364</v>
      </c>
      <c r="F175" s="357">
        <v>64.829061572280011</v>
      </c>
      <c r="G175" s="356">
        <v>51.217236612504813</v>
      </c>
      <c r="H175" s="342">
        <v>3.8152604981077345</v>
      </c>
      <c r="I175" s="343">
        <v>760.8705554422462</v>
      </c>
      <c r="J175" s="346">
        <v>-167.22922473768895</v>
      </c>
      <c r="K175" s="347">
        <v>120.38550183823973</v>
      </c>
      <c r="L175" s="344">
        <f t="shared" si="17"/>
        <v>714.02683254279702</v>
      </c>
      <c r="M175" s="369">
        <v>1</v>
      </c>
      <c r="N175" s="134">
        <f t="shared" si="19"/>
        <v>-329.59312545358637</v>
      </c>
      <c r="O175" s="135">
        <f t="shared" si="20"/>
        <v>-0.31581719277040554</v>
      </c>
      <c r="P175" s="31"/>
      <c r="Q175" s="39">
        <f t="shared" si="21"/>
        <v>-5.7938662689847598E-2</v>
      </c>
      <c r="R175" s="39">
        <f t="shared" si="22"/>
        <v>-0.69147671109980158</v>
      </c>
      <c r="S175" s="23"/>
      <c r="T175" s="33"/>
      <c r="U175" s="362">
        <v>543</v>
      </c>
      <c r="V175" s="351" t="s">
        <v>209</v>
      </c>
      <c r="W175" s="347">
        <v>43663</v>
      </c>
      <c r="X175" s="366">
        <v>958.76962944633362</v>
      </c>
      <c r="Y175" s="342">
        <v>-151.10400799673292</v>
      </c>
      <c r="Z175" s="363">
        <v>807.66562144960074</v>
      </c>
      <c r="AA175" s="368">
        <v>-154.24473810778005</v>
      </c>
      <c r="AB175" s="365">
        <v>390.19907465456271</v>
      </c>
      <c r="AC175" s="371">
        <f t="shared" si="18"/>
        <v>1043.6199579963834</v>
      </c>
    </row>
    <row r="176" spans="1:29" ht="18.75">
      <c r="A176" s="350">
        <v>545</v>
      </c>
      <c r="B176" s="351" t="s">
        <v>210</v>
      </c>
      <c r="C176" s="347">
        <v>9562</v>
      </c>
      <c r="D176" s="341">
        <v>1079.1644007529806</v>
      </c>
      <c r="E176" s="354">
        <v>847.91037439866136</v>
      </c>
      <c r="F176" s="357">
        <v>114.94969671616816</v>
      </c>
      <c r="G176" s="356">
        <v>116.30432963815102</v>
      </c>
      <c r="H176" s="342">
        <v>329.43578749215646</v>
      </c>
      <c r="I176" s="343">
        <v>1408.6001882451369</v>
      </c>
      <c r="J176" s="346">
        <v>40.920623300564735</v>
      </c>
      <c r="K176" s="347">
        <v>226.88345190937994</v>
      </c>
      <c r="L176" s="344">
        <f t="shared" si="17"/>
        <v>1676.4042634550817</v>
      </c>
      <c r="M176" s="369">
        <v>15</v>
      </c>
      <c r="N176" s="134">
        <f t="shared" si="19"/>
        <v>-2261.9349566970204</v>
      </c>
      <c r="O176" s="135">
        <f t="shared" si="20"/>
        <v>-0.57433726001125474</v>
      </c>
      <c r="P176" s="31"/>
      <c r="Q176" s="39">
        <f t="shared" si="21"/>
        <v>-0.55476982983374623</v>
      </c>
      <c r="R176" s="39">
        <f t="shared" si="22"/>
        <v>-0.69195436304526003</v>
      </c>
      <c r="S176" s="23"/>
      <c r="T176" s="33"/>
      <c r="U176" s="362">
        <v>545</v>
      </c>
      <c r="V176" s="351" t="s">
        <v>210</v>
      </c>
      <c r="W176" s="347">
        <v>9558</v>
      </c>
      <c r="X176" s="366">
        <v>2412.9224922313438</v>
      </c>
      <c r="Y176" s="342">
        <v>750.83477902264633</v>
      </c>
      <c r="Z176" s="363">
        <v>3163.7572712539904</v>
      </c>
      <c r="AA176" s="367">
        <v>38.056497175141246</v>
      </c>
      <c r="AB176" s="365">
        <v>736.52545172297039</v>
      </c>
      <c r="AC176" s="371">
        <f t="shared" si="18"/>
        <v>3938.3392201521024</v>
      </c>
    </row>
    <row r="177" spans="1:29" ht="18.75">
      <c r="A177" s="350">
        <v>560</v>
      </c>
      <c r="B177" s="351" t="s">
        <v>211</v>
      </c>
      <c r="C177" s="347">
        <v>15808</v>
      </c>
      <c r="D177" s="341">
        <v>425.77473431174087</v>
      </c>
      <c r="E177" s="354">
        <v>330.09235829959516</v>
      </c>
      <c r="F177" s="357">
        <v>59.357477226720647</v>
      </c>
      <c r="G177" s="356">
        <v>36.324898785425098</v>
      </c>
      <c r="H177" s="342">
        <v>398.90675607287449</v>
      </c>
      <c r="I177" s="343">
        <v>824.68155364372467</v>
      </c>
      <c r="J177" s="346">
        <v>-134.12424089068827</v>
      </c>
      <c r="K177" s="347">
        <v>177.61662493346961</v>
      </c>
      <c r="L177" s="344">
        <f t="shared" si="17"/>
        <v>868.17393768650595</v>
      </c>
      <c r="M177" s="369">
        <v>7</v>
      </c>
      <c r="N177" s="134">
        <f t="shared" si="19"/>
        <v>-1598.9154893693128</v>
      </c>
      <c r="O177" s="135">
        <f t="shared" si="20"/>
        <v>-0.6480979051000314</v>
      </c>
      <c r="P177" s="31"/>
      <c r="Q177" s="39">
        <f t="shared" si="21"/>
        <v>-0.58787306732798705</v>
      </c>
      <c r="R177" s="39">
        <f t="shared" si="22"/>
        <v>-0.69705267362592105</v>
      </c>
      <c r="S177" s="23"/>
      <c r="T177" s="33"/>
      <c r="U177" s="362">
        <v>560</v>
      </c>
      <c r="V177" s="351" t="s">
        <v>211</v>
      </c>
      <c r="W177" s="347">
        <v>15882</v>
      </c>
      <c r="X177" s="366">
        <v>1376.0531089866877</v>
      </c>
      <c r="Y177" s="342">
        <v>624.98464968859719</v>
      </c>
      <c r="Z177" s="363">
        <v>2001.0377586752847</v>
      </c>
      <c r="AA177" s="368">
        <v>-120.24373504596399</v>
      </c>
      <c r="AB177" s="365">
        <v>586.29540342649818</v>
      </c>
      <c r="AC177" s="371">
        <f t="shared" si="18"/>
        <v>2467.0894270558188</v>
      </c>
    </row>
    <row r="178" spans="1:29" ht="18.75">
      <c r="A178" s="350">
        <v>561</v>
      </c>
      <c r="B178" s="351" t="s">
        <v>212</v>
      </c>
      <c r="C178" s="347">
        <v>1337</v>
      </c>
      <c r="D178" s="341">
        <v>990.91697830964847</v>
      </c>
      <c r="E178" s="354">
        <v>460.69483919222137</v>
      </c>
      <c r="F178" s="357">
        <v>284.00149588631263</v>
      </c>
      <c r="G178" s="356">
        <v>246.22064323111442</v>
      </c>
      <c r="H178" s="342">
        <v>334.49139865370233</v>
      </c>
      <c r="I178" s="343">
        <v>1325.4076290201945</v>
      </c>
      <c r="J178" s="346">
        <v>-233.42183994016455</v>
      </c>
      <c r="K178" s="347">
        <v>255.96635493940195</v>
      </c>
      <c r="L178" s="344">
        <f t="shared" si="17"/>
        <v>1347.9521440194319</v>
      </c>
      <c r="M178" s="369">
        <v>2</v>
      </c>
      <c r="N178" s="134">
        <f t="shared" si="19"/>
        <v>-1843.8377402442122</v>
      </c>
      <c r="O178" s="135">
        <f t="shared" si="20"/>
        <v>-0.57768142863501537</v>
      </c>
      <c r="P178" s="31"/>
      <c r="Q178" s="39">
        <f t="shared" si="21"/>
        <v>-0.50996162180323978</v>
      </c>
      <c r="R178" s="39">
        <f t="shared" si="22"/>
        <v>-0.63919130879158659</v>
      </c>
      <c r="S178" s="23"/>
      <c r="T178" s="33"/>
      <c r="U178" s="362">
        <v>561</v>
      </c>
      <c r="V178" s="351" t="s">
        <v>212</v>
      </c>
      <c r="W178" s="347">
        <v>1334</v>
      </c>
      <c r="X178" s="366">
        <v>2006.2700868928134</v>
      </c>
      <c r="Y178" s="342">
        <v>698.43160177373557</v>
      </c>
      <c r="Z178" s="363">
        <v>2704.7016886665492</v>
      </c>
      <c r="AA178" s="367">
        <v>-222.33583208395802</v>
      </c>
      <c r="AB178" s="365">
        <v>709.42402768105308</v>
      </c>
      <c r="AC178" s="371">
        <f t="shared" si="18"/>
        <v>3191.7898842636441</v>
      </c>
    </row>
    <row r="179" spans="1:29" ht="18.75">
      <c r="A179" s="350">
        <v>562</v>
      </c>
      <c r="B179" s="351" t="s">
        <v>213</v>
      </c>
      <c r="C179" s="347">
        <v>8978</v>
      </c>
      <c r="D179" s="341">
        <v>98.465693918467366</v>
      </c>
      <c r="E179" s="354">
        <v>164.56449097794609</v>
      </c>
      <c r="F179" s="357">
        <v>-33.564713744709287</v>
      </c>
      <c r="G179" s="356">
        <v>-32.53408331476944</v>
      </c>
      <c r="H179" s="342">
        <v>363.15404321675209</v>
      </c>
      <c r="I179" s="343">
        <v>461.61973713521945</v>
      </c>
      <c r="J179" s="346">
        <v>-41.73791490309646</v>
      </c>
      <c r="K179" s="347">
        <v>190.13164934711978</v>
      </c>
      <c r="L179" s="344">
        <f t="shared" si="17"/>
        <v>610.01347157924283</v>
      </c>
      <c r="M179" s="369">
        <v>6</v>
      </c>
      <c r="N179" s="134">
        <f t="shared" si="19"/>
        <v>-2367.9519778360991</v>
      </c>
      <c r="O179" s="135">
        <f t="shared" si="20"/>
        <v>-0.79515763969021014</v>
      </c>
      <c r="P179" s="31"/>
      <c r="Q179" s="39">
        <f t="shared" si="21"/>
        <v>-0.80872638473543867</v>
      </c>
      <c r="R179" s="39">
        <f t="shared" si="22"/>
        <v>-0.69773832330528629</v>
      </c>
      <c r="S179" s="23"/>
      <c r="T179" s="33"/>
      <c r="U179" s="362">
        <v>562</v>
      </c>
      <c r="V179" s="351" t="s">
        <v>213</v>
      </c>
      <c r="W179" s="347">
        <v>9008</v>
      </c>
      <c r="X179" s="366">
        <v>1764.6769832899538</v>
      </c>
      <c r="Y179" s="342">
        <v>648.72298563271818</v>
      </c>
      <c r="Z179" s="363">
        <v>2413.3999689226721</v>
      </c>
      <c r="AA179" s="368">
        <v>-64.464476021314383</v>
      </c>
      <c r="AB179" s="365">
        <v>629.0299565139843</v>
      </c>
      <c r="AC179" s="371">
        <f t="shared" si="18"/>
        <v>2977.9654494153419</v>
      </c>
    </row>
    <row r="180" spans="1:29" ht="18.75">
      <c r="A180" s="350">
        <v>563</v>
      </c>
      <c r="B180" s="351" t="s">
        <v>214</v>
      </c>
      <c r="C180" s="347">
        <v>7102</v>
      </c>
      <c r="D180" s="341">
        <v>444.34426921993804</v>
      </c>
      <c r="E180" s="354">
        <v>449.19022810475923</v>
      </c>
      <c r="F180" s="357">
        <v>50.607997747113487</v>
      </c>
      <c r="G180" s="356">
        <v>-55.453956631934666</v>
      </c>
      <c r="H180" s="342">
        <v>482.99338214587442</v>
      </c>
      <c r="I180" s="343">
        <v>927.33751056040558</v>
      </c>
      <c r="J180" s="346">
        <v>-45.641087017741484</v>
      </c>
      <c r="K180" s="347">
        <v>184.09249438849594</v>
      </c>
      <c r="L180" s="344">
        <f t="shared" si="17"/>
        <v>1065.7889179311601</v>
      </c>
      <c r="M180" s="369">
        <v>17</v>
      </c>
      <c r="N180" s="134">
        <f t="shared" si="19"/>
        <v>-3003.3539719246514</v>
      </c>
      <c r="O180" s="135">
        <f t="shared" si="20"/>
        <v>-0.73808024274887873</v>
      </c>
      <c r="P180" s="31"/>
      <c r="Q180" s="39">
        <f t="shared" si="21"/>
        <v>-0.73659424457846578</v>
      </c>
      <c r="R180" s="39">
        <f t="shared" si="22"/>
        <v>-0.69465123708632404</v>
      </c>
      <c r="S180" s="23"/>
      <c r="T180" s="33"/>
      <c r="U180" s="362">
        <v>563</v>
      </c>
      <c r="V180" s="351" t="s">
        <v>214</v>
      </c>
      <c r="W180" s="347">
        <v>7155</v>
      </c>
      <c r="X180" s="366">
        <v>2732.3619037008702</v>
      </c>
      <c r="Y180" s="342">
        <v>788.20471822569414</v>
      </c>
      <c r="Z180" s="363">
        <v>3520.5666219265645</v>
      </c>
      <c r="AA180" s="367">
        <v>-54.316282320055905</v>
      </c>
      <c r="AB180" s="365">
        <v>602.89255024930299</v>
      </c>
      <c r="AC180" s="371">
        <f t="shared" si="18"/>
        <v>4069.1428898558115</v>
      </c>
    </row>
    <row r="181" spans="1:29" ht="18.75">
      <c r="A181" s="350">
        <v>564</v>
      </c>
      <c r="B181" s="351" t="s">
        <v>215</v>
      </c>
      <c r="C181" s="347">
        <v>209551</v>
      </c>
      <c r="D181" s="341">
        <v>225.82227715448744</v>
      </c>
      <c r="E181" s="354">
        <v>398.50625861962004</v>
      </c>
      <c r="F181" s="357">
        <v>-110.52343343625179</v>
      </c>
      <c r="G181" s="356">
        <v>-62.160548028880797</v>
      </c>
      <c r="H181" s="342">
        <v>194.6136835424312</v>
      </c>
      <c r="I181" s="343">
        <v>420.43596069691864</v>
      </c>
      <c r="J181" s="346">
        <v>4.2527594714413199</v>
      </c>
      <c r="K181" s="347">
        <v>139.00431764132225</v>
      </c>
      <c r="L181" s="344">
        <f t="shared" si="17"/>
        <v>563.69303780968221</v>
      </c>
      <c r="M181" s="369">
        <v>17</v>
      </c>
      <c r="N181" s="134">
        <f t="shared" si="19"/>
        <v>-1095.2893786766131</v>
      </c>
      <c r="O181" s="135">
        <f t="shared" si="20"/>
        <v>-0.66021759350314435</v>
      </c>
      <c r="P181" s="31"/>
      <c r="Q181" s="39">
        <f t="shared" si="21"/>
        <v>-0.65049404306549619</v>
      </c>
      <c r="R181" s="39">
        <f t="shared" si="22"/>
        <v>-0.69516085219560098</v>
      </c>
      <c r="S181" s="23"/>
      <c r="T181" s="33"/>
      <c r="U181" s="362">
        <v>564</v>
      </c>
      <c r="V181" s="351" t="s">
        <v>215</v>
      </c>
      <c r="W181" s="347">
        <v>207327</v>
      </c>
      <c r="X181" s="366">
        <v>985.36743511958377</v>
      </c>
      <c r="Y181" s="342">
        <v>217.57618388061184</v>
      </c>
      <c r="Z181" s="363">
        <v>1202.9436190001957</v>
      </c>
      <c r="AA181" s="368">
        <v>4.6453187476787873E-2</v>
      </c>
      <c r="AB181" s="365">
        <v>455.99234429862275</v>
      </c>
      <c r="AC181" s="371">
        <f t="shared" si="18"/>
        <v>1658.9824164862953</v>
      </c>
    </row>
    <row r="182" spans="1:29" ht="18.75">
      <c r="A182" s="350">
        <v>576</v>
      </c>
      <c r="B182" s="351" t="s">
        <v>216</v>
      </c>
      <c r="C182" s="347">
        <v>2813</v>
      </c>
      <c r="D182" s="341">
        <v>400.07998578030572</v>
      </c>
      <c r="E182" s="354">
        <v>-37.24742268041237</v>
      </c>
      <c r="F182" s="357">
        <v>224.35300391041594</v>
      </c>
      <c r="G182" s="356">
        <v>212.97440455030218</v>
      </c>
      <c r="H182" s="342">
        <v>177.35193743334517</v>
      </c>
      <c r="I182" s="343">
        <v>577.43227870600776</v>
      </c>
      <c r="J182" s="346">
        <v>-84.303234980447925</v>
      </c>
      <c r="K182" s="347">
        <v>222.64779893452157</v>
      </c>
      <c r="L182" s="344">
        <f t="shared" si="17"/>
        <v>715.77684266008146</v>
      </c>
      <c r="M182" s="369">
        <v>7</v>
      </c>
      <c r="N182" s="134">
        <f t="shared" si="19"/>
        <v>-3172.2480406717809</v>
      </c>
      <c r="O182" s="135">
        <f t="shared" si="20"/>
        <v>-0.81590219606653003</v>
      </c>
      <c r="P182" s="31"/>
      <c r="Q182" s="39">
        <f t="shared" si="21"/>
        <v>-0.82255424082387207</v>
      </c>
      <c r="R182" s="39">
        <f t="shared" si="22"/>
        <v>-0.69479679329922361</v>
      </c>
      <c r="S182" s="23"/>
      <c r="T182" s="33"/>
      <c r="U182" s="362">
        <v>576</v>
      </c>
      <c r="V182" s="351" t="s">
        <v>216</v>
      </c>
      <c r="W182" s="347">
        <v>2861</v>
      </c>
      <c r="X182" s="366">
        <v>2539.8893034799444</v>
      </c>
      <c r="Y182" s="342">
        <v>714.2446999867924</v>
      </c>
      <c r="Z182" s="363">
        <v>3254.1340034667369</v>
      </c>
      <c r="AA182" s="367">
        <v>-95.615868577420486</v>
      </c>
      <c r="AB182" s="365">
        <v>729.50674844254593</v>
      </c>
      <c r="AC182" s="371">
        <f t="shared" si="18"/>
        <v>3888.0248833318624</v>
      </c>
    </row>
    <row r="183" spans="1:29" ht="18.75">
      <c r="A183" s="350">
        <v>577</v>
      </c>
      <c r="B183" s="351" t="s">
        <v>217</v>
      </c>
      <c r="C183" s="347">
        <v>11041</v>
      </c>
      <c r="D183" s="341">
        <v>454.18902273344804</v>
      </c>
      <c r="E183" s="354">
        <v>468.24227877909607</v>
      </c>
      <c r="F183" s="357">
        <v>13.770944660809709</v>
      </c>
      <c r="G183" s="356">
        <v>-27.824200706457749</v>
      </c>
      <c r="H183" s="342">
        <v>313.60954623675394</v>
      </c>
      <c r="I183" s="343">
        <v>767.79847839869581</v>
      </c>
      <c r="J183" s="346">
        <v>7.2382030613169093</v>
      </c>
      <c r="K183" s="347">
        <v>146.70354092651431</v>
      </c>
      <c r="L183" s="344">
        <f t="shared" si="17"/>
        <v>921.74022238652697</v>
      </c>
      <c r="M183" s="369">
        <v>2</v>
      </c>
      <c r="N183" s="134">
        <f t="shared" si="19"/>
        <v>-950.6516797277759</v>
      </c>
      <c r="O183" s="135">
        <f t="shared" si="20"/>
        <v>-0.50772046100728219</v>
      </c>
      <c r="P183" s="31"/>
      <c r="Q183" s="39">
        <f t="shared" si="21"/>
        <v>-0.44296910587907656</v>
      </c>
      <c r="R183" s="39">
        <f t="shared" si="22"/>
        <v>-0.69855534779655803</v>
      </c>
      <c r="S183" s="23"/>
      <c r="T183" s="33"/>
      <c r="U183" s="362">
        <v>577</v>
      </c>
      <c r="V183" s="351" t="s">
        <v>217</v>
      </c>
      <c r="W183" s="347">
        <v>10922</v>
      </c>
      <c r="X183" s="366">
        <v>1107.7590522270564</v>
      </c>
      <c r="Y183" s="342">
        <v>270.61777839810088</v>
      </c>
      <c r="Z183" s="363">
        <v>1378.376830625157</v>
      </c>
      <c r="AA183" s="368">
        <v>7.3468229262039921</v>
      </c>
      <c r="AB183" s="365">
        <v>486.66824856294198</v>
      </c>
      <c r="AC183" s="371">
        <f t="shared" si="18"/>
        <v>1872.3919021143029</v>
      </c>
    </row>
    <row r="184" spans="1:29" ht="18.75">
      <c r="A184" s="350">
        <v>578</v>
      </c>
      <c r="B184" s="351" t="s">
        <v>218</v>
      </c>
      <c r="C184" s="347">
        <v>3183</v>
      </c>
      <c r="D184" s="341">
        <v>-72.005026704366955</v>
      </c>
      <c r="E184" s="354">
        <v>177.75903235940936</v>
      </c>
      <c r="F184" s="357">
        <v>-138.57681432610744</v>
      </c>
      <c r="G184" s="356">
        <v>-111.18724473766886</v>
      </c>
      <c r="H184" s="342">
        <v>507.81778196669808</v>
      </c>
      <c r="I184" s="343">
        <v>435.81275526233111</v>
      </c>
      <c r="J184" s="346">
        <v>32.701853597235313</v>
      </c>
      <c r="K184" s="347">
        <v>212.38636133419629</v>
      </c>
      <c r="L184" s="344">
        <f t="shared" si="17"/>
        <v>680.90097019376276</v>
      </c>
      <c r="M184" s="369">
        <v>18</v>
      </c>
      <c r="N184" s="134">
        <f t="shared" si="19"/>
        <v>-3580.6513902290126</v>
      </c>
      <c r="O184" s="135">
        <f t="shared" si="20"/>
        <v>-0.84022231510814693</v>
      </c>
      <c r="P184" s="31"/>
      <c r="Q184" s="39">
        <f t="shared" si="21"/>
        <v>-0.87779821968816707</v>
      </c>
      <c r="R184" s="39">
        <f t="shared" si="22"/>
        <v>-0.69824593420669179</v>
      </c>
      <c r="S184" s="23"/>
      <c r="T184" s="33"/>
      <c r="U184" s="362">
        <v>578</v>
      </c>
      <c r="V184" s="351" t="s">
        <v>218</v>
      </c>
      <c r="W184" s="347">
        <v>3235</v>
      </c>
      <c r="X184" s="366">
        <v>2575.7233060001195</v>
      </c>
      <c r="Y184" s="342">
        <v>990.61389588212603</v>
      </c>
      <c r="Z184" s="363">
        <v>3566.3372018822461</v>
      </c>
      <c r="AA184" s="367">
        <v>-8.6241112828438951</v>
      </c>
      <c r="AB184" s="365">
        <v>703.83926982337368</v>
      </c>
      <c r="AC184" s="371">
        <f t="shared" si="18"/>
        <v>4261.5523604227756</v>
      </c>
    </row>
    <row r="185" spans="1:29" ht="18.75">
      <c r="A185" s="350">
        <v>580</v>
      </c>
      <c r="B185" s="351" t="s">
        <v>219</v>
      </c>
      <c r="C185" s="347">
        <v>4567</v>
      </c>
      <c r="D185" s="341">
        <v>-26.517407488504489</v>
      </c>
      <c r="E185" s="354">
        <v>-54.489380337201666</v>
      </c>
      <c r="F185" s="357">
        <v>-15.145171885263849</v>
      </c>
      <c r="G185" s="356">
        <v>43.117144733961027</v>
      </c>
      <c r="H185" s="342">
        <v>386.67418436610467</v>
      </c>
      <c r="I185" s="343">
        <v>360.15677687760018</v>
      </c>
      <c r="J185" s="346">
        <v>-64.968688416903873</v>
      </c>
      <c r="K185" s="347">
        <v>226.30823978165847</v>
      </c>
      <c r="L185" s="344">
        <f t="shared" si="17"/>
        <v>521.49632824235482</v>
      </c>
      <c r="M185" s="369">
        <v>9</v>
      </c>
      <c r="N185" s="134">
        <f t="shared" si="19"/>
        <v>-3454.2139399775388</v>
      </c>
      <c r="O185" s="135">
        <f t="shared" si="20"/>
        <v>-0.86882939322541408</v>
      </c>
      <c r="P185" s="31"/>
      <c r="Q185" s="39">
        <f t="shared" si="21"/>
        <v>-0.89152964243687094</v>
      </c>
      <c r="R185" s="39">
        <f t="shared" si="22"/>
        <v>-0.68643828879314306</v>
      </c>
      <c r="S185" s="23"/>
      <c r="T185" s="33"/>
      <c r="U185" s="362">
        <v>580</v>
      </c>
      <c r="V185" s="351" t="s">
        <v>219</v>
      </c>
      <c r="W185" s="347">
        <v>4655</v>
      </c>
      <c r="X185" s="366">
        <v>2576.143299184921</v>
      </c>
      <c r="Y185" s="342">
        <v>744.18111910595655</v>
      </c>
      <c r="Z185" s="363">
        <v>3320.3244182908779</v>
      </c>
      <c r="AA185" s="368">
        <v>-66.348442534908699</v>
      </c>
      <c r="AB185" s="365">
        <v>721.73429246392482</v>
      </c>
      <c r="AC185" s="371">
        <f t="shared" si="18"/>
        <v>3975.7102682198938</v>
      </c>
    </row>
    <row r="186" spans="1:29" ht="18.75">
      <c r="A186" s="350">
        <v>581</v>
      </c>
      <c r="B186" s="351" t="s">
        <v>220</v>
      </c>
      <c r="C186" s="347">
        <v>6286</v>
      </c>
      <c r="D186" s="341">
        <v>394.04804327076045</v>
      </c>
      <c r="E186" s="354">
        <v>197.46881959910914</v>
      </c>
      <c r="F186" s="357">
        <v>125.69265033407572</v>
      </c>
      <c r="G186" s="356">
        <v>70.88657333757557</v>
      </c>
      <c r="H186" s="342">
        <v>327.66767419662744</v>
      </c>
      <c r="I186" s="343">
        <v>721.71571746738789</v>
      </c>
      <c r="J186" s="346">
        <v>-44.606108813235764</v>
      </c>
      <c r="K186" s="347">
        <v>196.97786057855092</v>
      </c>
      <c r="L186" s="344">
        <f t="shared" si="17"/>
        <v>874.08746923270303</v>
      </c>
      <c r="M186" s="369">
        <v>6</v>
      </c>
      <c r="N186" s="134">
        <f t="shared" si="19"/>
        <v>-2618.9817768571661</v>
      </c>
      <c r="O186" s="135">
        <f t="shared" si="20"/>
        <v>-0.74976520427954474</v>
      </c>
      <c r="P186" s="31"/>
      <c r="Q186" s="39">
        <f t="shared" si="21"/>
        <v>-0.75159623706888434</v>
      </c>
      <c r="R186" s="39">
        <f t="shared" si="22"/>
        <v>-0.69435219318130503</v>
      </c>
      <c r="S186" s="23"/>
      <c r="T186" s="33"/>
      <c r="U186" s="362">
        <v>581</v>
      </c>
      <c r="V186" s="351" t="s">
        <v>220</v>
      </c>
      <c r="W186" s="347">
        <v>6352</v>
      </c>
      <c r="X186" s="366">
        <v>2193.2306630127828</v>
      </c>
      <c r="Y186" s="342">
        <v>712.18312360334619</v>
      </c>
      <c r="Z186" s="363">
        <v>2905.4137866161291</v>
      </c>
      <c r="AA186" s="367">
        <v>-56.804785894206546</v>
      </c>
      <c r="AB186" s="365">
        <v>644.46024536794653</v>
      </c>
      <c r="AC186" s="371">
        <f t="shared" si="18"/>
        <v>3493.069246089869</v>
      </c>
    </row>
    <row r="187" spans="1:29" ht="18.75">
      <c r="A187" s="350">
        <v>583</v>
      </c>
      <c r="B187" s="351" t="s">
        <v>221</v>
      </c>
      <c r="C187" s="347">
        <v>924</v>
      </c>
      <c r="D187" s="341">
        <v>215.16125541125541</v>
      </c>
      <c r="E187" s="354">
        <v>855.59740259740261</v>
      </c>
      <c r="F187" s="357">
        <v>-830.33982683982686</v>
      </c>
      <c r="G187" s="356">
        <v>189.90367965367966</v>
      </c>
      <c r="H187" s="342">
        <v>-4.0909090909090908</v>
      </c>
      <c r="I187" s="343">
        <v>211.07034632034632</v>
      </c>
      <c r="J187" s="346">
        <v>-212.16125541125541</v>
      </c>
      <c r="K187" s="347">
        <v>207.74796834711273</v>
      </c>
      <c r="L187" s="344">
        <f t="shared" si="17"/>
        <v>206.65705925620364</v>
      </c>
      <c r="M187" s="369">
        <v>19</v>
      </c>
      <c r="N187" s="134">
        <f t="shared" si="19"/>
        <v>-5355.3410482496683</v>
      </c>
      <c r="O187" s="135">
        <f t="shared" si="20"/>
        <v>-0.96284481668964939</v>
      </c>
      <c r="P187" s="31"/>
      <c r="Q187" s="39">
        <f t="shared" si="21"/>
        <v>-0.95811491085396838</v>
      </c>
      <c r="R187" s="39">
        <f t="shared" si="22"/>
        <v>-0.69923634662386303</v>
      </c>
      <c r="S187" s="23"/>
      <c r="T187" s="33"/>
      <c r="U187" s="362">
        <v>583</v>
      </c>
      <c r="V187" s="351" t="s">
        <v>221</v>
      </c>
      <c r="W187" s="347">
        <v>931</v>
      </c>
      <c r="X187" s="366">
        <v>4430.5389780044998</v>
      </c>
      <c r="Y187" s="342">
        <v>608.7327681878761</v>
      </c>
      <c r="Z187" s="363">
        <v>5039.2717461923758</v>
      </c>
      <c r="AA187" s="368">
        <v>-168.00859291084856</v>
      </c>
      <c r="AB187" s="365">
        <v>690.73495422434496</v>
      </c>
      <c r="AC187" s="371">
        <f t="shared" si="18"/>
        <v>5561.9981075058722</v>
      </c>
    </row>
    <row r="188" spans="1:29" ht="18.75">
      <c r="A188" s="350">
        <v>584</v>
      </c>
      <c r="B188" s="351" t="s">
        <v>222</v>
      </c>
      <c r="C188" s="347">
        <v>2676</v>
      </c>
      <c r="D188" s="341">
        <v>1159.4906576980568</v>
      </c>
      <c r="E188" s="354">
        <v>1427.6416292974588</v>
      </c>
      <c r="F188" s="357">
        <v>-124.52316890881913</v>
      </c>
      <c r="G188" s="356">
        <v>-143.62780269058297</v>
      </c>
      <c r="H188" s="342">
        <v>667.75635276532137</v>
      </c>
      <c r="I188" s="343">
        <v>1827.2473841554558</v>
      </c>
      <c r="J188" s="346">
        <v>93.344544095665171</v>
      </c>
      <c r="K188" s="347">
        <v>203.38747144250482</v>
      </c>
      <c r="L188" s="344">
        <f t="shared" si="17"/>
        <v>2123.979399693626</v>
      </c>
      <c r="M188" s="369">
        <v>16</v>
      </c>
      <c r="N188" s="134">
        <f t="shared" si="19"/>
        <v>-2928.9325072866441</v>
      </c>
      <c r="O188" s="135">
        <f t="shared" si="20"/>
        <v>-0.57965239869717777</v>
      </c>
      <c r="P188" s="31"/>
      <c r="Q188" s="39">
        <f t="shared" si="21"/>
        <v>-0.57620478638276251</v>
      </c>
      <c r="R188" s="39">
        <f t="shared" si="22"/>
        <v>-0.68800664832432001</v>
      </c>
      <c r="S188" s="23"/>
      <c r="T188" s="33"/>
      <c r="U188" s="362">
        <v>584</v>
      </c>
      <c r="V188" s="351" t="s">
        <v>222</v>
      </c>
      <c r="W188" s="347">
        <v>2706</v>
      </c>
      <c r="X188" s="366">
        <v>3026.7172700145702</v>
      </c>
      <c r="Y188" s="342">
        <v>1284.9109066211988</v>
      </c>
      <c r="Z188" s="363">
        <v>4311.6281766357688</v>
      </c>
      <c r="AA188" s="367">
        <v>89.386917960088695</v>
      </c>
      <c r="AB188" s="365">
        <v>651.89681238441256</v>
      </c>
      <c r="AC188" s="371">
        <f t="shared" si="18"/>
        <v>5052.91190698027</v>
      </c>
    </row>
    <row r="189" spans="1:29" ht="18.75">
      <c r="A189" s="350">
        <v>588</v>
      </c>
      <c r="B189" s="351" t="s">
        <v>223</v>
      </c>
      <c r="C189" s="347">
        <v>1644</v>
      </c>
      <c r="D189" s="341">
        <v>-367.30474452554745</v>
      </c>
      <c r="E189" s="354">
        <v>56.960462287104626</v>
      </c>
      <c r="F189" s="357">
        <v>-274.70255474452557</v>
      </c>
      <c r="G189" s="356">
        <v>-149.56265206812651</v>
      </c>
      <c r="H189" s="342">
        <v>133.28406326034064</v>
      </c>
      <c r="I189" s="343">
        <v>-234.02007299270073</v>
      </c>
      <c r="J189" s="346">
        <v>-210.89963503649636</v>
      </c>
      <c r="K189" s="347">
        <v>233.71909074141101</v>
      </c>
      <c r="L189" s="344">
        <f t="shared" si="17"/>
        <v>-211.20061728778606</v>
      </c>
      <c r="M189" s="369">
        <v>10</v>
      </c>
      <c r="N189" s="134">
        <f t="shared" si="19"/>
        <v>-4017.018547543028</v>
      </c>
      <c r="O189" s="135">
        <f t="shared" si="20"/>
        <v>-1.0554941463722678</v>
      </c>
      <c r="P189" s="31"/>
      <c r="Q189" s="39">
        <f t="shared" si="21"/>
        <v>-1.072201824911134</v>
      </c>
      <c r="R189" s="39">
        <f t="shared" si="22"/>
        <v>-0.69950698144456891</v>
      </c>
      <c r="S189" s="23"/>
      <c r="T189" s="33"/>
      <c r="U189" s="362">
        <v>588</v>
      </c>
      <c r="V189" s="351" t="s">
        <v>223</v>
      </c>
      <c r="W189" s="347">
        <v>1654</v>
      </c>
      <c r="X189" s="366">
        <v>2470.0538470635142</v>
      </c>
      <c r="Y189" s="342">
        <v>771.13947846159931</v>
      </c>
      <c r="Z189" s="363">
        <v>3241.1933255251138</v>
      </c>
      <c r="AA189" s="368">
        <v>-213.16082224909312</v>
      </c>
      <c r="AB189" s="365">
        <v>777.78542697922137</v>
      </c>
      <c r="AC189" s="371">
        <f t="shared" si="18"/>
        <v>3805.8179302552421</v>
      </c>
    </row>
    <row r="190" spans="1:29" ht="18.75">
      <c r="A190" s="350">
        <v>592</v>
      </c>
      <c r="B190" s="351" t="s">
        <v>224</v>
      </c>
      <c r="C190" s="347">
        <v>3678</v>
      </c>
      <c r="D190" s="341">
        <v>656.66666666666663</v>
      </c>
      <c r="E190" s="354">
        <v>562.62778684067428</v>
      </c>
      <c r="F190" s="357">
        <v>66.628058727569325</v>
      </c>
      <c r="G190" s="356">
        <v>27.410821098423057</v>
      </c>
      <c r="H190" s="342">
        <v>350.05927134312128</v>
      </c>
      <c r="I190" s="343">
        <v>1006.7259380097879</v>
      </c>
      <c r="J190" s="346">
        <v>-10.180804785209354</v>
      </c>
      <c r="K190" s="347">
        <v>188.92460353354801</v>
      </c>
      <c r="L190" s="344">
        <f t="shared" si="17"/>
        <v>1185.4697367581266</v>
      </c>
      <c r="M190" s="369">
        <v>13</v>
      </c>
      <c r="N190" s="134">
        <f t="shared" si="19"/>
        <v>-1735.8158395729715</v>
      </c>
      <c r="O190" s="135">
        <f t="shared" si="20"/>
        <v>-0.59419587514378447</v>
      </c>
      <c r="P190" s="31"/>
      <c r="Q190" s="39">
        <f t="shared" si="21"/>
        <v>-0.57161087476113004</v>
      </c>
      <c r="R190" s="39">
        <f t="shared" si="22"/>
        <v>-0.69292002555664522</v>
      </c>
      <c r="S190" s="23"/>
      <c r="T190" s="33"/>
      <c r="U190" s="362">
        <v>592</v>
      </c>
      <c r="V190" s="351" t="s">
        <v>224</v>
      </c>
      <c r="W190" s="347">
        <v>3772</v>
      </c>
      <c r="X190" s="366">
        <v>1635.8581890239466</v>
      </c>
      <c r="Y190" s="342">
        <v>714.16864101856947</v>
      </c>
      <c r="Z190" s="363">
        <v>2350.0268300425159</v>
      </c>
      <c r="AA190" s="367">
        <v>-43.970572640509012</v>
      </c>
      <c r="AB190" s="365">
        <v>615.22931892909151</v>
      </c>
      <c r="AC190" s="371">
        <f t="shared" si="18"/>
        <v>2921.2855763310981</v>
      </c>
    </row>
    <row r="191" spans="1:29" ht="18.75">
      <c r="A191" s="350">
        <v>593</v>
      </c>
      <c r="B191" s="351" t="s">
        <v>225</v>
      </c>
      <c r="C191" s="347">
        <v>17253</v>
      </c>
      <c r="D191" s="341">
        <v>-100.61032863849765</v>
      </c>
      <c r="E191" s="354">
        <v>-81.272532313220893</v>
      </c>
      <c r="F191" s="357">
        <v>9.6061554512258738</v>
      </c>
      <c r="G191" s="356">
        <v>-28.943951776502637</v>
      </c>
      <c r="H191" s="342">
        <v>326.86773314785836</v>
      </c>
      <c r="I191" s="343">
        <v>226.2574045093607</v>
      </c>
      <c r="J191" s="346">
        <v>-118.30110705384571</v>
      </c>
      <c r="K191" s="347">
        <v>193.02035872441326</v>
      </c>
      <c r="L191" s="344">
        <f t="shared" si="17"/>
        <v>300.97665617992823</v>
      </c>
      <c r="M191" s="369">
        <v>10</v>
      </c>
      <c r="N191" s="134">
        <f t="shared" si="19"/>
        <v>-2881.2717646420469</v>
      </c>
      <c r="O191" s="135">
        <f t="shared" si="20"/>
        <v>-0.90542012552804219</v>
      </c>
      <c r="P191" s="31"/>
      <c r="Q191" s="39">
        <f t="shared" si="21"/>
        <v>-0.91505822972834561</v>
      </c>
      <c r="R191" s="39">
        <f t="shared" si="22"/>
        <v>-0.69437425109335538</v>
      </c>
      <c r="S191" s="23"/>
      <c r="T191" s="33"/>
      <c r="U191" s="362">
        <v>593</v>
      </c>
      <c r="V191" s="351" t="s">
        <v>225</v>
      </c>
      <c r="W191" s="347">
        <v>17375</v>
      </c>
      <c r="X191" s="366">
        <v>2073.6581560770474</v>
      </c>
      <c r="Y191" s="342">
        <v>590.01842831437011</v>
      </c>
      <c r="Z191" s="363">
        <v>2663.6765843914177</v>
      </c>
      <c r="AA191" s="368">
        <v>-112.98607194244605</v>
      </c>
      <c r="AB191" s="365">
        <v>631.55790837300356</v>
      </c>
      <c r="AC191" s="371">
        <f t="shared" si="18"/>
        <v>3182.2484208219753</v>
      </c>
    </row>
    <row r="192" spans="1:29" ht="18.75">
      <c r="A192" s="350">
        <v>595</v>
      </c>
      <c r="B192" s="351" t="s">
        <v>226</v>
      </c>
      <c r="C192" s="347">
        <v>4269</v>
      </c>
      <c r="D192" s="341">
        <v>603.57390489576017</v>
      </c>
      <c r="E192" s="354">
        <v>311.93909580698056</v>
      </c>
      <c r="F192" s="357">
        <v>214.30405247130474</v>
      </c>
      <c r="G192" s="356">
        <v>77.330756617474819</v>
      </c>
      <c r="H192" s="342">
        <v>438.94588896697121</v>
      </c>
      <c r="I192" s="343">
        <v>1042.5197938627314</v>
      </c>
      <c r="J192" s="346">
        <v>8.0161630358397744</v>
      </c>
      <c r="K192" s="347">
        <v>227.75414305359791</v>
      </c>
      <c r="L192" s="344">
        <f t="shared" si="17"/>
        <v>1278.2900999521692</v>
      </c>
      <c r="M192" s="369">
        <v>11</v>
      </c>
      <c r="N192" s="134">
        <f t="shared" si="19"/>
        <v>-4030.0998578314602</v>
      </c>
      <c r="O192" s="135">
        <f t="shared" si="20"/>
        <v>-0.75919438659968319</v>
      </c>
      <c r="P192" s="31"/>
      <c r="Q192" s="39">
        <f t="shared" si="21"/>
        <v>-0.77206997868923821</v>
      </c>
      <c r="R192" s="39">
        <f t="shared" si="22"/>
        <v>-0.68821618616077229</v>
      </c>
      <c r="S192" s="23"/>
      <c r="T192" s="33"/>
      <c r="U192" s="362">
        <v>595</v>
      </c>
      <c r="V192" s="351" t="s">
        <v>226</v>
      </c>
      <c r="W192" s="347">
        <v>4321</v>
      </c>
      <c r="X192" s="366">
        <v>3503.2403481141496</v>
      </c>
      <c r="Y192" s="342">
        <v>1070.6187155909813</v>
      </c>
      <c r="Z192" s="363">
        <v>4573.8590637051311</v>
      </c>
      <c r="AA192" s="367">
        <v>4.0435084471187226</v>
      </c>
      <c r="AB192" s="365">
        <v>730.48738563137852</v>
      </c>
      <c r="AC192" s="371">
        <f t="shared" si="18"/>
        <v>5308.3899577836291</v>
      </c>
    </row>
    <row r="193" spans="1:29" ht="18.75">
      <c r="A193" s="350">
        <v>598</v>
      </c>
      <c r="B193" s="351" t="s">
        <v>227</v>
      </c>
      <c r="C193" s="347">
        <v>19097</v>
      </c>
      <c r="D193" s="341">
        <v>113.74441011677227</v>
      </c>
      <c r="E193" s="354">
        <v>489.05655338534848</v>
      </c>
      <c r="F193" s="357">
        <v>-252.62905168351051</v>
      </c>
      <c r="G193" s="356">
        <v>-122.68309158506571</v>
      </c>
      <c r="H193" s="342">
        <v>41.545687804367176</v>
      </c>
      <c r="I193" s="343">
        <v>155.29009792113945</v>
      </c>
      <c r="J193" s="346">
        <v>136.27119442844426</v>
      </c>
      <c r="K193" s="347">
        <v>160.10193375027612</v>
      </c>
      <c r="L193" s="344">
        <f t="shared" si="17"/>
        <v>451.6632260998598</v>
      </c>
      <c r="M193" s="369">
        <v>15</v>
      </c>
      <c r="N193" s="134">
        <f t="shared" si="19"/>
        <v>-2182.8617851708018</v>
      </c>
      <c r="O193" s="135">
        <f t="shared" si="20"/>
        <v>-0.82855990200600993</v>
      </c>
      <c r="P193" s="31"/>
      <c r="Q193" s="39">
        <f t="shared" si="21"/>
        <v>-0.92231481437636276</v>
      </c>
      <c r="R193" s="39">
        <f t="shared" si="22"/>
        <v>-0.69128522700403061</v>
      </c>
      <c r="S193" s="23"/>
      <c r="T193" s="33"/>
      <c r="U193" s="362">
        <v>598</v>
      </c>
      <c r="V193" s="351" t="s">
        <v>227</v>
      </c>
      <c r="W193" s="347">
        <v>19066</v>
      </c>
      <c r="X193" s="366">
        <v>1822.2999034490463</v>
      </c>
      <c r="Y193" s="342">
        <v>176.66678079724127</v>
      </c>
      <c r="Z193" s="363">
        <v>1998.9666842462875</v>
      </c>
      <c r="AA193" s="368">
        <v>116.95038288052029</v>
      </c>
      <c r="AB193" s="365">
        <v>518.6079441438535</v>
      </c>
      <c r="AC193" s="371">
        <f t="shared" si="18"/>
        <v>2634.5250112706617</v>
      </c>
    </row>
    <row r="194" spans="1:29" ht="18.75">
      <c r="A194" s="350">
        <v>599</v>
      </c>
      <c r="B194" s="351" t="s">
        <v>228</v>
      </c>
      <c r="C194" s="347">
        <v>11172</v>
      </c>
      <c r="D194" s="341">
        <v>799.34273182957395</v>
      </c>
      <c r="E194" s="354">
        <v>1196.4616899391335</v>
      </c>
      <c r="F194" s="357">
        <v>-206.9923021840315</v>
      </c>
      <c r="G194" s="356">
        <v>-190.1266559255281</v>
      </c>
      <c r="H194" s="342">
        <v>460.07733619763695</v>
      </c>
      <c r="I194" s="343">
        <v>1259.4200680272108</v>
      </c>
      <c r="J194" s="346">
        <v>-80.934300035803801</v>
      </c>
      <c r="K194" s="347">
        <v>182.58435621636187</v>
      </c>
      <c r="L194" s="344">
        <f t="shared" si="17"/>
        <v>1361.0701242077689</v>
      </c>
      <c r="M194" s="369">
        <v>15</v>
      </c>
      <c r="N194" s="134">
        <f t="shared" si="19"/>
        <v>-1505.9923019781863</v>
      </c>
      <c r="O194" s="135">
        <f t="shared" si="20"/>
        <v>-0.52527363486172973</v>
      </c>
      <c r="P194" s="31"/>
      <c r="Q194" s="39">
        <f t="shared" si="21"/>
        <v>-0.46747043586523962</v>
      </c>
      <c r="R194" s="39">
        <f t="shared" si="22"/>
        <v>-0.68754505484031181</v>
      </c>
      <c r="S194" s="23"/>
      <c r="T194" s="33"/>
      <c r="U194" s="362">
        <v>599</v>
      </c>
      <c r="V194" s="351" t="s">
        <v>228</v>
      </c>
      <c r="W194" s="347">
        <v>11174</v>
      </c>
      <c r="X194" s="366">
        <v>1599.5803145031223</v>
      </c>
      <c r="Y194" s="342">
        <v>765.39649213386201</v>
      </c>
      <c r="Z194" s="363">
        <v>2364.9768066369843</v>
      </c>
      <c r="AA194" s="367">
        <v>-82.268569894397714</v>
      </c>
      <c r="AB194" s="365">
        <v>584.35418944336891</v>
      </c>
      <c r="AC194" s="371">
        <f t="shared" si="18"/>
        <v>2867.0624261859552</v>
      </c>
    </row>
    <row r="195" spans="1:29" ht="18.75">
      <c r="A195" s="350">
        <v>601</v>
      </c>
      <c r="B195" s="351" t="s">
        <v>229</v>
      </c>
      <c r="C195" s="347">
        <v>3873</v>
      </c>
      <c r="D195" s="341">
        <v>936.10043893622515</v>
      </c>
      <c r="E195" s="354">
        <v>428.91660211722177</v>
      </c>
      <c r="F195" s="357">
        <v>313.33126775109736</v>
      </c>
      <c r="G195" s="356">
        <v>193.85256906790602</v>
      </c>
      <c r="H195" s="342">
        <v>353.01755744900595</v>
      </c>
      <c r="I195" s="343">
        <v>1289.117996385231</v>
      </c>
      <c r="J195" s="346">
        <v>81.256132197263099</v>
      </c>
      <c r="K195" s="347">
        <v>221.53420852984246</v>
      </c>
      <c r="L195" s="344">
        <f t="shared" si="17"/>
        <v>1591.9083371123365</v>
      </c>
      <c r="M195" s="369">
        <v>13</v>
      </c>
      <c r="N195" s="134">
        <f t="shared" si="19"/>
        <v>-3282.4531289877891</v>
      </c>
      <c r="O195" s="135">
        <f t="shared" si="20"/>
        <v>-0.67341192314447107</v>
      </c>
      <c r="P195" s="31"/>
      <c r="Q195" s="39">
        <f t="shared" si="21"/>
        <v>-0.68366787650498506</v>
      </c>
      <c r="R195" s="39">
        <f t="shared" si="22"/>
        <v>-0.69310701080026615</v>
      </c>
      <c r="S195" s="23"/>
      <c r="T195" s="33"/>
      <c r="U195" s="362">
        <v>601</v>
      </c>
      <c r="V195" s="351" t="s">
        <v>229</v>
      </c>
      <c r="W195" s="347">
        <v>3931</v>
      </c>
      <c r="X195" s="366">
        <v>3110.9808036837367</v>
      </c>
      <c r="Y195" s="342">
        <v>964.22339038397774</v>
      </c>
      <c r="Z195" s="363">
        <v>4075.2041940677141</v>
      </c>
      <c r="AA195" s="368">
        <v>77.295853472398875</v>
      </c>
      <c r="AB195" s="365">
        <v>721.86141856001245</v>
      </c>
      <c r="AC195" s="371">
        <f t="shared" si="18"/>
        <v>4874.3614661001257</v>
      </c>
    </row>
    <row r="196" spans="1:29" ht="18.75">
      <c r="A196" s="350">
        <v>604</v>
      </c>
      <c r="B196" s="351" t="s">
        <v>230</v>
      </c>
      <c r="C196" s="347">
        <v>20206</v>
      </c>
      <c r="D196" s="341">
        <v>826.07725428090669</v>
      </c>
      <c r="E196" s="354">
        <v>581.02865485499353</v>
      </c>
      <c r="F196" s="357">
        <v>159.59012174601602</v>
      </c>
      <c r="G196" s="356">
        <v>85.458477679897058</v>
      </c>
      <c r="H196" s="342">
        <v>-11.139760467187964</v>
      </c>
      <c r="I196" s="343">
        <v>814.93749381371867</v>
      </c>
      <c r="J196" s="346">
        <v>-103.19984163119865</v>
      </c>
      <c r="K196" s="347">
        <v>105.70421465389968</v>
      </c>
      <c r="L196" s="344">
        <f t="shared" si="17"/>
        <v>817.44186683641976</v>
      </c>
      <c r="M196" s="369">
        <v>6</v>
      </c>
      <c r="N196" s="134">
        <f t="shared" si="19"/>
        <v>-169.5453602049439</v>
      </c>
      <c r="O196" s="135">
        <f t="shared" si="20"/>
        <v>-0.17178070349824134</v>
      </c>
      <c r="P196" s="31"/>
      <c r="Q196" s="39">
        <f t="shared" si="21"/>
        <v>6.9822880242006669E-2</v>
      </c>
      <c r="R196" s="39">
        <f t="shared" si="22"/>
        <v>-0.69576224010838505</v>
      </c>
      <c r="S196" s="23"/>
      <c r="T196" s="33"/>
      <c r="U196" s="362">
        <v>604</v>
      </c>
      <c r="V196" s="351" t="s">
        <v>230</v>
      </c>
      <c r="W196" s="347">
        <v>19803</v>
      </c>
      <c r="X196" s="366">
        <v>925.72973718582591</v>
      </c>
      <c r="Y196" s="342">
        <v>-163.97981683511318</v>
      </c>
      <c r="Z196" s="363">
        <v>761.74992035071273</v>
      </c>
      <c r="AA196" s="367">
        <v>-122.20219158713326</v>
      </c>
      <c r="AB196" s="365">
        <v>347.43949827778425</v>
      </c>
      <c r="AC196" s="371">
        <f t="shared" si="18"/>
        <v>986.98722704136367</v>
      </c>
    </row>
    <row r="197" spans="1:29" ht="18.75">
      <c r="A197" s="350">
        <v>607</v>
      </c>
      <c r="B197" s="351" t="s">
        <v>231</v>
      </c>
      <c r="C197" s="347">
        <v>4161</v>
      </c>
      <c r="D197" s="341">
        <v>202.78106224465273</v>
      </c>
      <c r="E197" s="354">
        <v>153.3381398702235</v>
      </c>
      <c r="F197" s="357">
        <v>1.3347752944003846</v>
      </c>
      <c r="G197" s="356">
        <v>48.108147080028836</v>
      </c>
      <c r="H197" s="342">
        <v>594.67123287671234</v>
      </c>
      <c r="I197" s="343">
        <v>797.45205479452056</v>
      </c>
      <c r="J197" s="346">
        <v>-154.93126652247057</v>
      </c>
      <c r="K197" s="347">
        <v>225.58221266561139</v>
      </c>
      <c r="L197" s="344">
        <f t="shared" si="17"/>
        <v>868.10300093766136</v>
      </c>
      <c r="M197" s="369">
        <v>12</v>
      </c>
      <c r="N197" s="134">
        <f t="shared" si="19"/>
        <v>-3134.5988303646468</v>
      </c>
      <c r="O197" s="135">
        <f t="shared" si="20"/>
        <v>-0.78312074255722974</v>
      </c>
      <c r="P197" s="31"/>
      <c r="Q197" s="39">
        <f t="shared" si="21"/>
        <v>-0.76618065253771195</v>
      </c>
      <c r="R197" s="39">
        <f t="shared" si="22"/>
        <v>-0.69420898631124062</v>
      </c>
      <c r="S197" s="23"/>
      <c r="T197" s="33"/>
      <c r="U197" s="362">
        <v>607</v>
      </c>
      <c r="V197" s="351" t="s">
        <v>231</v>
      </c>
      <c r="W197" s="347">
        <v>4201</v>
      </c>
      <c r="X197" s="366">
        <v>2261.6885615400233</v>
      </c>
      <c r="Y197" s="342">
        <v>1148.8592115570634</v>
      </c>
      <c r="Z197" s="363">
        <v>3410.547773097087</v>
      </c>
      <c r="AA197" s="368">
        <v>-145.5465365389193</v>
      </c>
      <c r="AB197" s="365">
        <v>737.70059474414029</v>
      </c>
      <c r="AC197" s="371">
        <f t="shared" si="18"/>
        <v>4002.7018313023082</v>
      </c>
    </row>
    <row r="198" spans="1:29" ht="18.75">
      <c r="A198" s="350">
        <v>608</v>
      </c>
      <c r="B198" s="351" t="s">
        <v>232</v>
      </c>
      <c r="C198" s="347">
        <v>2013</v>
      </c>
      <c r="D198" s="341">
        <v>210.17685047193243</v>
      </c>
      <c r="E198" s="354">
        <v>188.17436661698957</v>
      </c>
      <c r="F198" s="357">
        <v>21.671634376552408</v>
      </c>
      <c r="G198" s="356">
        <v>0.33084947839046197</v>
      </c>
      <c r="H198" s="342">
        <v>452.46944858420267</v>
      </c>
      <c r="I198" s="343">
        <v>662.64629905613515</v>
      </c>
      <c r="J198" s="346">
        <v>214.43517138599105</v>
      </c>
      <c r="K198" s="347">
        <v>207.84308219605012</v>
      </c>
      <c r="L198" s="344">
        <f t="shared" si="17"/>
        <v>1084.9245526381762</v>
      </c>
      <c r="M198" s="369">
        <v>4</v>
      </c>
      <c r="N198" s="134">
        <f t="shared" si="19"/>
        <v>-2795.1936108513137</v>
      </c>
      <c r="O198" s="135">
        <f t="shared" si="20"/>
        <v>-0.72038878536047579</v>
      </c>
      <c r="P198" s="31"/>
      <c r="Q198" s="39">
        <f t="shared" si="21"/>
        <v>-0.77845156494808376</v>
      </c>
      <c r="R198" s="39">
        <f t="shared" si="22"/>
        <v>-0.69322964788652275</v>
      </c>
      <c r="S198" s="23"/>
      <c r="T198" s="33"/>
      <c r="U198" s="362">
        <v>608</v>
      </c>
      <c r="V198" s="351" t="s">
        <v>232</v>
      </c>
      <c r="W198" s="347">
        <v>2063</v>
      </c>
      <c r="X198" s="366">
        <v>2102.7291970164365</v>
      </c>
      <c r="Y198" s="342">
        <v>888.24791776595873</v>
      </c>
      <c r="Z198" s="363">
        <v>2990.9771147823949</v>
      </c>
      <c r="AA198" s="367">
        <v>211.62094037809015</v>
      </c>
      <c r="AB198" s="365">
        <v>677.52010832900498</v>
      </c>
      <c r="AC198" s="371">
        <f t="shared" si="18"/>
        <v>3880.1181634894901</v>
      </c>
    </row>
    <row r="199" spans="1:29" ht="18.75">
      <c r="A199" s="350">
        <v>609</v>
      </c>
      <c r="B199" s="351" t="s">
        <v>233</v>
      </c>
      <c r="C199" s="347">
        <v>83482</v>
      </c>
      <c r="D199" s="341">
        <v>-105.42453463021968</v>
      </c>
      <c r="E199" s="354">
        <v>91.895953618744159</v>
      </c>
      <c r="F199" s="357">
        <v>-157.21821470496633</v>
      </c>
      <c r="G199" s="356">
        <v>-40.102273543997505</v>
      </c>
      <c r="H199" s="342">
        <v>302.11821710069239</v>
      </c>
      <c r="I199" s="343">
        <v>196.69368247047268</v>
      </c>
      <c r="J199" s="346">
        <v>-67.023022927098054</v>
      </c>
      <c r="K199" s="347">
        <v>162.15509309885996</v>
      </c>
      <c r="L199" s="344">
        <f t="shared" si="17"/>
        <v>291.82575264223459</v>
      </c>
      <c r="M199" s="369">
        <v>4</v>
      </c>
      <c r="N199" s="134">
        <f t="shared" si="19"/>
        <v>-1911.2341295538201</v>
      </c>
      <c r="O199" s="135">
        <f t="shared" si="20"/>
        <v>-0.86753616867130423</v>
      </c>
      <c r="P199" s="31"/>
      <c r="Q199" s="39">
        <f t="shared" si="21"/>
        <v>-0.88716164669649078</v>
      </c>
      <c r="R199" s="39">
        <f t="shared" si="22"/>
        <v>-0.69230767232392521</v>
      </c>
      <c r="S199" s="23"/>
      <c r="T199" s="33"/>
      <c r="U199" s="362">
        <v>609</v>
      </c>
      <c r="V199" s="351" t="s">
        <v>233</v>
      </c>
      <c r="W199" s="347">
        <v>83684</v>
      </c>
      <c r="X199" s="366">
        <v>1315.5895644231939</v>
      </c>
      <c r="Y199" s="342">
        <v>427.55606569258714</v>
      </c>
      <c r="Z199" s="363">
        <v>1743.1456301157809</v>
      </c>
      <c r="AA199" s="368">
        <v>-67.089766263562922</v>
      </c>
      <c r="AB199" s="365">
        <v>527.00401834383683</v>
      </c>
      <c r="AC199" s="371">
        <f t="shared" si="18"/>
        <v>2203.0598821960548</v>
      </c>
    </row>
    <row r="200" spans="1:29" ht="18.75">
      <c r="A200" s="350">
        <v>611</v>
      </c>
      <c r="B200" s="351" t="s">
        <v>234</v>
      </c>
      <c r="C200" s="347">
        <v>5066</v>
      </c>
      <c r="D200" s="341">
        <v>729.54125542834583</v>
      </c>
      <c r="E200" s="354">
        <v>600.59810501381764</v>
      </c>
      <c r="F200" s="357">
        <v>88.876628503750496</v>
      </c>
      <c r="G200" s="355">
        <v>40.06652191077773</v>
      </c>
      <c r="H200" s="342">
        <v>276.68555073035924</v>
      </c>
      <c r="I200" s="343">
        <v>1006.2270035530991</v>
      </c>
      <c r="J200" s="346">
        <v>-257.55388866956179</v>
      </c>
      <c r="K200" s="347">
        <v>149.79952959428758</v>
      </c>
      <c r="L200" s="344">
        <f t="shared" si="17"/>
        <v>898.47264447782482</v>
      </c>
      <c r="M200" s="369">
        <v>1</v>
      </c>
      <c r="N200" s="134">
        <f t="shared" si="19"/>
        <v>-388.47055935167555</v>
      </c>
      <c r="O200" s="135">
        <f t="shared" si="20"/>
        <v>-0.30185524753207504</v>
      </c>
      <c r="P200" s="31"/>
      <c r="Q200" s="39">
        <f t="shared" si="21"/>
        <v>-3.5494962499983185E-2</v>
      </c>
      <c r="R200" s="39">
        <f t="shared" si="22"/>
        <v>-0.69884707485586051</v>
      </c>
      <c r="S200" s="23"/>
      <c r="T200" s="33"/>
      <c r="U200" s="362">
        <v>611</v>
      </c>
      <c r="V200" s="351" t="s">
        <v>234</v>
      </c>
      <c r="W200" s="347">
        <v>5070</v>
      </c>
      <c r="X200" s="366">
        <v>864.67826559832986</v>
      </c>
      <c r="Y200" s="342">
        <v>178.5791197246385</v>
      </c>
      <c r="Z200" s="363">
        <v>1043.2573853229683</v>
      </c>
      <c r="AA200" s="367">
        <v>-253.73431952662722</v>
      </c>
      <c r="AB200" s="365">
        <v>497.42013803315939</v>
      </c>
      <c r="AC200" s="371">
        <f t="shared" si="18"/>
        <v>1286.9432038295004</v>
      </c>
    </row>
    <row r="201" spans="1:29" ht="18.75">
      <c r="A201" s="350">
        <v>614</v>
      </c>
      <c r="B201" s="351" t="s">
        <v>235</v>
      </c>
      <c r="C201" s="347">
        <v>3066</v>
      </c>
      <c r="D201" s="341">
        <v>352.34801043705153</v>
      </c>
      <c r="E201" s="354">
        <v>636.46249184605347</v>
      </c>
      <c r="F201" s="357">
        <v>-172.74853228962817</v>
      </c>
      <c r="G201" s="356">
        <v>-111.36594911937378</v>
      </c>
      <c r="H201" s="342">
        <v>526.59067188519248</v>
      </c>
      <c r="I201" s="343">
        <v>878.93900848010435</v>
      </c>
      <c r="J201" s="346">
        <v>51.072407045009783</v>
      </c>
      <c r="K201" s="347">
        <v>249.7629564814311</v>
      </c>
      <c r="L201" s="344">
        <f t="shared" si="17"/>
        <v>1179.7743720065453</v>
      </c>
      <c r="M201" s="369">
        <v>19</v>
      </c>
      <c r="N201" s="134">
        <f t="shared" si="19"/>
        <v>-4780.789961350858</v>
      </c>
      <c r="O201" s="135">
        <f t="shared" si="20"/>
        <v>-0.80207002122196458</v>
      </c>
      <c r="P201" s="31"/>
      <c r="Q201" s="39">
        <f t="shared" si="21"/>
        <v>-0.82757248935978833</v>
      </c>
      <c r="R201" s="39">
        <f t="shared" si="22"/>
        <v>-0.68856507535987355</v>
      </c>
      <c r="S201" s="23"/>
      <c r="T201" s="33"/>
      <c r="U201" s="362">
        <v>614</v>
      </c>
      <c r="V201" s="351" t="s">
        <v>235</v>
      </c>
      <c r="W201" s="347">
        <v>3117</v>
      </c>
      <c r="X201" s="366">
        <v>4006.8144556757388</v>
      </c>
      <c r="Y201" s="342">
        <v>1090.6262323946478</v>
      </c>
      <c r="Z201" s="363">
        <v>5097.4406880703864</v>
      </c>
      <c r="AA201" s="368">
        <v>61.148861084376001</v>
      </c>
      <c r="AB201" s="365">
        <v>801.97478420264076</v>
      </c>
      <c r="AC201" s="371">
        <f t="shared" si="18"/>
        <v>5960.5643333574035</v>
      </c>
    </row>
    <row r="202" spans="1:29" ht="18.75">
      <c r="A202" s="350">
        <v>615</v>
      </c>
      <c r="B202" s="351" t="s">
        <v>236</v>
      </c>
      <c r="C202" s="347">
        <v>7702</v>
      </c>
      <c r="D202" s="341">
        <v>1359.0812775902364</v>
      </c>
      <c r="E202" s="354">
        <v>1032.8609452090366</v>
      </c>
      <c r="F202" s="357">
        <v>263.42430537522722</v>
      </c>
      <c r="G202" s="356">
        <v>62.796027005972476</v>
      </c>
      <c r="H202" s="342">
        <v>417.22981043884704</v>
      </c>
      <c r="I202" s="343">
        <v>1776.3110880290833</v>
      </c>
      <c r="J202" s="346">
        <v>-11.176967021552844</v>
      </c>
      <c r="K202" s="347">
        <v>202.53262847083474</v>
      </c>
      <c r="L202" s="344">
        <f t="shared" ref="L202:L265" si="23">SUM(I202:K202)</f>
        <v>1967.6667494783651</v>
      </c>
      <c r="M202" s="369">
        <v>17</v>
      </c>
      <c r="N202" s="134">
        <f t="shared" si="19"/>
        <v>-3173.9117749366678</v>
      </c>
      <c r="O202" s="135">
        <f t="shared" si="20"/>
        <v>-0.61730298581752574</v>
      </c>
      <c r="P202" s="31"/>
      <c r="Q202" s="39">
        <f t="shared" si="21"/>
        <v>-0.60535085288687052</v>
      </c>
      <c r="R202" s="39">
        <f t="shared" si="22"/>
        <v>-0.69672599382826728</v>
      </c>
      <c r="S202" s="23"/>
      <c r="T202" s="33"/>
      <c r="U202" s="362">
        <v>615</v>
      </c>
      <c r="V202" s="351" t="s">
        <v>236</v>
      </c>
      <c r="W202" s="347">
        <v>7779</v>
      </c>
      <c r="X202" s="366">
        <v>3445.1538479897499</v>
      </c>
      <c r="Y202" s="342">
        <v>1055.8341840960991</v>
      </c>
      <c r="Z202" s="363">
        <v>4500.9880320858483</v>
      </c>
      <c r="AA202" s="367">
        <v>-27.230106697518963</v>
      </c>
      <c r="AB202" s="365">
        <v>667.82059902670346</v>
      </c>
      <c r="AC202" s="371">
        <f t="shared" ref="AC202:AC265" si="24">SUM(Z202:AB202)</f>
        <v>5141.5785244150329</v>
      </c>
    </row>
    <row r="203" spans="1:29" ht="18.75">
      <c r="A203" s="350">
        <v>616</v>
      </c>
      <c r="B203" s="351" t="s">
        <v>237</v>
      </c>
      <c r="C203" s="347">
        <v>1848</v>
      </c>
      <c r="D203" s="341">
        <v>241.69967532467533</v>
      </c>
      <c r="E203" s="354">
        <v>271.95779220779218</v>
      </c>
      <c r="F203" s="357">
        <v>-8.9724025974025974</v>
      </c>
      <c r="G203" s="356">
        <v>-21.285714285714285</v>
      </c>
      <c r="H203" s="342">
        <v>421.42694805194805</v>
      </c>
      <c r="I203" s="343">
        <v>663.12662337662334</v>
      </c>
      <c r="J203" s="346">
        <v>-276.6737012987013</v>
      </c>
      <c r="K203" s="347">
        <v>211.72338170278107</v>
      </c>
      <c r="L203" s="344">
        <f t="shared" si="23"/>
        <v>598.17630378070317</v>
      </c>
      <c r="M203" s="369">
        <v>1</v>
      </c>
      <c r="N203" s="134">
        <f t="shared" ref="N203:N266" si="25">L203-AC203</f>
        <v>-1662.2448664839039</v>
      </c>
      <c r="O203" s="135">
        <f t="shared" ref="O203:O266" si="26">N203/AC203</f>
        <v>-0.73536953570883423</v>
      </c>
      <c r="P203" s="31"/>
      <c r="Q203" s="39">
        <f t="shared" ref="Q203:Q266" si="27">I203/Z203-1</f>
        <v>-0.63680642238917629</v>
      </c>
      <c r="R203" s="39">
        <f t="shared" ref="R203:R266" si="28">K203/AB203-1</f>
        <v>-0.69793383450145363</v>
      </c>
      <c r="S203" s="23"/>
      <c r="T203" s="33"/>
      <c r="U203" s="362">
        <v>616</v>
      </c>
      <c r="V203" s="351" t="s">
        <v>237</v>
      </c>
      <c r="W203" s="347">
        <v>1833</v>
      </c>
      <c r="X203" s="366">
        <v>1241.3683972540939</v>
      </c>
      <c r="Y203" s="342">
        <v>584.45304964161539</v>
      </c>
      <c r="Z203" s="363">
        <v>1825.8214468957092</v>
      </c>
      <c r="AA203" s="368">
        <v>-266.31751227495909</v>
      </c>
      <c r="AB203" s="365">
        <v>700.91723564385734</v>
      </c>
      <c r="AC203" s="371">
        <f t="shared" si="24"/>
        <v>2260.4211702646071</v>
      </c>
    </row>
    <row r="204" spans="1:29" ht="18.75">
      <c r="A204" s="350">
        <v>619</v>
      </c>
      <c r="B204" s="351" t="s">
        <v>238</v>
      </c>
      <c r="C204" s="347">
        <v>2721</v>
      </c>
      <c r="D204" s="341">
        <v>503.23410510841603</v>
      </c>
      <c r="E204" s="354">
        <v>79.755604557148104</v>
      </c>
      <c r="F204" s="357">
        <v>271.44285189268652</v>
      </c>
      <c r="G204" s="356">
        <v>152.03564865858141</v>
      </c>
      <c r="H204" s="342">
        <v>625.1951488423374</v>
      </c>
      <c r="I204" s="343">
        <v>1128.4288864388093</v>
      </c>
      <c r="J204" s="346">
        <v>-101.09665564130835</v>
      </c>
      <c r="K204" s="347">
        <v>254.44040973246666</v>
      </c>
      <c r="L204" s="344">
        <f t="shared" si="23"/>
        <v>1281.7726405299675</v>
      </c>
      <c r="M204" s="369">
        <v>6</v>
      </c>
      <c r="N204" s="134">
        <f t="shared" si="25"/>
        <v>-3030.6394234280224</v>
      </c>
      <c r="O204" s="135">
        <f t="shared" si="26"/>
        <v>-0.70277129793725257</v>
      </c>
      <c r="P204" s="31"/>
      <c r="Q204" s="39">
        <f t="shared" si="27"/>
        <v>-0.68022692930048623</v>
      </c>
      <c r="R204" s="39">
        <f t="shared" si="28"/>
        <v>-0.67591708026839581</v>
      </c>
      <c r="S204" s="23"/>
      <c r="T204" s="33"/>
      <c r="U204" s="362">
        <v>619</v>
      </c>
      <c r="V204" s="351" t="s">
        <v>238</v>
      </c>
      <c r="W204" s="347">
        <v>2785</v>
      </c>
      <c r="X204" s="366">
        <v>2467.1091160003634</v>
      </c>
      <c r="Y204" s="342">
        <v>1061.7336473078012</v>
      </c>
      <c r="Z204" s="363">
        <v>3528.8427633081646</v>
      </c>
      <c r="AA204" s="367">
        <v>-1.5396768402154399</v>
      </c>
      <c r="AB204" s="365">
        <v>785.1089774900405</v>
      </c>
      <c r="AC204" s="371">
        <f t="shared" si="24"/>
        <v>4312.4120639579896</v>
      </c>
    </row>
    <row r="205" spans="1:29" ht="18.75">
      <c r="A205" s="350">
        <v>620</v>
      </c>
      <c r="B205" s="351" t="s">
        <v>239</v>
      </c>
      <c r="C205" s="347">
        <v>2446</v>
      </c>
      <c r="D205" s="341">
        <v>1119.5723630417008</v>
      </c>
      <c r="E205" s="354">
        <v>750.58626328699916</v>
      </c>
      <c r="F205" s="357">
        <v>173.79149632052329</v>
      </c>
      <c r="G205" s="356">
        <v>195.19460343417825</v>
      </c>
      <c r="H205" s="342">
        <v>224.45502861815208</v>
      </c>
      <c r="I205" s="343">
        <v>1344.0273916598528</v>
      </c>
      <c r="J205" s="346">
        <v>43.511447260834018</v>
      </c>
      <c r="K205" s="347">
        <v>242.3876497420658</v>
      </c>
      <c r="L205" s="344">
        <f t="shared" si="23"/>
        <v>1629.9264886627527</v>
      </c>
      <c r="M205" s="369">
        <v>18</v>
      </c>
      <c r="N205" s="134">
        <f t="shared" si="25"/>
        <v>-4544.6172881626126</v>
      </c>
      <c r="O205" s="135">
        <f t="shared" si="26"/>
        <v>-0.73602479023951828</v>
      </c>
      <c r="P205" s="31"/>
      <c r="Q205" s="39">
        <f t="shared" si="27"/>
        <v>-0.75387461399922651</v>
      </c>
      <c r="R205" s="39">
        <f t="shared" si="28"/>
        <v>-0.67659984841434817</v>
      </c>
      <c r="S205" s="23"/>
      <c r="T205" s="33"/>
      <c r="U205" s="362">
        <v>620</v>
      </c>
      <c r="V205" s="351" t="s">
        <v>239</v>
      </c>
      <c r="W205" s="347">
        <v>2491</v>
      </c>
      <c r="X205" s="366">
        <v>4613.8588766306111</v>
      </c>
      <c r="Y205" s="342">
        <v>846.88376962217706</v>
      </c>
      <c r="Z205" s="363">
        <v>5460.7426462527883</v>
      </c>
      <c r="AA205" s="368">
        <v>-35.696507426736254</v>
      </c>
      <c r="AB205" s="365">
        <v>749.49763799931293</v>
      </c>
      <c r="AC205" s="371">
        <f t="shared" si="24"/>
        <v>6174.5437768253651</v>
      </c>
    </row>
    <row r="206" spans="1:29" ht="18.75">
      <c r="A206" s="350">
        <v>623</v>
      </c>
      <c r="B206" s="351" t="s">
        <v>240</v>
      </c>
      <c r="C206" s="347">
        <v>2117</v>
      </c>
      <c r="D206" s="341">
        <v>688.92300425129906</v>
      </c>
      <c r="E206" s="354">
        <v>396.57581483230985</v>
      </c>
      <c r="F206" s="357">
        <v>230.78837978271139</v>
      </c>
      <c r="G206" s="356">
        <v>61.558809636277751</v>
      </c>
      <c r="H206" s="342">
        <v>-53.583845063769488</v>
      </c>
      <c r="I206" s="343">
        <v>635.33963155408594</v>
      </c>
      <c r="J206" s="346">
        <v>-197.24374114312707</v>
      </c>
      <c r="K206" s="347">
        <v>225.57804022643134</v>
      </c>
      <c r="L206" s="344">
        <f t="shared" si="23"/>
        <v>663.67393063739019</v>
      </c>
      <c r="M206" s="369">
        <v>10</v>
      </c>
      <c r="N206" s="134">
        <f t="shared" si="25"/>
        <v>-3257.7376811763615</v>
      </c>
      <c r="O206" s="135">
        <f t="shared" si="26"/>
        <v>-0.83075637134393443</v>
      </c>
      <c r="P206" s="31"/>
      <c r="Q206" s="39">
        <f t="shared" si="27"/>
        <v>-0.81350324356180104</v>
      </c>
      <c r="R206" s="39">
        <f t="shared" si="28"/>
        <v>-0.69245960127250739</v>
      </c>
      <c r="S206" s="23"/>
      <c r="T206" s="33"/>
      <c r="U206" s="362">
        <v>623</v>
      </c>
      <c r="V206" s="351" t="s">
        <v>240</v>
      </c>
      <c r="W206" s="347">
        <v>2137</v>
      </c>
      <c r="X206" s="366">
        <v>3222.9852892346526</v>
      </c>
      <c r="Y206" s="342">
        <v>183.72077733773648</v>
      </c>
      <c r="Z206" s="363">
        <v>3406.7060665723893</v>
      </c>
      <c r="AA206" s="367">
        <v>-218.78521291530183</v>
      </c>
      <c r="AB206" s="365">
        <v>733.49075815666413</v>
      </c>
      <c r="AC206" s="371">
        <f t="shared" si="24"/>
        <v>3921.4116118137517</v>
      </c>
    </row>
    <row r="207" spans="1:29" ht="18.75">
      <c r="A207" s="350">
        <v>624</v>
      </c>
      <c r="B207" s="351" t="s">
        <v>241</v>
      </c>
      <c r="C207" s="347">
        <v>5119</v>
      </c>
      <c r="D207" s="341">
        <v>848.9111154522368</v>
      </c>
      <c r="E207" s="354">
        <v>365.82672396952529</v>
      </c>
      <c r="F207" s="357">
        <v>240.43231099824183</v>
      </c>
      <c r="G207" s="356">
        <v>242.65208048446962</v>
      </c>
      <c r="H207" s="342">
        <v>234.09435436608712</v>
      </c>
      <c r="I207" s="343">
        <v>1083.0052744676696</v>
      </c>
      <c r="J207" s="346">
        <v>-171.85368235983591</v>
      </c>
      <c r="K207" s="347">
        <v>144.5119869724474</v>
      </c>
      <c r="L207" s="344">
        <f t="shared" si="23"/>
        <v>1055.6635790802811</v>
      </c>
      <c r="M207" s="369">
        <v>8</v>
      </c>
      <c r="N207" s="134">
        <f t="shared" si="25"/>
        <v>-1000.8381593058998</v>
      </c>
      <c r="O207" s="135">
        <f t="shared" si="26"/>
        <v>-0.48667022284712363</v>
      </c>
      <c r="P207" s="31"/>
      <c r="Q207" s="39">
        <f t="shared" si="27"/>
        <v>-0.3802887376112537</v>
      </c>
      <c r="R207" s="39">
        <f t="shared" si="28"/>
        <v>-0.69446093996723912</v>
      </c>
      <c r="S207" s="23"/>
      <c r="T207" s="33"/>
      <c r="U207" s="362">
        <v>624</v>
      </c>
      <c r="V207" s="351" t="s">
        <v>241</v>
      </c>
      <c r="W207" s="347">
        <v>5125</v>
      </c>
      <c r="X207" s="366">
        <v>1527.9427611122801</v>
      </c>
      <c r="Y207" s="342">
        <v>219.65380554217245</v>
      </c>
      <c r="Z207" s="363">
        <v>1747.5965666544525</v>
      </c>
      <c r="AA207" s="368">
        <v>-164.06868292682927</v>
      </c>
      <c r="AB207" s="365">
        <v>472.9738546585578</v>
      </c>
      <c r="AC207" s="371">
        <f t="shared" si="24"/>
        <v>2056.5017383861809</v>
      </c>
    </row>
    <row r="208" spans="1:29" ht="18.75">
      <c r="A208" s="350">
        <v>625</v>
      </c>
      <c r="B208" s="351" t="s">
        <v>242</v>
      </c>
      <c r="C208" s="347">
        <v>3048</v>
      </c>
      <c r="D208" s="341">
        <v>1092.8553149606298</v>
      </c>
      <c r="E208" s="354">
        <v>584.07578740157476</v>
      </c>
      <c r="F208" s="357">
        <v>303.92946194225721</v>
      </c>
      <c r="G208" s="356">
        <v>204.85006561679791</v>
      </c>
      <c r="H208" s="342">
        <v>216.42290026246718</v>
      </c>
      <c r="I208" s="343">
        <v>1309.278215223097</v>
      </c>
      <c r="J208" s="346">
        <v>161.125</v>
      </c>
      <c r="K208" s="347">
        <v>184.80931726578265</v>
      </c>
      <c r="L208" s="344">
        <f t="shared" si="23"/>
        <v>1655.2125324888798</v>
      </c>
      <c r="M208" s="369">
        <v>17</v>
      </c>
      <c r="N208" s="134">
        <f t="shared" si="25"/>
        <v>-2114.2183228314684</v>
      </c>
      <c r="O208" s="135">
        <f t="shared" si="26"/>
        <v>-0.5608852911699822</v>
      </c>
      <c r="P208" s="31"/>
      <c r="Q208" s="39">
        <f t="shared" si="27"/>
        <v>-0.56895871335491921</v>
      </c>
      <c r="R208" s="39">
        <f t="shared" si="28"/>
        <v>-0.68934967047717388</v>
      </c>
      <c r="S208" s="23"/>
      <c r="T208" s="33"/>
      <c r="U208" s="362">
        <v>625</v>
      </c>
      <c r="V208" s="351" t="s">
        <v>242</v>
      </c>
      <c r="W208" s="347">
        <v>3051</v>
      </c>
      <c r="X208" s="366">
        <v>2443.2043342605321</v>
      </c>
      <c r="Y208" s="342">
        <v>594.27317842413163</v>
      </c>
      <c r="Z208" s="363">
        <v>3037.4775126846639</v>
      </c>
      <c r="AA208" s="367">
        <v>137.04228121927238</v>
      </c>
      <c r="AB208" s="365">
        <v>594.91106141641205</v>
      </c>
      <c r="AC208" s="371">
        <f t="shared" si="24"/>
        <v>3769.4308553203482</v>
      </c>
    </row>
    <row r="209" spans="1:29" ht="18.75">
      <c r="A209" s="350">
        <v>626</v>
      </c>
      <c r="B209" s="351" t="s">
        <v>243</v>
      </c>
      <c r="C209" s="347">
        <v>4964</v>
      </c>
      <c r="D209" s="341">
        <v>267.24496373892021</v>
      </c>
      <c r="E209" s="354">
        <v>394.37912973408544</v>
      </c>
      <c r="F209" s="357">
        <v>-58.617042707493958</v>
      </c>
      <c r="G209" s="356">
        <v>-68.517123287671239</v>
      </c>
      <c r="H209" s="342">
        <v>-7.8261482675261886</v>
      </c>
      <c r="I209" s="343">
        <v>259.41881547139405</v>
      </c>
      <c r="J209" s="346">
        <v>-44.955882352941174</v>
      </c>
      <c r="K209" s="347">
        <v>193.16200725620152</v>
      </c>
      <c r="L209" s="344">
        <f t="shared" si="23"/>
        <v>407.62494037465444</v>
      </c>
      <c r="M209" s="369">
        <v>17</v>
      </c>
      <c r="N209" s="134">
        <f t="shared" si="25"/>
        <v>-3679.7634763467904</v>
      </c>
      <c r="O209" s="135">
        <f t="shared" si="26"/>
        <v>-0.90027252151836923</v>
      </c>
      <c r="P209" s="31"/>
      <c r="Q209" s="39">
        <f t="shared" si="27"/>
        <v>-0.9259643647930097</v>
      </c>
      <c r="R209" s="39">
        <f t="shared" si="28"/>
        <v>-0.69470044660532138</v>
      </c>
      <c r="S209" s="23"/>
      <c r="T209" s="33"/>
      <c r="U209" s="362">
        <v>626</v>
      </c>
      <c r="V209" s="351" t="s">
        <v>243</v>
      </c>
      <c r="W209" s="347">
        <v>5033</v>
      </c>
      <c r="X209" s="366">
        <v>3307.5952253076907</v>
      </c>
      <c r="Y209" s="342">
        <v>196.37708135390449</v>
      </c>
      <c r="Z209" s="363">
        <v>3503.9723066615952</v>
      </c>
      <c r="AA209" s="368">
        <v>-49.280548380687463</v>
      </c>
      <c r="AB209" s="365">
        <v>632.69665844053713</v>
      </c>
      <c r="AC209" s="371">
        <f t="shared" si="24"/>
        <v>4087.3884167214451</v>
      </c>
    </row>
    <row r="210" spans="1:29" ht="18.75">
      <c r="A210" s="350">
        <v>630</v>
      </c>
      <c r="B210" s="351" t="s">
        <v>244</v>
      </c>
      <c r="C210" s="347">
        <v>1631</v>
      </c>
      <c r="D210" s="341">
        <v>993.33721643163699</v>
      </c>
      <c r="E210" s="354">
        <v>1496.7688534641325</v>
      </c>
      <c r="F210" s="357">
        <v>-216.62293071735132</v>
      </c>
      <c r="G210" s="356">
        <v>-286.80870631514409</v>
      </c>
      <c r="H210" s="342">
        <v>326.87921520539544</v>
      </c>
      <c r="I210" s="343">
        <v>1320.2164316370324</v>
      </c>
      <c r="J210" s="346">
        <v>-127.14285714285714</v>
      </c>
      <c r="K210" s="347">
        <v>179.92507054300461</v>
      </c>
      <c r="L210" s="344">
        <f t="shared" si="23"/>
        <v>1372.9986450371798</v>
      </c>
      <c r="M210" s="369">
        <v>17</v>
      </c>
      <c r="N210" s="134">
        <f t="shared" si="25"/>
        <v>-2927.8172119253177</v>
      </c>
      <c r="O210" s="135">
        <f t="shared" si="26"/>
        <v>-0.68075856053812156</v>
      </c>
      <c r="P210" s="31"/>
      <c r="Q210" s="39">
        <f t="shared" si="27"/>
        <v>-0.64851784949723212</v>
      </c>
      <c r="R210" s="39">
        <f t="shared" si="28"/>
        <v>-0.69932788133851276</v>
      </c>
      <c r="S210" s="23"/>
      <c r="T210" s="33"/>
      <c r="U210" s="362">
        <v>630</v>
      </c>
      <c r="V210" s="351" t="s">
        <v>244</v>
      </c>
      <c r="W210" s="347">
        <v>1593</v>
      </c>
      <c r="X210" s="366">
        <v>2870.6676498611864</v>
      </c>
      <c r="Y210" s="342">
        <v>885.47310934540667</v>
      </c>
      <c r="Z210" s="363">
        <v>3756.1407592065934</v>
      </c>
      <c r="AA210" s="367">
        <v>-53.734463276836159</v>
      </c>
      <c r="AB210" s="365">
        <v>598.40956103274038</v>
      </c>
      <c r="AC210" s="371">
        <f t="shared" si="24"/>
        <v>4300.8158569624975</v>
      </c>
    </row>
    <row r="211" spans="1:29" ht="18.75">
      <c r="A211" s="350">
        <v>631</v>
      </c>
      <c r="B211" s="351" t="s">
        <v>245</v>
      </c>
      <c r="C211" s="347">
        <v>1985</v>
      </c>
      <c r="D211" s="341">
        <v>778.51385390428209</v>
      </c>
      <c r="E211" s="354">
        <v>216.84030226700253</v>
      </c>
      <c r="F211" s="357">
        <v>283.15869017632241</v>
      </c>
      <c r="G211" s="356">
        <v>278.51486146095721</v>
      </c>
      <c r="H211" s="342">
        <v>297.44937027707806</v>
      </c>
      <c r="I211" s="343">
        <v>1075.9632241813601</v>
      </c>
      <c r="J211" s="346">
        <v>-273.86397984886651</v>
      </c>
      <c r="K211" s="347">
        <v>173.5098922484774</v>
      </c>
      <c r="L211" s="344">
        <f t="shared" si="23"/>
        <v>975.60913658097104</v>
      </c>
      <c r="M211" s="369">
        <v>2</v>
      </c>
      <c r="N211" s="134">
        <f t="shared" si="25"/>
        <v>-1180.4159392275747</v>
      </c>
      <c r="O211" s="135">
        <f t="shared" si="26"/>
        <v>-0.54749638697263237</v>
      </c>
      <c r="P211" s="31"/>
      <c r="Q211" s="39">
        <f t="shared" si="27"/>
        <v>-0.41408020263665035</v>
      </c>
      <c r="R211" s="39">
        <f t="shared" si="28"/>
        <v>-0.70219742221093018</v>
      </c>
      <c r="S211" s="23"/>
      <c r="T211" s="33"/>
      <c r="U211" s="362">
        <v>631</v>
      </c>
      <c r="V211" s="351" t="s">
        <v>245</v>
      </c>
      <c r="W211" s="347">
        <v>1994</v>
      </c>
      <c r="X211" s="366">
        <v>1392.571281101677</v>
      </c>
      <c r="Y211" s="342">
        <v>443.79476937693022</v>
      </c>
      <c r="Z211" s="363">
        <v>1836.3660504786071</v>
      </c>
      <c r="AA211" s="368">
        <v>-262.97492477432297</v>
      </c>
      <c r="AB211" s="365">
        <v>582.63395010426166</v>
      </c>
      <c r="AC211" s="371">
        <f t="shared" si="24"/>
        <v>2156.0250758085458</v>
      </c>
    </row>
    <row r="212" spans="1:29" ht="18.75">
      <c r="A212" s="350">
        <v>635</v>
      </c>
      <c r="B212" s="351" t="s">
        <v>246</v>
      </c>
      <c r="C212" s="347">
        <v>6439</v>
      </c>
      <c r="D212" s="341">
        <v>193.43795620437956</v>
      </c>
      <c r="E212" s="354">
        <v>213.4098462494176</v>
      </c>
      <c r="F212" s="357">
        <v>-6.2123000465910856</v>
      </c>
      <c r="G212" s="356">
        <v>-13.759589998446964</v>
      </c>
      <c r="H212" s="342">
        <v>348.00807578816585</v>
      </c>
      <c r="I212" s="343">
        <v>541.44603199254539</v>
      </c>
      <c r="J212" s="346">
        <v>-93.074545736915667</v>
      </c>
      <c r="K212" s="347">
        <v>197.57530115336723</v>
      </c>
      <c r="L212" s="344">
        <f t="shared" si="23"/>
        <v>645.94678740899701</v>
      </c>
      <c r="M212" s="369">
        <v>6</v>
      </c>
      <c r="N212" s="134">
        <f t="shared" si="25"/>
        <v>-2270.4593357130711</v>
      </c>
      <c r="O212" s="135">
        <f t="shared" si="26"/>
        <v>-0.77851274474849252</v>
      </c>
      <c r="P212" s="31"/>
      <c r="Q212" s="39">
        <f t="shared" si="27"/>
        <v>-0.77078566551829997</v>
      </c>
      <c r="R212" s="39">
        <f t="shared" si="28"/>
        <v>-0.69845743706971453</v>
      </c>
      <c r="S212" s="23"/>
      <c r="T212" s="33"/>
      <c r="U212" s="362">
        <v>635</v>
      </c>
      <c r="V212" s="351" t="s">
        <v>246</v>
      </c>
      <c r="W212" s="347">
        <v>6415</v>
      </c>
      <c r="X212" s="366">
        <v>1696.8642311789433</v>
      </c>
      <c r="Y212" s="342">
        <v>665.31801722565285</v>
      </c>
      <c r="Z212" s="363">
        <v>2362.1822484045961</v>
      </c>
      <c r="AA212" s="367">
        <v>-100.99142634450507</v>
      </c>
      <c r="AB212" s="365">
        <v>655.21530106197724</v>
      </c>
      <c r="AC212" s="371">
        <f t="shared" si="24"/>
        <v>2916.406123122068</v>
      </c>
    </row>
    <row r="213" spans="1:29" ht="18.75">
      <c r="A213" s="350">
        <v>636</v>
      </c>
      <c r="B213" s="351" t="s">
        <v>247</v>
      </c>
      <c r="C213" s="347">
        <v>8222</v>
      </c>
      <c r="D213" s="341">
        <v>541.4773777669667</v>
      </c>
      <c r="E213" s="354">
        <v>447.18596448552665</v>
      </c>
      <c r="F213" s="357">
        <v>66.602894672828995</v>
      </c>
      <c r="G213" s="356">
        <v>27.688518608611044</v>
      </c>
      <c r="H213" s="342">
        <v>327.50863536852347</v>
      </c>
      <c r="I213" s="343">
        <v>868.98589151058138</v>
      </c>
      <c r="J213" s="346">
        <v>-82.972269520797866</v>
      </c>
      <c r="K213" s="347">
        <v>215.54273355201587</v>
      </c>
      <c r="L213" s="344">
        <f t="shared" si="23"/>
        <v>1001.5563555417993</v>
      </c>
      <c r="M213" s="369">
        <v>2</v>
      </c>
      <c r="N213" s="134">
        <f t="shared" si="25"/>
        <v>-1827.6078406165016</v>
      </c>
      <c r="O213" s="135">
        <f t="shared" si="26"/>
        <v>-0.64598860790695545</v>
      </c>
      <c r="P213" s="31"/>
      <c r="Q213" s="39">
        <f t="shared" si="27"/>
        <v>-0.61568666460464261</v>
      </c>
      <c r="R213" s="39">
        <f t="shared" si="28"/>
        <v>-0.67244832057615245</v>
      </c>
      <c r="S213" s="23"/>
      <c r="T213" s="33"/>
      <c r="U213" s="362">
        <v>636</v>
      </c>
      <c r="V213" s="351" t="s">
        <v>247</v>
      </c>
      <c r="W213" s="347">
        <v>8229</v>
      </c>
      <c r="X213" s="366">
        <v>1567.9060139421122</v>
      </c>
      <c r="Y213" s="342">
        <v>693.23303973299221</v>
      </c>
      <c r="Z213" s="363">
        <v>2261.1390536751046</v>
      </c>
      <c r="AA213" s="368">
        <v>-90.016769959897928</v>
      </c>
      <c r="AB213" s="365">
        <v>658.04191244309402</v>
      </c>
      <c r="AC213" s="371">
        <f t="shared" si="24"/>
        <v>2829.1641961583009</v>
      </c>
    </row>
    <row r="214" spans="1:29" ht="18.75">
      <c r="A214" s="350">
        <v>638</v>
      </c>
      <c r="B214" s="351" t="s">
        <v>248</v>
      </c>
      <c r="C214" s="347">
        <v>51149</v>
      </c>
      <c r="D214" s="341">
        <v>888.10551525934034</v>
      </c>
      <c r="E214" s="354">
        <v>508.29349547400733</v>
      </c>
      <c r="F214" s="357">
        <v>266.58794893350796</v>
      </c>
      <c r="G214" s="356">
        <v>113.22407085182506</v>
      </c>
      <c r="H214" s="342">
        <v>-87.440810182017245</v>
      </c>
      <c r="I214" s="343">
        <v>800.66470507732311</v>
      </c>
      <c r="J214" s="346">
        <v>-20.101781070988679</v>
      </c>
      <c r="K214" s="347">
        <v>145.93117486367069</v>
      </c>
      <c r="L214" s="344">
        <f t="shared" si="23"/>
        <v>926.49409887000513</v>
      </c>
      <c r="M214" s="369">
        <v>1</v>
      </c>
      <c r="N214" s="134">
        <f t="shared" si="25"/>
        <v>-396.16862092603617</v>
      </c>
      <c r="O214" s="135">
        <f t="shared" si="26"/>
        <v>-0.29952354065526743</v>
      </c>
      <c r="P214" s="31"/>
      <c r="Q214" s="39">
        <f t="shared" si="27"/>
        <v>-8.7981464569520162E-2</v>
      </c>
      <c r="R214" s="39">
        <f t="shared" si="28"/>
        <v>-0.68736176168072172</v>
      </c>
      <c r="S214" s="23"/>
      <c r="T214" s="33"/>
      <c r="U214" s="362">
        <v>638</v>
      </c>
      <c r="V214" s="351" t="s">
        <v>248</v>
      </c>
      <c r="W214" s="347">
        <v>50619</v>
      </c>
      <c r="X214" s="366">
        <v>1207.377278577236</v>
      </c>
      <c r="Y214" s="342">
        <v>-329.47329529974354</v>
      </c>
      <c r="Z214" s="363">
        <v>877.90398327749244</v>
      </c>
      <c r="AA214" s="367">
        <v>-22.01453999486359</v>
      </c>
      <c r="AB214" s="365">
        <v>466.77327651341255</v>
      </c>
      <c r="AC214" s="371">
        <f t="shared" si="24"/>
        <v>1322.6627197960413</v>
      </c>
    </row>
    <row r="215" spans="1:29" ht="18.75">
      <c r="A215" s="350">
        <v>678</v>
      </c>
      <c r="B215" s="351" t="s">
        <v>249</v>
      </c>
      <c r="C215" s="347">
        <v>24260</v>
      </c>
      <c r="D215" s="341">
        <v>611.99212695795552</v>
      </c>
      <c r="E215" s="354">
        <v>473.72988458367684</v>
      </c>
      <c r="F215" s="357">
        <v>83.107502061005775</v>
      </c>
      <c r="G215" s="356">
        <v>55.154740313272875</v>
      </c>
      <c r="H215" s="342">
        <v>294.13730420445177</v>
      </c>
      <c r="I215" s="343">
        <v>906.12947238252264</v>
      </c>
      <c r="J215" s="346">
        <v>-28.68342951360264</v>
      </c>
      <c r="K215" s="347">
        <v>143.13132744149021</v>
      </c>
      <c r="L215" s="344">
        <f t="shared" si="23"/>
        <v>1020.5773703104103</v>
      </c>
      <c r="M215" s="369">
        <v>17</v>
      </c>
      <c r="N215" s="134">
        <f t="shared" si="25"/>
        <v>-1857.3939838127119</v>
      </c>
      <c r="O215" s="135">
        <f t="shared" si="26"/>
        <v>-0.64538306858117911</v>
      </c>
      <c r="P215" s="31"/>
      <c r="Q215" s="39">
        <f t="shared" si="27"/>
        <v>-0.62978955622871524</v>
      </c>
      <c r="R215" s="39">
        <f t="shared" si="28"/>
        <v>-0.69420864653141756</v>
      </c>
      <c r="S215" s="23"/>
      <c r="T215" s="33"/>
      <c r="U215" s="362">
        <v>678</v>
      </c>
      <c r="V215" s="351" t="s">
        <v>249</v>
      </c>
      <c r="W215" s="347">
        <v>24353</v>
      </c>
      <c r="X215" s="366">
        <v>2053.1360579753532</v>
      </c>
      <c r="Y215" s="342">
        <v>394.47039837391077</v>
      </c>
      <c r="Z215" s="363">
        <v>2447.6064563492641</v>
      </c>
      <c r="AA215" s="368">
        <v>-37.703691536976962</v>
      </c>
      <c r="AB215" s="365">
        <v>468.06858931083474</v>
      </c>
      <c r="AC215" s="371">
        <f t="shared" si="24"/>
        <v>2877.9713541231222</v>
      </c>
    </row>
    <row r="216" spans="1:29" ht="18.75">
      <c r="A216" s="350">
        <v>680</v>
      </c>
      <c r="B216" s="351" t="s">
        <v>250</v>
      </c>
      <c r="C216" s="347">
        <v>24810</v>
      </c>
      <c r="D216" s="341">
        <v>346.50153164046753</v>
      </c>
      <c r="E216" s="354">
        <v>311.26916565900848</v>
      </c>
      <c r="F216" s="357">
        <v>4.9852075775896818</v>
      </c>
      <c r="G216" s="356">
        <v>30.247158403869406</v>
      </c>
      <c r="H216" s="342">
        <v>95.3925836356308</v>
      </c>
      <c r="I216" s="343">
        <v>441.89415558242644</v>
      </c>
      <c r="J216" s="346">
        <v>-15.84316807738815</v>
      </c>
      <c r="K216" s="347">
        <v>138.54476479099938</v>
      </c>
      <c r="L216" s="344">
        <f t="shared" si="23"/>
        <v>564.59575229603763</v>
      </c>
      <c r="M216" s="369">
        <v>2</v>
      </c>
      <c r="N216" s="134">
        <f t="shared" si="25"/>
        <v>-1048.0166995736536</v>
      </c>
      <c r="O216" s="135">
        <f t="shared" si="26"/>
        <v>-0.64988751535346556</v>
      </c>
      <c r="P216" s="31"/>
      <c r="Q216" s="39">
        <f t="shared" si="27"/>
        <v>-0.63056459675407317</v>
      </c>
      <c r="R216" s="39">
        <f t="shared" si="28"/>
        <v>-0.69570290632644149</v>
      </c>
      <c r="S216" s="23"/>
      <c r="T216" s="33"/>
      <c r="U216" s="362">
        <v>680</v>
      </c>
      <c r="V216" s="351" t="s">
        <v>250</v>
      </c>
      <c r="W216" s="347">
        <v>24407</v>
      </c>
      <c r="X216" s="366">
        <v>1182.9431072896573</v>
      </c>
      <c r="Y216" s="342">
        <v>13.19064627013635</v>
      </c>
      <c r="Z216" s="363">
        <v>1196.1337535597936</v>
      </c>
      <c r="AA216" s="367">
        <v>-38.815708608186178</v>
      </c>
      <c r="AB216" s="365">
        <v>455.29440691808361</v>
      </c>
      <c r="AC216" s="371">
        <f t="shared" si="24"/>
        <v>1612.6124518696911</v>
      </c>
    </row>
    <row r="217" spans="1:29" ht="18.75">
      <c r="A217" s="350">
        <v>681</v>
      </c>
      <c r="B217" s="351" t="s">
        <v>251</v>
      </c>
      <c r="C217" s="347">
        <v>3330</v>
      </c>
      <c r="D217" s="341">
        <v>257.53873873873874</v>
      </c>
      <c r="E217" s="354">
        <v>33.846546546546548</v>
      </c>
      <c r="F217" s="357">
        <v>111.47807807807808</v>
      </c>
      <c r="G217" s="356">
        <v>112.21411411411411</v>
      </c>
      <c r="H217" s="342">
        <v>313.95855855855854</v>
      </c>
      <c r="I217" s="343">
        <v>571.49729729729734</v>
      </c>
      <c r="J217" s="346">
        <v>-18.709009009009009</v>
      </c>
      <c r="K217" s="347">
        <v>241.94275682125567</v>
      </c>
      <c r="L217" s="344">
        <f t="shared" si="23"/>
        <v>794.73104510954397</v>
      </c>
      <c r="M217" s="369">
        <v>10</v>
      </c>
      <c r="N217" s="134">
        <f t="shared" si="25"/>
        <v>-2902.6323926721584</v>
      </c>
      <c r="O217" s="135">
        <f t="shared" si="26"/>
        <v>-0.78505465895277071</v>
      </c>
      <c r="P217" s="31"/>
      <c r="Q217" s="39">
        <f t="shared" si="27"/>
        <v>-0.80681705268981918</v>
      </c>
      <c r="R217" s="39">
        <f t="shared" si="28"/>
        <v>-0.68515493864149524</v>
      </c>
      <c r="S217" s="23"/>
      <c r="T217" s="33"/>
      <c r="U217" s="362">
        <v>681</v>
      </c>
      <c r="V217" s="351" t="s">
        <v>251</v>
      </c>
      <c r="W217" s="347">
        <v>3364</v>
      </c>
      <c r="X217" s="366">
        <v>2095.8913623352055</v>
      </c>
      <c r="Y217" s="342">
        <v>862.43029728665852</v>
      </c>
      <c r="Z217" s="363">
        <v>2958.321659621864</v>
      </c>
      <c r="AA217" s="368">
        <v>-29.408442330558859</v>
      </c>
      <c r="AB217" s="365">
        <v>768.45022049039756</v>
      </c>
      <c r="AC217" s="371">
        <f t="shared" si="24"/>
        <v>3697.3634377817025</v>
      </c>
    </row>
    <row r="218" spans="1:29" ht="18.75">
      <c r="A218" s="350">
        <v>683</v>
      </c>
      <c r="B218" s="351" t="s">
        <v>252</v>
      </c>
      <c r="C218" s="347">
        <v>3670</v>
      </c>
      <c r="D218" s="341">
        <v>1339.3198910081744</v>
      </c>
      <c r="E218" s="354">
        <v>1434.383378746594</v>
      </c>
      <c r="F218" s="357">
        <v>-105.84523160762943</v>
      </c>
      <c r="G218" s="356">
        <v>10.781743869209809</v>
      </c>
      <c r="H218" s="342">
        <v>673.76675749318804</v>
      </c>
      <c r="I218" s="343">
        <v>2013.0869209809264</v>
      </c>
      <c r="J218" s="346">
        <v>20.051226158038148</v>
      </c>
      <c r="K218" s="347">
        <v>207.0746535381721</v>
      </c>
      <c r="L218" s="344">
        <f t="shared" si="23"/>
        <v>2240.2128006771368</v>
      </c>
      <c r="M218" s="369">
        <v>19</v>
      </c>
      <c r="N218" s="134">
        <f t="shared" si="25"/>
        <v>-3569.4796365771595</v>
      </c>
      <c r="O218" s="135">
        <f t="shared" si="26"/>
        <v>-0.61440079231872768</v>
      </c>
      <c r="P218" s="31"/>
      <c r="Q218" s="39">
        <f t="shared" si="27"/>
        <v>-0.60489666964381206</v>
      </c>
      <c r="R218" s="39">
        <f t="shared" si="28"/>
        <v>-0.69342917741100385</v>
      </c>
      <c r="S218" s="23"/>
      <c r="T218" s="33"/>
      <c r="U218" s="362">
        <v>683</v>
      </c>
      <c r="V218" s="351" t="s">
        <v>252</v>
      </c>
      <c r="W218" s="347">
        <v>3712</v>
      </c>
      <c r="X218" s="366">
        <v>3838.3049272195631</v>
      </c>
      <c r="Y218" s="342">
        <v>1256.7848032722461</v>
      </c>
      <c r="Z218" s="363">
        <v>5095.0897304918099</v>
      </c>
      <c r="AA218" s="367">
        <v>39.148168103448278</v>
      </c>
      <c r="AB218" s="365">
        <v>675.45453865903778</v>
      </c>
      <c r="AC218" s="371">
        <f t="shared" si="24"/>
        <v>5809.6924372542962</v>
      </c>
    </row>
    <row r="219" spans="1:29" ht="18.75">
      <c r="A219" s="350">
        <v>684</v>
      </c>
      <c r="B219" s="351" t="s">
        <v>253</v>
      </c>
      <c r="C219" s="347">
        <v>38959</v>
      </c>
      <c r="D219" s="341">
        <v>413.32018275623091</v>
      </c>
      <c r="E219" s="354">
        <v>187.20798788469929</v>
      </c>
      <c r="F219" s="357">
        <v>108.44379989219436</v>
      </c>
      <c r="G219" s="356">
        <v>117.66839497933725</v>
      </c>
      <c r="H219" s="342">
        <v>-12.525167483764983</v>
      </c>
      <c r="I219" s="343">
        <v>400.79498960445596</v>
      </c>
      <c r="J219" s="346">
        <v>-48.346107446289686</v>
      </c>
      <c r="K219" s="347">
        <v>180.72365737892724</v>
      </c>
      <c r="L219" s="344">
        <f t="shared" si="23"/>
        <v>533.17253953709348</v>
      </c>
      <c r="M219" s="369">
        <v>4</v>
      </c>
      <c r="N219" s="134">
        <f t="shared" si="25"/>
        <v>-1171.9275644892928</v>
      </c>
      <c r="O219" s="135">
        <f t="shared" si="26"/>
        <v>-0.68730719194839551</v>
      </c>
      <c r="P219" s="31"/>
      <c r="Q219" s="39">
        <f t="shared" si="27"/>
        <v>-0.6511725043741039</v>
      </c>
      <c r="R219" s="39">
        <f t="shared" si="28"/>
        <v>-0.69340809266955006</v>
      </c>
      <c r="S219" s="23"/>
      <c r="T219" s="33"/>
      <c r="U219" s="362">
        <v>684</v>
      </c>
      <c r="V219" s="351" t="s">
        <v>253</v>
      </c>
      <c r="W219" s="347">
        <v>39040</v>
      </c>
      <c r="X219" s="366">
        <v>1270.4425487810536</v>
      </c>
      <c r="Y219" s="342">
        <v>-121.46491763040318</v>
      </c>
      <c r="Z219" s="363">
        <v>1148.9776311506505</v>
      </c>
      <c r="AA219" s="368">
        <v>-33.337499999999999</v>
      </c>
      <c r="AB219" s="365">
        <v>589.45997287573607</v>
      </c>
      <c r="AC219" s="371">
        <f t="shared" si="24"/>
        <v>1705.1001040263864</v>
      </c>
    </row>
    <row r="220" spans="1:29" ht="18.75">
      <c r="A220" s="350">
        <v>686</v>
      </c>
      <c r="B220" s="351" t="s">
        <v>254</v>
      </c>
      <c r="C220" s="347">
        <v>3033</v>
      </c>
      <c r="D220" s="341">
        <v>-142.4724695021431</v>
      </c>
      <c r="E220" s="354">
        <v>142.49126277612925</v>
      </c>
      <c r="F220" s="357">
        <v>-144.22782723376196</v>
      </c>
      <c r="G220" s="356">
        <v>-140.73590504451039</v>
      </c>
      <c r="H220" s="342">
        <v>435.04747774480711</v>
      </c>
      <c r="I220" s="343">
        <v>292.57500824266401</v>
      </c>
      <c r="J220" s="346">
        <v>161.00791295746785</v>
      </c>
      <c r="K220" s="347">
        <v>221.79610738535453</v>
      </c>
      <c r="L220" s="344">
        <f t="shared" si="23"/>
        <v>675.37902858548637</v>
      </c>
      <c r="M220" s="369">
        <v>11</v>
      </c>
      <c r="N220" s="134">
        <f t="shared" si="25"/>
        <v>-3703.598721136832</v>
      </c>
      <c r="O220" s="135">
        <f t="shared" si="26"/>
        <v>-0.84576787844416113</v>
      </c>
      <c r="P220" s="31"/>
      <c r="Q220" s="39">
        <f t="shared" si="27"/>
        <v>-0.91742429828109995</v>
      </c>
      <c r="R220" s="39">
        <f t="shared" si="28"/>
        <v>-0.68863963389464966</v>
      </c>
      <c r="S220" s="23"/>
      <c r="T220" s="33"/>
      <c r="U220" s="362">
        <v>686</v>
      </c>
      <c r="V220" s="351" t="s">
        <v>254</v>
      </c>
      <c r="W220" s="347">
        <v>3053</v>
      </c>
      <c r="X220" s="366">
        <v>2594.0528273583386</v>
      </c>
      <c r="Y220" s="342">
        <v>949.05976087775809</v>
      </c>
      <c r="Z220" s="363">
        <v>3543.1125882360971</v>
      </c>
      <c r="AA220" s="367">
        <v>123.51981657386177</v>
      </c>
      <c r="AB220" s="365">
        <v>712.34534491236002</v>
      </c>
      <c r="AC220" s="371">
        <f t="shared" si="24"/>
        <v>4378.9777497223185</v>
      </c>
    </row>
    <row r="221" spans="1:29" ht="18.75">
      <c r="A221" s="350">
        <v>687</v>
      </c>
      <c r="B221" s="351" t="s">
        <v>255</v>
      </c>
      <c r="C221" s="347">
        <v>1513</v>
      </c>
      <c r="D221" s="341">
        <v>297.96893588896233</v>
      </c>
      <c r="E221" s="354">
        <v>604.86318572372772</v>
      </c>
      <c r="F221" s="357">
        <v>-121.6463978849967</v>
      </c>
      <c r="G221" s="356">
        <v>-185.24785194976866</v>
      </c>
      <c r="H221" s="342">
        <v>-20.690680766688697</v>
      </c>
      <c r="I221" s="343">
        <v>277.27891606080635</v>
      </c>
      <c r="J221" s="346">
        <v>100.96563119629874</v>
      </c>
      <c r="K221" s="347">
        <v>248.53450675871156</v>
      </c>
      <c r="L221" s="344">
        <f t="shared" si="23"/>
        <v>626.77905401581666</v>
      </c>
      <c r="M221" s="369">
        <v>11</v>
      </c>
      <c r="N221" s="134">
        <f t="shared" si="25"/>
        <v>-4766.4055032023934</v>
      </c>
      <c r="O221" s="135">
        <f t="shared" si="26"/>
        <v>-0.88378312528227154</v>
      </c>
      <c r="P221" s="31"/>
      <c r="Q221" s="39">
        <f t="shared" si="27"/>
        <v>-0.93825445190916379</v>
      </c>
      <c r="R221" s="39">
        <f t="shared" si="28"/>
        <v>-0.68949182585450464</v>
      </c>
      <c r="S221" s="23"/>
      <c r="T221" s="33"/>
      <c r="U221" s="362">
        <v>687</v>
      </c>
      <c r="V221" s="351" t="s">
        <v>255</v>
      </c>
      <c r="W221" s="347">
        <v>1561</v>
      </c>
      <c r="X221" s="366">
        <v>3922.4546833724808</v>
      </c>
      <c r="Y221" s="342">
        <v>568.21589344207985</v>
      </c>
      <c r="Z221" s="363">
        <v>4490.6705768145603</v>
      </c>
      <c r="AA221" s="368">
        <v>102.10185778347213</v>
      </c>
      <c r="AB221" s="365">
        <v>800.41212262017734</v>
      </c>
      <c r="AC221" s="371">
        <f t="shared" si="24"/>
        <v>5393.1845572182101</v>
      </c>
    </row>
    <row r="222" spans="1:29" ht="18.75">
      <c r="A222" s="350">
        <v>689</v>
      </c>
      <c r="B222" s="351" t="s">
        <v>256</v>
      </c>
      <c r="C222" s="347">
        <v>3092</v>
      </c>
      <c r="D222" s="341">
        <v>653.57826649417848</v>
      </c>
      <c r="E222" s="354">
        <v>-155.32891332470894</v>
      </c>
      <c r="F222" s="357">
        <v>478.22800776196635</v>
      </c>
      <c r="G222" s="356">
        <v>330.67917205692106</v>
      </c>
      <c r="H222" s="342">
        <v>140.58958602846053</v>
      </c>
      <c r="I222" s="343">
        <v>794.16785252263912</v>
      </c>
      <c r="J222" s="346">
        <v>-83.586675291073732</v>
      </c>
      <c r="K222" s="347">
        <v>192.56532676435617</v>
      </c>
      <c r="L222" s="344">
        <f t="shared" si="23"/>
        <v>903.14650399592153</v>
      </c>
      <c r="M222" s="369">
        <v>9</v>
      </c>
      <c r="N222" s="134">
        <f t="shared" si="25"/>
        <v>-2620.7254420783579</v>
      </c>
      <c r="O222" s="135">
        <f t="shared" si="26"/>
        <v>-0.7437062078824801</v>
      </c>
      <c r="P222" s="31"/>
      <c r="Q222" s="39">
        <f t="shared" si="27"/>
        <v>-0.73926789311854457</v>
      </c>
      <c r="R222" s="39">
        <f t="shared" si="28"/>
        <v>-0.69237693288428104</v>
      </c>
      <c r="S222" s="23"/>
      <c r="T222" s="33"/>
      <c r="U222" s="362">
        <v>689</v>
      </c>
      <c r="V222" s="351" t="s">
        <v>256</v>
      </c>
      <c r="W222" s="347">
        <v>3146</v>
      </c>
      <c r="X222" s="366">
        <v>2778.6768449079614</v>
      </c>
      <c r="Y222" s="342">
        <v>267.23822102488913</v>
      </c>
      <c r="Z222" s="363">
        <v>3045.9150659328502</v>
      </c>
      <c r="AA222" s="367">
        <v>-148.02129688493324</v>
      </c>
      <c r="AB222" s="365">
        <v>625.97817702636257</v>
      </c>
      <c r="AC222" s="371">
        <f t="shared" si="24"/>
        <v>3523.8719460742795</v>
      </c>
    </row>
    <row r="223" spans="1:29" ht="18.75">
      <c r="A223" s="350">
        <v>691</v>
      </c>
      <c r="B223" s="351" t="s">
        <v>257</v>
      </c>
      <c r="C223" s="347">
        <v>2690</v>
      </c>
      <c r="D223" s="341">
        <v>913.09851301115236</v>
      </c>
      <c r="E223" s="354">
        <v>692.59293680297401</v>
      </c>
      <c r="F223" s="357">
        <v>200.01189591078068</v>
      </c>
      <c r="G223" s="356">
        <v>20.49368029739777</v>
      </c>
      <c r="H223" s="342">
        <v>667.44498141263944</v>
      </c>
      <c r="I223" s="343">
        <v>1580.5438661710036</v>
      </c>
      <c r="J223" s="346">
        <v>-14.468029739776952</v>
      </c>
      <c r="K223" s="347">
        <v>238.27511465701622</v>
      </c>
      <c r="L223" s="344">
        <f t="shared" si="23"/>
        <v>1804.3509510882429</v>
      </c>
      <c r="M223" s="369">
        <v>17</v>
      </c>
      <c r="N223" s="134">
        <f t="shared" si="25"/>
        <v>-2920.6590861847808</v>
      </c>
      <c r="O223" s="135">
        <f t="shared" si="26"/>
        <v>-0.61812759404642448</v>
      </c>
      <c r="P223" s="31"/>
      <c r="Q223" s="39">
        <f t="shared" si="27"/>
        <v>-0.60693508005047425</v>
      </c>
      <c r="R223" s="39">
        <f t="shared" si="28"/>
        <v>-0.65908267893633998</v>
      </c>
      <c r="S223" s="23"/>
      <c r="T223" s="33"/>
      <c r="U223" s="362">
        <v>691</v>
      </c>
      <c r="V223" s="351" t="s">
        <v>257</v>
      </c>
      <c r="W223" s="347">
        <v>2710</v>
      </c>
      <c r="X223" s="366">
        <v>2861.3094175874876</v>
      </c>
      <c r="Y223" s="342">
        <v>1159.7664555124679</v>
      </c>
      <c r="Z223" s="363">
        <v>4021.0758730999555</v>
      </c>
      <c r="AA223" s="368">
        <v>5.0107011070110703</v>
      </c>
      <c r="AB223" s="365">
        <v>698.92346306605737</v>
      </c>
      <c r="AC223" s="371">
        <f t="shared" si="24"/>
        <v>4725.010037273024</v>
      </c>
    </row>
    <row r="224" spans="1:29" ht="18.75">
      <c r="A224" s="350">
        <v>694</v>
      </c>
      <c r="B224" s="351" t="s">
        <v>258</v>
      </c>
      <c r="C224" s="347">
        <v>28521</v>
      </c>
      <c r="D224" s="341">
        <v>264.80989446372848</v>
      </c>
      <c r="E224" s="354">
        <v>198.68395217558992</v>
      </c>
      <c r="F224" s="357">
        <v>6.3930437221696295</v>
      </c>
      <c r="G224" s="356">
        <v>59.732898565968938</v>
      </c>
      <c r="H224" s="342">
        <v>77.32050068370674</v>
      </c>
      <c r="I224" s="343">
        <v>342.13039514743525</v>
      </c>
      <c r="J224" s="346">
        <v>-3.247607026401599</v>
      </c>
      <c r="K224" s="347">
        <v>151.77764705331907</v>
      </c>
      <c r="L224" s="344">
        <f t="shared" si="23"/>
        <v>490.6604351743527</v>
      </c>
      <c r="M224" s="369">
        <v>5</v>
      </c>
      <c r="N224" s="134">
        <f t="shared" si="25"/>
        <v>-1210.5484844585039</v>
      </c>
      <c r="O224" s="135">
        <f t="shared" si="26"/>
        <v>-0.71158131754902643</v>
      </c>
      <c r="P224" s="31"/>
      <c r="Q224" s="39">
        <f t="shared" si="27"/>
        <v>-0.72296839459265927</v>
      </c>
      <c r="R224" s="39">
        <f t="shared" si="28"/>
        <v>-0.68575551287469527</v>
      </c>
      <c r="S224" s="23"/>
      <c r="T224" s="33"/>
      <c r="U224" s="362">
        <v>694</v>
      </c>
      <c r="V224" s="351" t="s">
        <v>258</v>
      </c>
      <c r="W224" s="347">
        <v>28710</v>
      </c>
      <c r="X224" s="366">
        <v>1155.0210895891521</v>
      </c>
      <c r="Y224" s="342">
        <v>79.965780029477997</v>
      </c>
      <c r="Z224" s="363">
        <v>1234.9868696186302</v>
      </c>
      <c r="AA224" s="367">
        <v>-16.770184604667364</v>
      </c>
      <c r="AB224" s="365">
        <v>482.99223461889358</v>
      </c>
      <c r="AC224" s="371">
        <f t="shared" si="24"/>
        <v>1701.2089196328566</v>
      </c>
    </row>
    <row r="225" spans="1:29" ht="18.75">
      <c r="A225" s="350">
        <v>697</v>
      </c>
      <c r="B225" s="351" t="s">
        <v>259</v>
      </c>
      <c r="C225" s="347">
        <v>1210</v>
      </c>
      <c r="D225" s="341">
        <v>114.41487603305785</v>
      </c>
      <c r="E225" s="354">
        <v>284.90165289256197</v>
      </c>
      <c r="F225" s="357">
        <v>-108.06776859504133</v>
      </c>
      <c r="G225" s="356">
        <v>-62.419008264462811</v>
      </c>
      <c r="H225" s="342">
        <v>282.42479338842975</v>
      </c>
      <c r="I225" s="343">
        <v>396.8404958677686</v>
      </c>
      <c r="J225" s="346">
        <v>-159.46363636363637</v>
      </c>
      <c r="K225" s="347">
        <v>243.32082494356538</v>
      </c>
      <c r="L225" s="344">
        <f t="shared" si="23"/>
        <v>480.69768444769761</v>
      </c>
      <c r="M225" s="369">
        <v>18</v>
      </c>
      <c r="N225" s="134">
        <f t="shared" si="25"/>
        <v>-4440.8956828390474</v>
      </c>
      <c r="O225" s="135">
        <f t="shared" si="26"/>
        <v>-0.90232884991213647</v>
      </c>
      <c r="P225" s="31"/>
      <c r="Q225" s="39">
        <f t="shared" si="27"/>
        <v>-0.908716190264239</v>
      </c>
      <c r="R225" s="39">
        <f t="shared" si="28"/>
        <v>-0.68904863120162296</v>
      </c>
      <c r="S225" s="23"/>
      <c r="T225" s="33"/>
      <c r="U225" s="362">
        <v>697</v>
      </c>
      <c r="V225" s="351" t="s">
        <v>259</v>
      </c>
      <c r="W225" s="347">
        <v>1235</v>
      </c>
      <c r="X225" s="366">
        <v>3613.8451839908957</v>
      </c>
      <c r="Y225" s="342">
        <v>733.48099593631935</v>
      </c>
      <c r="Z225" s="363">
        <v>4347.326179927215</v>
      </c>
      <c r="AA225" s="368">
        <v>-208.23724696356274</v>
      </c>
      <c r="AB225" s="365">
        <v>782.50443432309271</v>
      </c>
      <c r="AC225" s="371">
        <f t="shared" si="24"/>
        <v>4921.593367286745</v>
      </c>
    </row>
    <row r="226" spans="1:29" ht="18.75">
      <c r="A226" s="350">
        <v>698</v>
      </c>
      <c r="B226" s="351" t="s">
        <v>260</v>
      </c>
      <c r="C226" s="347">
        <v>64180</v>
      </c>
      <c r="D226" s="341">
        <v>-108.08628856341539</v>
      </c>
      <c r="E226" s="354">
        <v>362.08451230913056</v>
      </c>
      <c r="F226" s="357">
        <v>-285.2870052976005</v>
      </c>
      <c r="G226" s="356">
        <v>-184.88379557494545</v>
      </c>
      <c r="H226" s="342">
        <v>301.06763789342472</v>
      </c>
      <c r="I226" s="343">
        <v>192.98134933000935</v>
      </c>
      <c r="J226" s="346">
        <v>-75.780180741664068</v>
      </c>
      <c r="K226" s="347">
        <v>149.62144699335249</v>
      </c>
      <c r="L226" s="344">
        <f t="shared" si="23"/>
        <v>266.82261558169779</v>
      </c>
      <c r="M226" s="369">
        <v>19</v>
      </c>
      <c r="N226" s="134">
        <f t="shared" si="25"/>
        <v>-1678.4843131963119</v>
      </c>
      <c r="O226" s="135">
        <f t="shared" si="26"/>
        <v>-0.86283778069442818</v>
      </c>
      <c r="P226" s="31"/>
      <c r="Q226" s="39">
        <f t="shared" si="27"/>
        <v>-0.87172543025323779</v>
      </c>
      <c r="R226" s="39">
        <f t="shared" si="28"/>
        <v>-0.69774735162145163</v>
      </c>
      <c r="S226" s="23"/>
      <c r="T226" s="33"/>
      <c r="U226" s="362">
        <v>698</v>
      </c>
      <c r="V226" s="351" t="s">
        <v>260</v>
      </c>
      <c r="W226" s="347">
        <v>63528</v>
      </c>
      <c r="X226" s="366">
        <v>1097.5442816032748</v>
      </c>
      <c r="Y226" s="342">
        <v>406.89537242160497</v>
      </c>
      <c r="Z226" s="363">
        <v>1504.4396540248799</v>
      </c>
      <c r="AA226" s="367">
        <v>-54.153853418964864</v>
      </c>
      <c r="AB226" s="365">
        <v>495.02112817209473</v>
      </c>
      <c r="AC226" s="371">
        <f t="shared" si="24"/>
        <v>1945.3069287780097</v>
      </c>
    </row>
    <row r="227" spans="1:29" ht="18.75">
      <c r="A227" s="350">
        <v>700</v>
      </c>
      <c r="B227" s="351" t="s">
        <v>261</v>
      </c>
      <c r="C227" s="347">
        <v>4913</v>
      </c>
      <c r="D227" s="341">
        <v>245.05597394667208</v>
      </c>
      <c r="E227" s="354">
        <v>92.082637899450432</v>
      </c>
      <c r="F227" s="357">
        <v>49.427437410950539</v>
      </c>
      <c r="G227" s="356">
        <v>103.54589863627112</v>
      </c>
      <c r="H227" s="342">
        <v>-1.2253205780582128</v>
      </c>
      <c r="I227" s="343">
        <v>243.83065336861389</v>
      </c>
      <c r="J227" s="346">
        <v>-223.94056584571544</v>
      </c>
      <c r="K227" s="347">
        <v>166.01338980050613</v>
      </c>
      <c r="L227" s="344">
        <f t="shared" si="23"/>
        <v>185.90347732340459</v>
      </c>
      <c r="M227" s="369">
        <v>9</v>
      </c>
      <c r="N227" s="134">
        <f t="shared" si="25"/>
        <v>-2315.946514292857</v>
      </c>
      <c r="O227" s="135">
        <f t="shared" si="26"/>
        <v>-0.92569359556073694</v>
      </c>
      <c r="P227" s="31"/>
      <c r="Q227" s="39">
        <f t="shared" si="27"/>
        <v>-0.88639261023444305</v>
      </c>
      <c r="R227" s="39">
        <f t="shared" si="28"/>
        <v>-0.7028397204715966</v>
      </c>
      <c r="S227" s="23"/>
      <c r="T227" s="33"/>
      <c r="U227" s="362">
        <v>700</v>
      </c>
      <c r="V227" s="351" t="s">
        <v>261</v>
      </c>
      <c r="W227" s="347">
        <v>4922</v>
      </c>
      <c r="X227" s="366">
        <v>2039.7270957526327</v>
      </c>
      <c r="Y227" s="342">
        <v>106.52988516902205</v>
      </c>
      <c r="Z227" s="363">
        <v>2146.2569809216548</v>
      </c>
      <c r="AA227" s="368">
        <v>-203.07314099959365</v>
      </c>
      <c r="AB227" s="365">
        <v>558.66615169420095</v>
      </c>
      <c r="AC227" s="371">
        <f t="shared" si="24"/>
        <v>2501.8499916162618</v>
      </c>
    </row>
    <row r="228" spans="1:29" ht="18.75">
      <c r="A228" s="350">
        <v>702</v>
      </c>
      <c r="B228" s="351" t="s">
        <v>262</v>
      </c>
      <c r="C228" s="347">
        <v>4155</v>
      </c>
      <c r="D228" s="341">
        <v>218.81853188929</v>
      </c>
      <c r="E228" s="354">
        <v>22.772803850782189</v>
      </c>
      <c r="F228" s="357">
        <v>143.32154031287607</v>
      </c>
      <c r="G228" s="356">
        <v>52.724187725631772</v>
      </c>
      <c r="H228" s="342">
        <v>210.36702767749699</v>
      </c>
      <c r="I228" s="343">
        <v>429.18555956678699</v>
      </c>
      <c r="J228" s="346">
        <v>-198.89265944645007</v>
      </c>
      <c r="K228" s="347">
        <v>219.04972195045565</v>
      </c>
      <c r="L228" s="344">
        <f t="shared" si="23"/>
        <v>449.34262207079257</v>
      </c>
      <c r="M228" s="369">
        <v>6</v>
      </c>
      <c r="N228" s="134">
        <f t="shared" si="25"/>
        <v>-3093.1648867180725</v>
      </c>
      <c r="O228" s="135">
        <f t="shared" si="26"/>
        <v>-0.8731569034205332</v>
      </c>
      <c r="P228" s="31"/>
      <c r="Q228" s="39">
        <f t="shared" si="27"/>
        <v>-0.85812916666263517</v>
      </c>
      <c r="R228" s="39">
        <f t="shared" si="28"/>
        <v>-0.68929965502548263</v>
      </c>
      <c r="S228" s="23"/>
      <c r="T228" s="33"/>
      <c r="U228" s="362">
        <v>702</v>
      </c>
      <c r="V228" s="351" t="s">
        <v>262</v>
      </c>
      <c r="W228" s="347">
        <v>4215</v>
      </c>
      <c r="X228" s="366">
        <v>2363.3732235019652</v>
      </c>
      <c r="Y228" s="342">
        <v>661.81207689163818</v>
      </c>
      <c r="Z228" s="363">
        <v>3025.1853003936035</v>
      </c>
      <c r="AA228" s="367">
        <v>-187.69703440094898</v>
      </c>
      <c r="AB228" s="365">
        <v>705.01924279621073</v>
      </c>
      <c r="AC228" s="371">
        <f t="shared" si="24"/>
        <v>3542.5075087888649</v>
      </c>
    </row>
    <row r="229" spans="1:29" ht="18.75">
      <c r="A229" s="350">
        <v>704</v>
      </c>
      <c r="B229" s="351" t="s">
        <v>263</v>
      </c>
      <c r="C229" s="347">
        <v>6379</v>
      </c>
      <c r="D229" s="341">
        <v>666.14124470920206</v>
      </c>
      <c r="E229" s="354">
        <v>595.68161153785854</v>
      </c>
      <c r="F229" s="357">
        <v>71.323248158018501</v>
      </c>
      <c r="G229" s="356">
        <v>-0.86361498667502745</v>
      </c>
      <c r="H229" s="342">
        <v>180.00532998902651</v>
      </c>
      <c r="I229" s="343">
        <v>846.14657469822862</v>
      </c>
      <c r="J229" s="346">
        <v>-153.15645085436589</v>
      </c>
      <c r="K229" s="347">
        <v>136.67386201710141</v>
      </c>
      <c r="L229" s="344">
        <f t="shared" si="23"/>
        <v>829.6639858609642</v>
      </c>
      <c r="M229" s="369">
        <v>2</v>
      </c>
      <c r="N229" s="134">
        <f t="shared" si="25"/>
        <v>-392.58195433636843</v>
      </c>
      <c r="O229" s="135">
        <f t="shared" si="26"/>
        <v>-0.32119718415508564</v>
      </c>
      <c r="P229" s="31"/>
      <c r="Q229" s="39">
        <f t="shared" si="27"/>
        <v>-8.8260184245653739E-2</v>
      </c>
      <c r="R229" s="39">
        <f t="shared" si="28"/>
        <v>-0.69409394785518153</v>
      </c>
      <c r="S229" s="23"/>
      <c r="T229" s="33"/>
      <c r="U229" s="362">
        <v>704</v>
      </c>
      <c r="V229" s="351" t="s">
        <v>263</v>
      </c>
      <c r="W229" s="347">
        <v>6354</v>
      </c>
      <c r="X229" s="366">
        <v>905.45021781456524</v>
      </c>
      <c r="Y229" s="342">
        <v>22.606844164407622</v>
      </c>
      <c r="Z229" s="363">
        <v>928.05706197897291</v>
      </c>
      <c r="AA229" s="368">
        <v>-152.59490084985836</v>
      </c>
      <c r="AB229" s="365">
        <v>446.78377906821817</v>
      </c>
      <c r="AC229" s="371">
        <f t="shared" si="24"/>
        <v>1222.2459401973326</v>
      </c>
    </row>
    <row r="230" spans="1:29" ht="18.75">
      <c r="A230" s="350">
        <v>707</v>
      </c>
      <c r="B230" s="351" t="s">
        <v>264</v>
      </c>
      <c r="C230" s="347">
        <v>2032</v>
      </c>
      <c r="D230" s="341">
        <v>129.90944881889763</v>
      </c>
      <c r="E230" s="354">
        <v>-52.493110236220474</v>
      </c>
      <c r="F230" s="357">
        <v>59.370570866141733</v>
      </c>
      <c r="G230" s="356">
        <v>123.03198818897638</v>
      </c>
      <c r="H230" s="342">
        <v>606.21555118110234</v>
      </c>
      <c r="I230" s="343">
        <v>736.125</v>
      </c>
      <c r="J230" s="346">
        <v>-277.72687007874015</v>
      </c>
      <c r="K230" s="347">
        <v>258.0843711927327</v>
      </c>
      <c r="L230" s="344">
        <f t="shared" si="23"/>
        <v>716.48250111399261</v>
      </c>
      <c r="M230" s="369">
        <v>12</v>
      </c>
      <c r="N230" s="134">
        <f t="shared" si="25"/>
        <v>-4092.2789183625027</v>
      </c>
      <c r="O230" s="135">
        <f t="shared" si="26"/>
        <v>-0.85100477261939256</v>
      </c>
      <c r="P230" s="31"/>
      <c r="Q230" s="39">
        <f t="shared" si="27"/>
        <v>-0.82621761191445964</v>
      </c>
      <c r="R230" s="39">
        <f t="shared" si="28"/>
        <v>-0.68905633903645935</v>
      </c>
      <c r="S230" s="23"/>
      <c r="T230" s="33"/>
      <c r="U230" s="362">
        <v>707</v>
      </c>
      <c r="V230" s="351" t="s">
        <v>264</v>
      </c>
      <c r="W230" s="347">
        <v>2066</v>
      </c>
      <c r="X230" s="366">
        <v>2926.9065225281342</v>
      </c>
      <c r="Y230" s="342">
        <v>1308.9945265336353</v>
      </c>
      <c r="Z230" s="363">
        <v>4235.9010490617693</v>
      </c>
      <c r="AA230" s="367">
        <v>-257.14327202323329</v>
      </c>
      <c r="AB230" s="365">
        <v>830.00364243795946</v>
      </c>
      <c r="AC230" s="371">
        <f t="shared" si="24"/>
        <v>4808.7614194764956</v>
      </c>
    </row>
    <row r="231" spans="1:29" ht="18.75">
      <c r="A231" s="350">
        <v>710</v>
      </c>
      <c r="B231" s="351" t="s">
        <v>265</v>
      </c>
      <c r="C231" s="347">
        <v>27484</v>
      </c>
      <c r="D231" s="341">
        <v>329.73537330810655</v>
      </c>
      <c r="E231" s="354">
        <v>382.98497307524377</v>
      </c>
      <c r="F231" s="357">
        <v>-68.273722893319743</v>
      </c>
      <c r="G231" s="356">
        <v>15.024123126182506</v>
      </c>
      <c r="H231" s="342">
        <v>296.59096201426286</v>
      </c>
      <c r="I231" s="343">
        <v>626.32633532236935</v>
      </c>
      <c r="J231" s="346">
        <v>-28.531618396157764</v>
      </c>
      <c r="K231" s="347">
        <v>178.35907737278177</v>
      </c>
      <c r="L231" s="344">
        <f t="shared" si="23"/>
        <v>776.15379429899326</v>
      </c>
      <c r="M231" s="369">
        <v>1</v>
      </c>
      <c r="N231" s="134">
        <f t="shared" si="25"/>
        <v>-1822.1100908315632</v>
      </c>
      <c r="O231" s="135">
        <f t="shared" si="26"/>
        <v>-0.7012798435367571</v>
      </c>
      <c r="P231" s="31"/>
      <c r="Q231" s="39">
        <f t="shared" si="27"/>
        <v>-0.69403838374692362</v>
      </c>
      <c r="R231" s="39">
        <f t="shared" si="28"/>
        <v>-0.69148737452878795</v>
      </c>
      <c r="S231" s="23"/>
      <c r="T231" s="33"/>
      <c r="U231" s="362">
        <v>710</v>
      </c>
      <c r="V231" s="351" t="s">
        <v>265</v>
      </c>
      <c r="W231" s="347">
        <v>27528</v>
      </c>
      <c r="X231" s="366">
        <v>1626.0336700803452</v>
      </c>
      <c r="Y231" s="342">
        <v>421.04119830544295</v>
      </c>
      <c r="Z231" s="363">
        <v>2047.0748683857882</v>
      </c>
      <c r="AA231" s="368">
        <v>-26.936682650392328</v>
      </c>
      <c r="AB231" s="365">
        <v>578.12569939516072</v>
      </c>
      <c r="AC231" s="371">
        <f t="shared" si="24"/>
        <v>2598.2638851305564</v>
      </c>
    </row>
    <row r="232" spans="1:29" ht="18.75">
      <c r="A232" s="350">
        <v>729</v>
      </c>
      <c r="B232" s="351" t="s">
        <v>266</v>
      </c>
      <c r="C232" s="347">
        <v>9117</v>
      </c>
      <c r="D232" s="341">
        <v>220.48162772841943</v>
      </c>
      <c r="E232" s="354">
        <v>198.89525063068993</v>
      </c>
      <c r="F232" s="357">
        <v>-0.24514642974662718</v>
      </c>
      <c r="G232" s="356">
        <v>21.831523527476143</v>
      </c>
      <c r="H232" s="342">
        <v>501.52352747614344</v>
      </c>
      <c r="I232" s="343">
        <v>722.00526488976641</v>
      </c>
      <c r="J232" s="346">
        <v>25.74717560601075</v>
      </c>
      <c r="K232" s="347">
        <v>208.97184609212778</v>
      </c>
      <c r="L232" s="344">
        <f t="shared" si="23"/>
        <v>956.72428658790488</v>
      </c>
      <c r="M232" s="369">
        <v>13</v>
      </c>
      <c r="N232" s="134">
        <f t="shared" si="25"/>
        <v>-2975.2114348478285</v>
      </c>
      <c r="O232" s="135">
        <f t="shared" si="26"/>
        <v>-0.75667855367723047</v>
      </c>
      <c r="P232" s="31"/>
      <c r="Q232" s="39">
        <f t="shared" si="27"/>
        <v>-0.77610000746367491</v>
      </c>
      <c r="R232" s="39">
        <f t="shared" si="28"/>
        <v>-0.69317313846031958</v>
      </c>
      <c r="S232" s="23"/>
      <c r="T232" s="33"/>
      <c r="U232" s="362">
        <v>729</v>
      </c>
      <c r="V232" s="351" t="s">
        <v>266</v>
      </c>
      <c r="W232" s="347">
        <v>9208</v>
      </c>
      <c r="X232" s="366">
        <v>2257.3145768764616</v>
      </c>
      <c r="Y232" s="342">
        <v>967.36290841925506</v>
      </c>
      <c r="Z232" s="363">
        <v>3224.677485295716</v>
      </c>
      <c r="AA232" s="367">
        <v>26.184079061685491</v>
      </c>
      <c r="AB232" s="365">
        <v>681.0741570783315</v>
      </c>
      <c r="AC232" s="371">
        <f t="shared" si="24"/>
        <v>3931.9357214357333</v>
      </c>
    </row>
    <row r="233" spans="1:29" ht="18.75">
      <c r="A233" s="350">
        <v>732</v>
      </c>
      <c r="B233" s="351" t="s">
        <v>267</v>
      </c>
      <c r="C233" s="347">
        <v>3416</v>
      </c>
      <c r="D233" s="341">
        <v>781.55649882903981</v>
      </c>
      <c r="E233" s="354">
        <v>788.99502341920379</v>
      </c>
      <c r="F233" s="357">
        <v>-177.06206088992974</v>
      </c>
      <c r="G233" s="356">
        <v>169.62353629976582</v>
      </c>
      <c r="H233" s="342">
        <v>345.15807962529271</v>
      </c>
      <c r="I233" s="343">
        <v>1126.7148711943794</v>
      </c>
      <c r="J233" s="346">
        <v>25.457845433255269</v>
      </c>
      <c r="K233" s="347">
        <v>221.21655108387009</v>
      </c>
      <c r="L233" s="344">
        <f t="shared" si="23"/>
        <v>1373.3892677115048</v>
      </c>
      <c r="M233" s="369">
        <v>19</v>
      </c>
      <c r="N233" s="134">
        <f t="shared" si="25"/>
        <v>-5007.0769252667669</v>
      </c>
      <c r="O233" s="135">
        <f t="shared" si="26"/>
        <v>-0.78475095295968733</v>
      </c>
      <c r="P233" s="31"/>
      <c r="Q233" s="39">
        <f t="shared" si="27"/>
        <v>-0.7988887022745661</v>
      </c>
      <c r="R233" s="39">
        <f t="shared" si="28"/>
        <v>-0.6956154522411051</v>
      </c>
      <c r="S233" s="23"/>
      <c r="T233" s="33"/>
      <c r="U233" s="362">
        <v>732</v>
      </c>
      <c r="V233" s="351" t="s">
        <v>267</v>
      </c>
      <c r="W233" s="347">
        <v>3407</v>
      </c>
      <c r="X233" s="366">
        <v>4763.1599011397357</v>
      </c>
      <c r="Y233" s="342">
        <v>839.28453603266291</v>
      </c>
      <c r="Z233" s="363">
        <v>5602.4444371723985</v>
      </c>
      <c r="AA233" s="368">
        <v>51.255063105371292</v>
      </c>
      <c r="AB233" s="365">
        <v>726.76669270050229</v>
      </c>
      <c r="AC233" s="371">
        <f t="shared" si="24"/>
        <v>6380.4661929782715</v>
      </c>
    </row>
    <row r="234" spans="1:29" ht="18.75">
      <c r="A234" s="350">
        <v>734</v>
      </c>
      <c r="B234" s="351" t="s">
        <v>268</v>
      </c>
      <c r="C234" s="347">
        <v>51400</v>
      </c>
      <c r="D234" s="341">
        <v>97.696478599221791</v>
      </c>
      <c r="E234" s="354">
        <v>163.09155642023347</v>
      </c>
      <c r="F234" s="357">
        <v>-62.187782101167315</v>
      </c>
      <c r="G234" s="356">
        <v>-3.2072957198443581</v>
      </c>
      <c r="H234" s="342">
        <v>317.94231517509729</v>
      </c>
      <c r="I234" s="343">
        <v>415.63879377431908</v>
      </c>
      <c r="J234" s="346">
        <v>-47.192762645914399</v>
      </c>
      <c r="K234" s="347">
        <v>180.42464144571787</v>
      </c>
      <c r="L234" s="344">
        <f t="shared" si="23"/>
        <v>548.87067257412252</v>
      </c>
      <c r="M234" s="369">
        <v>2</v>
      </c>
      <c r="N234" s="134">
        <f t="shared" si="25"/>
        <v>-2000.1239739524704</v>
      </c>
      <c r="O234" s="135">
        <f t="shared" si="26"/>
        <v>-0.78467170446119006</v>
      </c>
      <c r="P234" s="31"/>
      <c r="Q234" s="39">
        <f t="shared" si="27"/>
        <v>-0.79361377951642043</v>
      </c>
      <c r="R234" s="39">
        <f t="shared" si="28"/>
        <v>-0.68976262919794573</v>
      </c>
      <c r="S234" s="23"/>
      <c r="T234" s="33"/>
      <c r="U234" s="362">
        <v>734</v>
      </c>
      <c r="V234" s="351" t="s">
        <v>268</v>
      </c>
      <c r="W234" s="347">
        <v>51562</v>
      </c>
      <c r="X234" s="366">
        <v>1497.7732920594428</v>
      </c>
      <c r="Y234" s="342">
        <v>516.1150033918907</v>
      </c>
      <c r="Z234" s="363">
        <v>2013.8882954513333</v>
      </c>
      <c r="AA234" s="367">
        <v>-46.463306310849077</v>
      </c>
      <c r="AB234" s="365">
        <v>581.56965738610859</v>
      </c>
      <c r="AC234" s="371">
        <f t="shared" si="24"/>
        <v>2548.994646526593</v>
      </c>
    </row>
    <row r="235" spans="1:29" ht="18.75">
      <c r="A235" s="350">
        <v>738</v>
      </c>
      <c r="B235" s="351" t="s">
        <v>269</v>
      </c>
      <c r="C235" s="347">
        <v>2959</v>
      </c>
      <c r="D235" s="341">
        <v>220.53937140925987</v>
      </c>
      <c r="E235" s="354">
        <v>206.1051030753633</v>
      </c>
      <c r="F235" s="357">
        <v>16.389658668469078</v>
      </c>
      <c r="G235" s="356">
        <v>-1.9553903345724908</v>
      </c>
      <c r="H235" s="342">
        <v>314.9837783034809</v>
      </c>
      <c r="I235" s="343">
        <v>535.52281176072995</v>
      </c>
      <c r="J235" s="346">
        <v>-236.01757350456236</v>
      </c>
      <c r="K235" s="347">
        <v>197.66784685017544</v>
      </c>
      <c r="L235" s="344">
        <f t="shared" si="23"/>
        <v>497.17308510634302</v>
      </c>
      <c r="M235" s="369">
        <v>2</v>
      </c>
      <c r="N235" s="134">
        <f t="shared" si="25"/>
        <v>-1353.3770198492759</v>
      </c>
      <c r="O235" s="135">
        <f t="shared" si="26"/>
        <v>-0.73133767965808927</v>
      </c>
      <c r="P235" s="31"/>
      <c r="Q235" s="39">
        <f t="shared" si="27"/>
        <v>-0.61739090486956183</v>
      </c>
      <c r="R235" s="39">
        <f t="shared" si="28"/>
        <v>-0.69329168378284778</v>
      </c>
      <c r="S235" s="23"/>
      <c r="T235" s="33"/>
      <c r="U235" s="362">
        <v>738</v>
      </c>
      <c r="V235" s="351" t="s">
        <v>269</v>
      </c>
      <c r="W235" s="347">
        <v>2950</v>
      </c>
      <c r="X235" s="366">
        <v>941.96537185428417</v>
      </c>
      <c r="Y235" s="342">
        <v>457.69506114760435</v>
      </c>
      <c r="Z235" s="363">
        <v>1399.6604330018886</v>
      </c>
      <c r="AA235" s="368">
        <v>-193.59186440677965</v>
      </c>
      <c r="AB235" s="365">
        <v>644.48153636051006</v>
      </c>
      <c r="AC235" s="371">
        <f t="shared" si="24"/>
        <v>1850.550104955619</v>
      </c>
    </row>
    <row r="236" spans="1:29" ht="18.75">
      <c r="A236" s="350">
        <v>739</v>
      </c>
      <c r="B236" s="351" t="s">
        <v>270</v>
      </c>
      <c r="C236" s="347">
        <v>3261</v>
      </c>
      <c r="D236" s="341">
        <v>819.59920269855877</v>
      </c>
      <c r="E236" s="354">
        <v>-15.679546151487274</v>
      </c>
      <c r="F236" s="357">
        <v>456.03526525605645</v>
      </c>
      <c r="G236" s="356">
        <v>379.24348359398959</v>
      </c>
      <c r="H236" s="342">
        <v>261.1076356945722</v>
      </c>
      <c r="I236" s="343">
        <v>1080.706838393131</v>
      </c>
      <c r="J236" s="346">
        <v>135.02023919043239</v>
      </c>
      <c r="K236" s="347">
        <v>220.69439741690144</v>
      </c>
      <c r="L236" s="344">
        <f t="shared" si="23"/>
        <v>1436.4214750004649</v>
      </c>
      <c r="M236" s="369">
        <v>9</v>
      </c>
      <c r="N236" s="134">
        <f t="shared" si="25"/>
        <v>-2738.3836469818007</v>
      </c>
      <c r="O236" s="135">
        <f t="shared" si="26"/>
        <v>-0.65593089185479669</v>
      </c>
      <c r="P236" s="31"/>
      <c r="Q236" s="39">
        <f t="shared" si="27"/>
        <v>-0.67688644401932008</v>
      </c>
      <c r="R236" s="39">
        <f t="shared" si="28"/>
        <v>-0.69546531981936921</v>
      </c>
      <c r="S236" s="23"/>
      <c r="T236" s="33"/>
      <c r="U236" s="362">
        <v>739</v>
      </c>
      <c r="V236" s="351" t="s">
        <v>270</v>
      </c>
      <c r="W236" s="347">
        <v>3326</v>
      </c>
      <c r="X236" s="366">
        <v>2697.663726837467</v>
      </c>
      <c r="Y236" s="342">
        <v>647.00200565736509</v>
      </c>
      <c r="Z236" s="363">
        <v>3344.6657324948328</v>
      </c>
      <c r="AA236" s="367">
        <v>105.44558027660854</v>
      </c>
      <c r="AB236" s="365">
        <v>724.69380921082438</v>
      </c>
      <c r="AC236" s="371">
        <f t="shared" si="24"/>
        <v>4174.8051219822655</v>
      </c>
    </row>
    <row r="237" spans="1:29" ht="18.75">
      <c r="A237" s="350">
        <v>740</v>
      </c>
      <c r="B237" s="351" t="s">
        <v>271</v>
      </c>
      <c r="C237" s="347">
        <v>32547</v>
      </c>
      <c r="D237" s="341">
        <v>-65.918917258119023</v>
      </c>
      <c r="E237" s="354">
        <v>-10.838295388207822</v>
      </c>
      <c r="F237" s="357">
        <v>-62.088825390973057</v>
      </c>
      <c r="G237" s="356">
        <v>7.0082035210618487</v>
      </c>
      <c r="H237" s="342">
        <v>246.62475804221586</v>
      </c>
      <c r="I237" s="343">
        <v>180.70584078409684</v>
      </c>
      <c r="J237" s="346">
        <v>-42.75684394875104</v>
      </c>
      <c r="K237" s="347">
        <v>189.12646960364498</v>
      </c>
      <c r="L237" s="344">
        <f t="shared" si="23"/>
        <v>327.07546643899076</v>
      </c>
      <c r="M237" s="369">
        <v>10</v>
      </c>
      <c r="N237" s="134">
        <f t="shared" si="25"/>
        <v>-2676.1287619790401</v>
      </c>
      <c r="O237" s="135">
        <f t="shared" si="26"/>
        <v>-0.89109116744575145</v>
      </c>
      <c r="P237" s="31"/>
      <c r="Q237" s="39">
        <f t="shared" si="27"/>
        <v>-0.92577349235128326</v>
      </c>
      <c r="R237" s="39">
        <f t="shared" si="28"/>
        <v>-0.69413867355647851</v>
      </c>
      <c r="S237" s="23"/>
      <c r="T237" s="33"/>
      <c r="U237" s="362">
        <v>740</v>
      </c>
      <c r="V237" s="351" t="s">
        <v>271</v>
      </c>
      <c r="W237" s="347">
        <v>32662</v>
      </c>
      <c r="X237" s="366">
        <v>1930.1321733064731</v>
      </c>
      <c r="Y237" s="342">
        <v>504.38679449008106</v>
      </c>
      <c r="Z237" s="363">
        <v>2434.5189677965545</v>
      </c>
      <c r="AA237" s="368">
        <v>-49.655318106668297</v>
      </c>
      <c r="AB237" s="365">
        <v>618.34057872814446</v>
      </c>
      <c r="AC237" s="371">
        <f t="shared" si="24"/>
        <v>3003.2042284180307</v>
      </c>
    </row>
    <row r="238" spans="1:29" ht="18.75">
      <c r="A238" s="350">
        <v>742</v>
      </c>
      <c r="B238" s="351" t="s">
        <v>272</v>
      </c>
      <c r="C238" s="347">
        <v>1009</v>
      </c>
      <c r="D238" s="341">
        <v>864.3141724479683</v>
      </c>
      <c r="E238" s="354">
        <v>901.85827552031719</v>
      </c>
      <c r="F238" s="357">
        <v>-159.96729435084242</v>
      </c>
      <c r="G238" s="356">
        <v>122.42319127849356</v>
      </c>
      <c r="H238" s="342">
        <v>-48.600594648166499</v>
      </c>
      <c r="I238" s="343">
        <v>815.71357779980178</v>
      </c>
      <c r="J238" s="346">
        <v>324.20713577799802</v>
      </c>
      <c r="K238" s="347">
        <v>223.03074373785574</v>
      </c>
      <c r="L238" s="344">
        <f t="shared" si="23"/>
        <v>1362.9514573156555</v>
      </c>
      <c r="M238" s="369">
        <v>19</v>
      </c>
      <c r="N238" s="134">
        <f t="shared" si="25"/>
        <v>-3492.6613958669222</v>
      </c>
      <c r="O238" s="135">
        <f t="shared" si="26"/>
        <v>-0.71930392753155381</v>
      </c>
      <c r="P238" s="31"/>
      <c r="Q238" s="39">
        <f t="shared" si="27"/>
        <v>-0.78684357694869278</v>
      </c>
      <c r="R238" s="39">
        <f t="shared" si="28"/>
        <v>-0.70218964635682246</v>
      </c>
      <c r="S238" s="23"/>
      <c r="T238" s="33"/>
      <c r="U238" s="362">
        <v>742</v>
      </c>
      <c r="V238" s="351" t="s">
        <v>272</v>
      </c>
      <c r="W238" s="347">
        <v>1009</v>
      </c>
      <c r="X238" s="366">
        <v>3751.8288013072347</v>
      </c>
      <c r="Y238" s="342">
        <v>75.002058973516753</v>
      </c>
      <c r="Z238" s="363">
        <v>3826.8308602807515</v>
      </c>
      <c r="AA238" s="367">
        <v>279.88007928642219</v>
      </c>
      <c r="AB238" s="365">
        <v>748.9019136154036</v>
      </c>
      <c r="AC238" s="371">
        <f t="shared" si="24"/>
        <v>4855.612853182578</v>
      </c>
    </row>
    <row r="239" spans="1:29" ht="18.75">
      <c r="A239" s="350">
        <v>743</v>
      </c>
      <c r="B239" s="351" t="s">
        <v>273</v>
      </c>
      <c r="C239" s="347">
        <v>64736</v>
      </c>
      <c r="D239" s="341">
        <v>180.49307958477507</v>
      </c>
      <c r="E239" s="354">
        <v>306.96354424122592</v>
      </c>
      <c r="F239" s="357">
        <v>-84.927783613445385</v>
      </c>
      <c r="G239" s="356">
        <v>-41.542681043005437</v>
      </c>
      <c r="H239" s="342">
        <v>183.15434997528422</v>
      </c>
      <c r="I239" s="343">
        <v>363.64744500741472</v>
      </c>
      <c r="J239" s="346">
        <v>-41.086412506178945</v>
      </c>
      <c r="K239" s="347">
        <v>153.63269166771335</v>
      </c>
      <c r="L239" s="344">
        <f t="shared" si="23"/>
        <v>476.19372416894913</v>
      </c>
      <c r="M239" s="369">
        <v>14</v>
      </c>
      <c r="N239" s="134">
        <f t="shared" si="25"/>
        <v>-1452.1723284703896</v>
      </c>
      <c r="O239" s="135">
        <f t="shared" si="26"/>
        <v>-0.75305843850694909</v>
      </c>
      <c r="P239" s="31"/>
      <c r="Q239" s="39">
        <f t="shared" si="27"/>
        <v>-0.75278617698026751</v>
      </c>
      <c r="R239" s="39">
        <f t="shared" si="28"/>
        <v>-0.69271829281371522</v>
      </c>
      <c r="S239" s="23"/>
      <c r="T239" s="33"/>
      <c r="U239" s="362">
        <v>743</v>
      </c>
      <c r="V239" s="351" t="s">
        <v>273</v>
      </c>
      <c r="W239" s="347">
        <v>64130</v>
      </c>
      <c r="X239" s="366">
        <v>1153.9560996396965</v>
      </c>
      <c r="Y239" s="342">
        <v>317.0273614201995</v>
      </c>
      <c r="Z239" s="363">
        <v>1470.9834610598959</v>
      </c>
      <c r="AA239" s="368">
        <v>-42.590846717604862</v>
      </c>
      <c r="AB239" s="365">
        <v>499.97343829704749</v>
      </c>
      <c r="AC239" s="371">
        <f t="shared" si="24"/>
        <v>1928.3660526393387</v>
      </c>
    </row>
    <row r="240" spans="1:29" ht="18.75">
      <c r="A240" s="350">
        <v>746</v>
      </c>
      <c r="B240" s="351" t="s">
        <v>274</v>
      </c>
      <c r="C240" s="347">
        <v>4781</v>
      </c>
      <c r="D240" s="341">
        <v>1036.0422505751935</v>
      </c>
      <c r="E240" s="354">
        <v>1184.6668061075088</v>
      </c>
      <c r="F240" s="357">
        <v>-21.735201840619116</v>
      </c>
      <c r="G240" s="356">
        <v>-126.8893536916963</v>
      </c>
      <c r="H240" s="342">
        <v>288.1160845011504</v>
      </c>
      <c r="I240" s="343">
        <v>1324.1585442376072</v>
      </c>
      <c r="J240" s="346">
        <v>54.375862790211251</v>
      </c>
      <c r="K240" s="347">
        <v>193.17092220133165</v>
      </c>
      <c r="L240" s="344">
        <f t="shared" si="23"/>
        <v>1571.70532922915</v>
      </c>
      <c r="M240" s="369">
        <v>17</v>
      </c>
      <c r="N240" s="134">
        <f t="shared" si="25"/>
        <v>-2783.1931819365</v>
      </c>
      <c r="O240" s="135">
        <f t="shared" si="26"/>
        <v>-0.63909484338167477</v>
      </c>
      <c r="P240" s="31"/>
      <c r="Q240" s="39">
        <f t="shared" si="27"/>
        <v>-0.64225599851773629</v>
      </c>
      <c r="R240" s="39">
        <f t="shared" si="28"/>
        <v>-0.68332663953684225</v>
      </c>
      <c r="S240" s="23"/>
      <c r="T240" s="33"/>
      <c r="U240" s="362">
        <v>746</v>
      </c>
      <c r="V240" s="351" t="s">
        <v>274</v>
      </c>
      <c r="W240" s="347">
        <v>4834</v>
      </c>
      <c r="X240" s="366">
        <v>2724.7292819988602</v>
      </c>
      <c r="Y240" s="342">
        <v>976.68440698302663</v>
      </c>
      <c r="Z240" s="363">
        <v>3701.4136889818869</v>
      </c>
      <c r="AA240" s="367">
        <v>43.484278030616466</v>
      </c>
      <c r="AB240" s="365">
        <v>610.00054415314628</v>
      </c>
      <c r="AC240" s="371">
        <f t="shared" si="24"/>
        <v>4354.8985111656502</v>
      </c>
    </row>
    <row r="241" spans="1:29" ht="18.75">
      <c r="A241" s="350">
        <v>747</v>
      </c>
      <c r="B241" s="351" t="s">
        <v>275</v>
      </c>
      <c r="C241" s="347">
        <v>1352</v>
      </c>
      <c r="D241" s="341">
        <v>767.14349112426032</v>
      </c>
      <c r="E241" s="354">
        <v>166.00813609467457</v>
      </c>
      <c r="F241" s="357">
        <v>331.03476331360946</v>
      </c>
      <c r="G241" s="356">
        <v>270.10059171597635</v>
      </c>
      <c r="H241" s="342">
        <v>346.12352071005915</v>
      </c>
      <c r="I241" s="343">
        <v>1113.2670118343194</v>
      </c>
      <c r="J241" s="346">
        <v>-144.85946745562131</v>
      </c>
      <c r="K241" s="347">
        <v>248.53214509604931</v>
      </c>
      <c r="L241" s="344">
        <f t="shared" si="23"/>
        <v>1216.9396894747474</v>
      </c>
      <c r="M241" s="369">
        <v>4</v>
      </c>
      <c r="N241" s="134">
        <f t="shared" si="25"/>
        <v>-2974.4048227097005</v>
      </c>
      <c r="O241" s="135">
        <f t="shared" si="26"/>
        <v>-0.70965410122287897</v>
      </c>
      <c r="P241" s="31"/>
      <c r="Q241" s="39">
        <f t="shared" si="27"/>
        <v>-0.68600313657392742</v>
      </c>
      <c r="R241" s="39">
        <f t="shared" si="28"/>
        <v>-0.69034532204352161</v>
      </c>
      <c r="S241" s="23"/>
      <c r="T241" s="33"/>
      <c r="U241" s="362">
        <v>747</v>
      </c>
      <c r="V241" s="351" t="s">
        <v>275</v>
      </c>
      <c r="W241" s="347">
        <v>1385</v>
      </c>
      <c r="X241" s="366">
        <v>2458.6172670046608</v>
      </c>
      <c r="Y241" s="342">
        <v>1086.8544924494818</v>
      </c>
      <c r="Z241" s="363">
        <v>3545.4717594541426</v>
      </c>
      <c r="AA241" s="368">
        <v>-156.73790613718413</v>
      </c>
      <c r="AB241" s="365">
        <v>802.61065886748941</v>
      </c>
      <c r="AC241" s="371">
        <f t="shared" si="24"/>
        <v>4191.3445121844479</v>
      </c>
    </row>
    <row r="242" spans="1:29" ht="18.75">
      <c r="A242" s="350">
        <v>748</v>
      </c>
      <c r="B242" s="351" t="s">
        <v>276</v>
      </c>
      <c r="C242" s="347">
        <v>5028</v>
      </c>
      <c r="D242" s="341">
        <v>600.57677008751</v>
      </c>
      <c r="E242" s="354">
        <v>898.97613365155132</v>
      </c>
      <c r="F242" s="357">
        <v>-132.3005171042164</v>
      </c>
      <c r="G242" s="356">
        <v>-166.09884645982498</v>
      </c>
      <c r="H242" s="342">
        <v>536.99224343675417</v>
      </c>
      <c r="I242" s="343">
        <v>1137.5688146380271</v>
      </c>
      <c r="J242" s="346">
        <v>20.363961813842483</v>
      </c>
      <c r="K242" s="347">
        <v>203.94288415977627</v>
      </c>
      <c r="L242" s="344">
        <f t="shared" si="23"/>
        <v>1361.8756606116458</v>
      </c>
      <c r="M242" s="369">
        <v>17</v>
      </c>
      <c r="N242" s="134">
        <f t="shared" si="25"/>
        <v>-2610.3346908332487</v>
      </c>
      <c r="O242" s="135">
        <f t="shared" si="26"/>
        <v>-0.65714915875080415</v>
      </c>
      <c r="P242" s="31"/>
      <c r="Q242" s="39">
        <f t="shared" si="27"/>
        <v>-0.65749041732166957</v>
      </c>
      <c r="R242" s="39">
        <f t="shared" si="28"/>
        <v>-0.68095740798177129</v>
      </c>
      <c r="S242" s="23"/>
      <c r="T242" s="33"/>
      <c r="U242" s="362">
        <v>748</v>
      </c>
      <c r="V242" s="351" t="s">
        <v>276</v>
      </c>
      <c r="W242" s="347">
        <v>5034</v>
      </c>
      <c r="X242" s="366">
        <v>2361.6565299241051</v>
      </c>
      <c r="Y242" s="342">
        <v>959.61934721355897</v>
      </c>
      <c r="Z242" s="363">
        <v>3321.2758771376643</v>
      </c>
      <c r="AA242" s="367">
        <v>11.700437028208185</v>
      </c>
      <c r="AB242" s="365">
        <v>639.234037279022</v>
      </c>
      <c r="AC242" s="371">
        <f t="shared" si="24"/>
        <v>3972.2103514448945</v>
      </c>
    </row>
    <row r="243" spans="1:29" ht="18.75">
      <c r="A243" s="350">
        <v>749</v>
      </c>
      <c r="B243" s="351" t="s">
        <v>277</v>
      </c>
      <c r="C243" s="347">
        <v>21293</v>
      </c>
      <c r="D243" s="341">
        <v>260.59953975484899</v>
      </c>
      <c r="E243" s="354">
        <v>497.70727469121306</v>
      </c>
      <c r="F243" s="357">
        <v>-112.57953317991829</v>
      </c>
      <c r="G243" s="356">
        <v>-124.52820175644578</v>
      </c>
      <c r="H243" s="342">
        <v>217.57366270605363</v>
      </c>
      <c r="I243" s="343">
        <v>478.17315549711174</v>
      </c>
      <c r="J243" s="346">
        <v>-96.577607664490671</v>
      </c>
      <c r="K243" s="347">
        <v>144.9070019289727</v>
      </c>
      <c r="L243" s="344">
        <f t="shared" si="23"/>
        <v>526.50254976159374</v>
      </c>
      <c r="M243" s="369">
        <v>11</v>
      </c>
      <c r="N243" s="134">
        <f t="shared" si="25"/>
        <v>-1535.9848769947457</v>
      </c>
      <c r="O243" s="135">
        <f t="shared" si="26"/>
        <v>-0.74472448028950122</v>
      </c>
      <c r="P243" s="31"/>
      <c r="Q243" s="39">
        <f t="shared" si="27"/>
        <v>-0.71623502538960881</v>
      </c>
      <c r="R243" s="39">
        <f t="shared" si="28"/>
        <v>-0.69397882727472071</v>
      </c>
      <c r="S243" s="23"/>
      <c r="T243" s="33"/>
      <c r="U243" s="362">
        <v>749</v>
      </c>
      <c r="V243" s="351" t="s">
        <v>277</v>
      </c>
      <c r="W243" s="347">
        <v>21251</v>
      </c>
      <c r="X243" s="366">
        <v>1431.2694752637765</v>
      </c>
      <c r="Y243" s="342">
        <v>253.83333262730545</v>
      </c>
      <c r="Z243" s="363">
        <v>1685.102807891082</v>
      </c>
      <c r="AA243" s="368">
        <v>-96.13491129829184</v>
      </c>
      <c r="AB243" s="365">
        <v>473.51953016354946</v>
      </c>
      <c r="AC243" s="371">
        <f t="shared" si="24"/>
        <v>2062.4874267563396</v>
      </c>
    </row>
    <row r="244" spans="1:29" ht="18.75">
      <c r="A244" s="350">
        <v>751</v>
      </c>
      <c r="B244" s="351" t="s">
        <v>278</v>
      </c>
      <c r="C244" s="347">
        <v>2904</v>
      </c>
      <c r="D244" s="341">
        <v>380.93973829201104</v>
      </c>
      <c r="E244" s="354">
        <v>448.37052341597797</v>
      </c>
      <c r="F244" s="357">
        <v>18.596418732782368</v>
      </c>
      <c r="G244" s="356">
        <v>-86.02720385674931</v>
      </c>
      <c r="H244" s="342">
        <v>449.98966942148758</v>
      </c>
      <c r="I244" s="343">
        <v>830.92906336088151</v>
      </c>
      <c r="J244" s="346">
        <v>89.656336088154276</v>
      </c>
      <c r="K244" s="347">
        <v>179.58689646403337</v>
      </c>
      <c r="L244" s="344">
        <f t="shared" si="23"/>
        <v>1100.1722959130691</v>
      </c>
      <c r="M244" s="369">
        <v>19</v>
      </c>
      <c r="N244" s="134">
        <f t="shared" si="25"/>
        <v>-2289.693964768705</v>
      </c>
      <c r="O244" s="135">
        <f t="shared" si="26"/>
        <v>-0.6754525956750278</v>
      </c>
      <c r="P244" s="31"/>
      <c r="Q244" s="39">
        <f t="shared" si="27"/>
        <v>-0.69454575378468641</v>
      </c>
      <c r="R244" s="39">
        <f t="shared" si="28"/>
        <v>-0.69744196203432041</v>
      </c>
      <c r="S244" s="23"/>
      <c r="T244" s="33"/>
      <c r="U244" s="362">
        <v>751</v>
      </c>
      <c r="V244" s="351" t="s">
        <v>278</v>
      </c>
      <c r="W244" s="347">
        <v>2950</v>
      </c>
      <c r="X244" s="366">
        <v>2157.2669718327779</v>
      </c>
      <c r="Y244" s="342">
        <v>563.03917436223185</v>
      </c>
      <c r="Z244" s="363">
        <v>2720.3061461950097</v>
      </c>
      <c r="AA244" s="367">
        <v>75.998305084745766</v>
      </c>
      <c r="AB244" s="365">
        <v>593.56180940201853</v>
      </c>
      <c r="AC244" s="371">
        <f t="shared" si="24"/>
        <v>3389.8662606817743</v>
      </c>
    </row>
    <row r="245" spans="1:29" ht="18.75">
      <c r="A245" s="350">
        <v>753</v>
      </c>
      <c r="B245" s="351" t="s">
        <v>279</v>
      </c>
      <c r="C245" s="347">
        <v>22190</v>
      </c>
      <c r="D245" s="341">
        <v>1002.3550247859396</v>
      </c>
      <c r="E245" s="354">
        <v>611.43032897701664</v>
      </c>
      <c r="F245" s="357">
        <v>244.79643983776475</v>
      </c>
      <c r="G245" s="356">
        <v>146.12825597115818</v>
      </c>
      <c r="H245" s="342">
        <v>-28.849887336638126</v>
      </c>
      <c r="I245" s="343">
        <v>973.50513744930151</v>
      </c>
      <c r="J245" s="346">
        <v>-95.943442992338888</v>
      </c>
      <c r="K245" s="347">
        <v>114.03235183572615</v>
      </c>
      <c r="L245" s="344">
        <f t="shared" si="23"/>
        <v>991.59404629268874</v>
      </c>
      <c r="M245" s="369">
        <v>1</v>
      </c>
      <c r="N245" s="134">
        <f t="shared" si="25"/>
        <v>102.8127054519548</v>
      </c>
      <c r="O245" s="135">
        <f t="shared" si="26"/>
        <v>0.11567828972950775</v>
      </c>
      <c r="P245" s="31"/>
      <c r="Q245" s="39">
        <f t="shared" si="27"/>
        <v>0.58690367361947615</v>
      </c>
      <c r="R245" s="39">
        <f t="shared" si="28"/>
        <v>-0.69314115765291928</v>
      </c>
      <c r="S245" s="23"/>
      <c r="T245" s="33"/>
      <c r="U245" s="362">
        <v>753</v>
      </c>
      <c r="V245" s="351" t="s">
        <v>279</v>
      </c>
      <c r="W245" s="347">
        <v>21687</v>
      </c>
      <c r="X245" s="366">
        <v>901.74250865508782</v>
      </c>
      <c r="Y245" s="342">
        <v>-288.28048595468636</v>
      </c>
      <c r="Z245" s="363">
        <v>613.46202270040146</v>
      </c>
      <c r="AA245" s="368">
        <v>-96.292433254945365</v>
      </c>
      <c r="AB245" s="365">
        <v>371.61175139527796</v>
      </c>
      <c r="AC245" s="371">
        <f t="shared" si="24"/>
        <v>888.78134084073395</v>
      </c>
    </row>
    <row r="246" spans="1:29" ht="18.75">
      <c r="A246" s="350">
        <v>755</v>
      </c>
      <c r="B246" s="351" t="s">
        <v>280</v>
      </c>
      <c r="C246" s="347">
        <v>6198</v>
      </c>
      <c r="D246" s="341">
        <v>776.16908680219422</v>
      </c>
      <c r="E246" s="354">
        <v>566.21797353985153</v>
      </c>
      <c r="F246" s="357">
        <v>74.92094223943208</v>
      </c>
      <c r="G246" s="356">
        <v>135.03017102291062</v>
      </c>
      <c r="H246" s="342">
        <v>20.478380122620202</v>
      </c>
      <c r="I246" s="343">
        <v>796.64762826718299</v>
      </c>
      <c r="J246" s="346">
        <v>-258.80816392384639</v>
      </c>
      <c r="K246" s="347">
        <v>147.2733946070986</v>
      </c>
      <c r="L246" s="344">
        <f t="shared" si="23"/>
        <v>685.11285895043522</v>
      </c>
      <c r="M246" s="369">
        <v>1</v>
      </c>
      <c r="N246" s="134">
        <f t="shared" si="25"/>
        <v>-387.95435505870716</v>
      </c>
      <c r="O246" s="135">
        <f t="shared" si="26"/>
        <v>-0.36153779557689647</v>
      </c>
      <c r="P246" s="31"/>
      <c r="Q246" s="39">
        <f t="shared" si="27"/>
        <v>-4.3370767922474296E-2</v>
      </c>
      <c r="R246" s="39">
        <f t="shared" si="28"/>
        <v>-0.69840609338212578</v>
      </c>
      <c r="S246" s="23"/>
      <c r="T246" s="33"/>
      <c r="U246" s="362">
        <v>755</v>
      </c>
      <c r="V246" s="351" t="s">
        <v>280</v>
      </c>
      <c r="W246" s="347">
        <v>6149</v>
      </c>
      <c r="X246" s="366">
        <v>917.27287174490823</v>
      </c>
      <c r="Y246" s="342">
        <v>-84.50757297069903</v>
      </c>
      <c r="Z246" s="363">
        <v>832.76529877420921</v>
      </c>
      <c r="AA246" s="367">
        <v>-248.01496178240365</v>
      </c>
      <c r="AB246" s="365">
        <v>488.31687701733665</v>
      </c>
      <c r="AC246" s="371">
        <f t="shared" si="24"/>
        <v>1073.0672140091424</v>
      </c>
    </row>
    <row r="247" spans="1:29" ht="18.75">
      <c r="A247" s="350">
        <v>758</v>
      </c>
      <c r="B247" s="351" t="s">
        <v>281</v>
      </c>
      <c r="C247" s="347">
        <v>8187</v>
      </c>
      <c r="D247" s="341">
        <v>246.8170269940149</v>
      </c>
      <c r="E247" s="354">
        <v>926.83730304140715</v>
      </c>
      <c r="F247" s="357">
        <v>-450.77000122144864</v>
      </c>
      <c r="G247" s="356">
        <v>-229.25027482594356</v>
      </c>
      <c r="H247" s="342">
        <v>-12.735312080127031</v>
      </c>
      <c r="I247" s="343">
        <v>234.08171491388788</v>
      </c>
      <c r="J247" s="346">
        <v>-118.58971540246732</v>
      </c>
      <c r="K247" s="347">
        <v>185.90648088620827</v>
      </c>
      <c r="L247" s="344">
        <f t="shared" si="23"/>
        <v>301.39848039762882</v>
      </c>
      <c r="M247" s="369">
        <v>19</v>
      </c>
      <c r="N247" s="134">
        <f t="shared" si="25"/>
        <v>-2999.2868101067393</v>
      </c>
      <c r="O247" s="135">
        <f t="shared" si="26"/>
        <v>-0.90868608974484422</v>
      </c>
      <c r="P247" s="31"/>
      <c r="Q247" s="39">
        <f t="shared" si="27"/>
        <v>-0.91717520746218484</v>
      </c>
      <c r="R247" s="39">
        <f t="shared" si="28"/>
        <v>-0.69323625917475384</v>
      </c>
      <c r="S247" s="23"/>
      <c r="T247" s="33"/>
      <c r="U247" s="362">
        <v>758</v>
      </c>
      <c r="V247" s="351" t="s">
        <v>281</v>
      </c>
      <c r="W247" s="347">
        <v>8266</v>
      </c>
      <c r="X247" s="366">
        <v>2724.7746780678158</v>
      </c>
      <c r="Y247" s="342">
        <v>101.45292530364594</v>
      </c>
      <c r="Z247" s="363">
        <v>2826.2276033714616</v>
      </c>
      <c r="AA247" s="368">
        <v>-131.56726348899105</v>
      </c>
      <c r="AB247" s="365">
        <v>606.02495062189723</v>
      </c>
      <c r="AC247" s="371">
        <f t="shared" si="24"/>
        <v>3300.6852905043679</v>
      </c>
    </row>
    <row r="248" spans="1:29" ht="18.75">
      <c r="A248" s="350">
        <v>759</v>
      </c>
      <c r="B248" s="351" t="s">
        <v>282</v>
      </c>
      <c r="C248" s="347">
        <v>1997</v>
      </c>
      <c r="D248" s="341">
        <v>609.47170756134199</v>
      </c>
      <c r="E248" s="354">
        <v>465.61942914371559</v>
      </c>
      <c r="F248" s="357">
        <v>148.56534802203305</v>
      </c>
      <c r="G248" s="356">
        <v>-4.71306960440661</v>
      </c>
      <c r="H248" s="342">
        <v>468.63144717075613</v>
      </c>
      <c r="I248" s="343">
        <v>1078.1026539809714</v>
      </c>
      <c r="J248" s="346">
        <v>-267.49524286429647</v>
      </c>
      <c r="K248" s="347">
        <v>244.18492679423073</v>
      </c>
      <c r="L248" s="344">
        <f t="shared" si="23"/>
        <v>1054.7923379109056</v>
      </c>
      <c r="M248" s="369">
        <v>14</v>
      </c>
      <c r="N248" s="134">
        <f t="shared" si="25"/>
        <v>-3202.9664637977889</v>
      </c>
      <c r="O248" s="135">
        <f t="shared" si="26"/>
        <v>-0.75226583114863066</v>
      </c>
      <c r="P248" s="31"/>
      <c r="Q248" s="39">
        <f t="shared" si="27"/>
        <v>-0.71246645710542622</v>
      </c>
      <c r="R248" s="39">
        <f t="shared" si="28"/>
        <v>-0.68330499592062033</v>
      </c>
      <c r="S248" s="23"/>
      <c r="T248" s="33"/>
      <c r="U248" s="362">
        <v>759</v>
      </c>
      <c r="V248" s="351" t="s">
        <v>282</v>
      </c>
      <c r="W248" s="347">
        <v>2007</v>
      </c>
      <c r="X248" s="366">
        <v>2554.7502114343824</v>
      </c>
      <c r="Y248" s="342">
        <v>1194.7346073725337</v>
      </c>
      <c r="Z248" s="363">
        <v>3749.4848188069159</v>
      </c>
      <c r="AA248" s="367">
        <v>-262.76731439960139</v>
      </c>
      <c r="AB248" s="365">
        <v>771.04129730138004</v>
      </c>
      <c r="AC248" s="371">
        <f t="shared" si="24"/>
        <v>4257.7588017086946</v>
      </c>
    </row>
    <row r="249" spans="1:29" ht="18.75">
      <c r="A249" s="350">
        <v>761</v>
      </c>
      <c r="B249" s="351" t="s">
        <v>283</v>
      </c>
      <c r="C249" s="347">
        <v>8563</v>
      </c>
      <c r="D249" s="341">
        <v>516.22830783603877</v>
      </c>
      <c r="E249" s="354">
        <v>79.012495620693684</v>
      </c>
      <c r="F249" s="357">
        <v>258.16279341352327</v>
      </c>
      <c r="G249" s="356">
        <v>179.05301880182179</v>
      </c>
      <c r="H249" s="342">
        <v>487.9110124956207</v>
      </c>
      <c r="I249" s="343">
        <v>1004.1393203316595</v>
      </c>
      <c r="J249" s="346">
        <v>27.989372883335278</v>
      </c>
      <c r="K249" s="347">
        <v>214.93044939655525</v>
      </c>
      <c r="L249" s="344">
        <f t="shared" si="23"/>
        <v>1247.0591426115502</v>
      </c>
      <c r="M249" s="369">
        <v>2</v>
      </c>
      <c r="N249" s="134">
        <f t="shared" si="25"/>
        <v>-2235.4866101337188</v>
      </c>
      <c r="O249" s="135">
        <f t="shared" si="26"/>
        <v>-0.64191162696757065</v>
      </c>
      <c r="P249" s="31"/>
      <c r="Q249" s="39">
        <f t="shared" si="27"/>
        <v>-0.63980010109502827</v>
      </c>
      <c r="R249" s="39">
        <f t="shared" si="28"/>
        <v>-0.68624515040885203</v>
      </c>
      <c r="S249" s="23"/>
      <c r="T249" s="33"/>
      <c r="U249" s="362">
        <v>761</v>
      </c>
      <c r="V249" s="351" t="s">
        <v>283</v>
      </c>
      <c r="W249" s="347">
        <v>8646</v>
      </c>
      <c r="X249" s="366">
        <v>1998.0413980775495</v>
      </c>
      <c r="Y249" s="342">
        <v>789.68653683942398</v>
      </c>
      <c r="Z249" s="363">
        <v>2787.7279349169735</v>
      </c>
      <c r="AA249" s="368">
        <v>9.7911172796668975</v>
      </c>
      <c r="AB249" s="365">
        <v>685.02670054862847</v>
      </c>
      <c r="AC249" s="371">
        <f t="shared" si="24"/>
        <v>3482.5457527452691</v>
      </c>
    </row>
    <row r="250" spans="1:29" ht="18.75">
      <c r="A250" s="350">
        <v>762</v>
      </c>
      <c r="B250" s="351" t="s">
        <v>284</v>
      </c>
      <c r="C250" s="347">
        <v>3777</v>
      </c>
      <c r="D250" s="341">
        <v>838.85120465978287</v>
      </c>
      <c r="E250" s="354">
        <v>279.49086576648131</v>
      </c>
      <c r="F250" s="357">
        <v>349.92613185067512</v>
      </c>
      <c r="G250" s="356">
        <v>209.43420704262641</v>
      </c>
      <c r="H250" s="342">
        <v>107.10669843791369</v>
      </c>
      <c r="I250" s="343">
        <v>945.95790309769654</v>
      </c>
      <c r="J250" s="346">
        <v>-24.005824728620599</v>
      </c>
      <c r="K250" s="347">
        <v>235.84092493472136</v>
      </c>
      <c r="L250" s="344">
        <f t="shared" si="23"/>
        <v>1157.7930033037974</v>
      </c>
      <c r="M250" s="369">
        <v>11</v>
      </c>
      <c r="N250" s="134">
        <f t="shared" si="25"/>
        <v>-3064.4200557121185</v>
      </c>
      <c r="O250" s="135">
        <f t="shared" si="26"/>
        <v>-0.72578527252870373</v>
      </c>
      <c r="P250" s="31"/>
      <c r="Q250" s="39">
        <f t="shared" si="27"/>
        <v>-0.73216015802276657</v>
      </c>
      <c r="R250" s="39">
        <f t="shared" si="28"/>
        <v>-0.67919470570554563</v>
      </c>
      <c r="S250" s="23"/>
      <c r="T250" s="33"/>
      <c r="U250" s="362">
        <v>762</v>
      </c>
      <c r="V250" s="351" t="s">
        <v>284</v>
      </c>
      <c r="W250" s="347">
        <v>3841</v>
      </c>
      <c r="X250" s="366">
        <v>2902.842367714667</v>
      </c>
      <c r="Y250" s="342">
        <v>628.96192291847728</v>
      </c>
      <c r="Z250" s="363">
        <v>3531.8042906331443</v>
      </c>
      <c r="AA250" s="367">
        <v>-44.744077063264776</v>
      </c>
      <c r="AB250" s="365">
        <v>735.15284544603674</v>
      </c>
      <c r="AC250" s="371">
        <f t="shared" si="24"/>
        <v>4222.2130590159159</v>
      </c>
    </row>
    <row r="251" spans="1:29" ht="18.75">
      <c r="A251" s="350">
        <v>765</v>
      </c>
      <c r="B251" s="351" t="s">
        <v>285</v>
      </c>
      <c r="C251" s="347">
        <v>10348</v>
      </c>
      <c r="D251" s="341">
        <v>98.991012756088139</v>
      </c>
      <c r="E251" s="354">
        <v>384.03923463471205</v>
      </c>
      <c r="F251" s="357">
        <v>-211.09499420177812</v>
      </c>
      <c r="G251" s="356">
        <v>-73.953227676845771</v>
      </c>
      <c r="H251" s="342">
        <v>138.33784306146114</v>
      </c>
      <c r="I251" s="343">
        <v>237.32885581754928</v>
      </c>
      <c r="J251" s="346">
        <v>56.959412446849633</v>
      </c>
      <c r="K251" s="347">
        <v>182.42393243096976</v>
      </c>
      <c r="L251" s="344">
        <f t="shared" si="23"/>
        <v>476.71220069536867</v>
      </c>
      <c r="M251" s="369">
        <v>18</v>
      </c>
      <c r="N251" s="134">
        <f t="shared" si="25"/>
        <v>-2432.4067191592594</v>
      </c>
      <c r="O251" s="135">
        <f t="shared" si="26"/>
        <v>-0.83613175884910529</v>
      </c>
      <c r="P251" s="31"/>
      <c r="Q251" s="39">
        <f t="shared" si="27"/>
        <v>-0.89449958211414649</v>
      </c>
      <c r="R251" s="39">
        <f t="shared" si="28"/>
        <v>-0.69785368650911062</v>
      </c>
      <c r="S251" s="23"/>
      <c r="T251" s="33"/>
      <c r="U251" s="362">
        <v>765</v>
      </c>
      <c r="V251" s="351" t="s">
        <v>285</v>
      </c>
      <c r="W251" s="347">
        <v>10301</v>
      </c>
      <c r="X251" s="366">
        <v>1807.7969551076105</v>
      </c>
      <c r="Y251" s="342">
        <v>441.7567487869847</v>
      </c>
      <c r="Z251" s="363">
        <v>2249.5537038945949</v>
      </c>
      <c r="AA251" s="368">
        <v>55.804970391224153</v>
      </c>
      <c r="AB251" s="365">
        <v>603.76024556880907</v>
      </c>
      <c r="AC251" s="371">
        <f t="shared" si="24"/>
        <v>2909.1189198546281</v>
      </c>
    </row>
    <row r="252" spans="1:29" ht="18.75">
      <c r="A252" s="350">
        <v>768</v>
      </c>
      <c r="B252" s="351" t="s">
        <v>286</v>
      </c>
      <c r="C252" s="347">
        <v>2430</v>
      </c>
      <c r="D252" s="341">
        <v>520.49382716049388</v>
      </c>
      <c r="E252" s="354">
        <v>260.54691358024689</v>
      </c>
      <c r="F252" s="357">
        <v>59.846090534979425</v>
      </c>
      <c r="G252" s="356">
        <v>200.1008230452675</v>
      </c>
      <c r="H252" s="342">
        <v>147.46543209876543</v>
      </c>
      <c r="I252" s="343">
        <v>667.95925925925928</v>
      </c>
      <c r="J252" s="346">
        <v>124.96255144032922</v>
      </c>
      <c r="K252" s="347">
        <v>234.32738332764285</v>
      </c>
      <c r="L252" s="344">
        <f t="shared" si="23"/>
        <v>1027.2491940272314</v>
      </c>
      <c r="M252" s="369">
        <v>10</v>
      </c>
      <c r="N252" s="134">
        <f t="shared" si="25"/>
        <v>-3514.9157905521724</v>
      </c>
      <c r="O252" s="135">
        <f t="shared" si="26"/>
        <v>-0.77384150564439425</v>
      </c>
      <c r="P252" s="31"/>
      <c r="Q252" s="39">
        <f t="shared" si="27"/>
        <v>-0.81885531389033261</v>
      </c>
      <c r="R252" s="39">
        <f t="shared" si="28"/>
        <v>-0.69051185961678896</v>
      </c>
      <c r="S252" s="23"/>
      <c r="T252" s="33"/>
      <c r="U252" s="362">
        <v>768</v>
      </c>
      <c r="V252" s="351" t="s">
        <v>286</v>
      </c>
      <c r="W252" s="347">
        <v>2482</v>
      </c>
      <c r="X252" s="366">
        <v>2952.3898314167127</v>
      </c>
      <c r="Y252" s="342">
        <v>735.04518864712736</v>
      </c>
      <c r="Z252" s="363">
        <v>3687.4350200638401</v>
      </c>
      <c r="AA252" s="367">
        <v>97.585012087026598</v>
      </c>
      <c r="AB252" s="365">
        <v>757.14495242853752</v>
      </c>
      <c r="AC252" s="371">
        <f t="shared" si="24"/>
        <v>4542.1649845794036</v>
      </c>
    </row>
    <row r="253" spans="1:29" ht="18.75">
      <c r="A253" s="350">
        <v>777</v>
      </c>
      <c r="B253" s="351" t="s">
        <v>287</v>
      </c>
      <c r="C253" s="347">
        <v>7508</v>
      </c>
      <c r="D253" s="341">
        <v>460.5548748002131</v>
      </c>
      <c r="E253" s="354">
        <v>409.42954182205648</v>
      </c>
      <c r="F253" s="357">
        <v>-9.5903036760788485</v>
      </c>
      <c r="G253" s="356">
        <v>60.715636654235482</v>
      </c>
      <c r="H253" s="342">
        <v>338.63931806073521</v>
      </c>
      <c r="I253" s="343">
        <v>799.19405966968566</v>
      </c>
      <c r="J253" s="346">
        <v>11.000532765050613</v>
      </c>
      <c r="K253" s="347">
        <v>207.7208835273924</v>
      </c>
      <c r="L253" s="344">
        <f t="shared" si="23"/>
        <v>1017.9154759621287</v>
      </c>
      <c r="M253" s="369">
        <v>18</v>
      </c>
      <c r="N253" s="134">
        <f t="shared" si="25"/>
        <v>-3636.5988379220835</v>
      </c>
      <c r="O253" s="135">
        <f t="shared" si="26"/>
        <v>-0.78130575881446285</v>
      </c>
      <c r="P253" s="31"/>
      <c r="Q253" s="39">
        <f t="shared" si="27"/>
        <v>-0.80180506624477177</v>
      </c>
      <c r="R253" s="39">
        <f t="shared" si="28"/>
        <v>-0.69211078914837953</v>
      </c>
      <c r="S253" s="23"/>
      <c r="T253" s="33"/>
      <c r="U253" s="362">
        <v>777</v>
      </c>
      <c r="V253" s="351" t="s">
        <v>287</v>
      </c>
      <c r="W253" s="347">
        <v>7594</v>
      </c>
      <c r="X253" s="366">
        <v>3239.438173148023</v>
      </c>
      <c r="Y253" s="342">
        <v>792.92554335693421</v>
      </c>
      <c r="Z253" s="363">
        <v>4032.3637165049572</v>
      </c>
      <c r="AA253" s="368">
        <v>-52.510534632604688</v>
      </c>
      <c r="AB253" s="365">
        <v>674.66113201185965</v>
      </c>
      <c r="AC253" s="371">
        <f t="shared" si="24"/>
        <v>4654.5143138842122</v>
      </c>
    </row>
    <row r="254" spans="1:29" ht="18.75">
      <c r="A254" s="350">
        <v>778</v>
      </c>
      <c r="B254" s="351" t="s">
        <v>288</v>
      </c>
      <c r="C254" s="347">
        <v>6891</v>
      </c>
      <c r="D254" s="341">
        <v>75.921056450442606</v>
      </c>
      <c r="E254" s="354">
        <v>46.213611957625886</v>
      </c>
      <c r="F254" s="357">
        <v>29.685967203598896</v>
      </c>
      <c r="G254" s="356">
        <v>2.1477289217820345E-2</v>
      </c>
      <c r="H254" s="342">
        <v>441.74590044986212</v>
      </c>
      <c r="I254" s="343">
        <v>517.66695690030474</v>
      </c>
      <c r="J254" s="346">
        <v>13.409084312871862</v>
      </c>
      <c r="K254" s="347">
        <v>198.08859707741499</v>
      </c>
      <c r="L254" s="344">
        <f t="shared" si="23"/>
        <v>729.1646382905916</v>
      </c>
      <c r="M254" s="369">
        <v>11</v>
      </c>
      <c r="N254" s="134">
        <f t="shared" si="25"/>
        <v>-3230.9132631791203</v>
      </c>
      <c r="O254" s="135">
        <f t="shared" si="26"/>
        <v>-0.81587113778242215</v>
      </c>
      <c r="P254" s="31"/>
      <c r="Q254" s="39">
        <f t="shared" si="27"/>
        <v>-0.84490476584324126</v>
      </c>
      <c r="R254" s="39">
        <f t="shared" si="28"/>
        <v>-0.69230210928165237</v>
      </c>
      <c r="S254" s="23"/>
      <c r="T254" s="33"/>
      <c r="U254" s="362">
        <v>778</v>
      </c>
      <c r="V254" s="351" t="s">
        <v>288</v>
      </c>
      <c r="W254" s="347">
        <v>6931</v>
      </c>
      <c r="X254" s="366">
        <v>2526.8258611084057</v>
      </c>
      <c r="Y254" s="342">
        <v>810.91020612036209</v>
      </c>
      <c r="Z254" s="363">
        <v>3337.7360672287673</v>
      </c>
      <c r="AA254" s="367">
        <v>-21.43442504689078</v>
      </c>
      <c r="AB254" s="365">
        <v>643.7762592878355</v>
      </c>
      <c r="AC254" s="371">
        <f t="shared" si="24"/>
        <v>3960.0779014697118</v>
      </c>
    </row>
    <row r="255" spans="1:29" ht="18.75">
      <c r="A255" s="350">
        <v>781</v>
      </c>
      <c r="B255" s="351" t="s">
        <v>289</v>
      </c>
      <c r="C255" s="347">
        <v>3584</v>
      </c>
      <c r="D255" s="341">
        <v>734.97516741071433</v>
      </c>
      <c r="E255" s="354">
        <v>-175.09486607142858</v>
      </c>
      <c r="F255" s="357">
        <v>466.76841517857144</v>
      </c>
      <c r="G255" s="356">
        <v>443.30161830357144</v>
      </c>
      <c r="H255" s="342">
        <v>151.29994419642858</v>
      </c>
      <c r="I255" s="343">
        <v>886.27511160714289</v>
      </c>
      <c r="J255" s="346">
        <v>-115.09681919642857</v>
      </c>
      <c r="K255" s="347">
        <v>224.72633619976165</v>
      </c>
      <c r="L255" s="344">
        <f t="shared" si="23"/>
        <v>995.90462861047604</v>
      </c>
      <c r="M255" s="369">
        <v>7</v>
      </c>
      <c r="N255" s="134">
        <f t="shared" si="25"/>
        <v>-3253.3304739966161</v>
      </c>
      <c r="O255" s="135">
        <f t="shared" si="26"/>
        <v>-0.76562731772609038</v>
      </c>
      <c r="P255" s="31"/>
      <c r="Q255" s="39">
        <f t="shared" si="27"/>
        <v>-0.75563754834461372</v>
      </c>
      <c r="R255" s="39">
        <f t="shared" si="28"/>
        <v>-0.68966805254408792</v>
      </c>
      <c r="S255" s="23"/>
      <c r="T255" s="33"/>
      <c r="U255" s="362">
        <v>781</v>
      </c>
      <c r="V255" s="351" t="s">
        <v>289</v>
      </c>
      <c r="W255" s="347">
        <v>3631</v>
      </c>
      <c r="X255" s="366">
        <v>2864.9709339443152</v>
      </c>
      <c r="Y255" s="342">
        <v>761.91652606945945</v>
      </c>
      <c r="Z255" s="363">
        <v>3626.8874600137747</v>
      </c>
      <c r="AA255" s="368">
        <v>-101.8006058936932</v>
      </c>
      <c r="AB255" s="365">
        <v>724.14824848701016</v>
      </c>
      <c r="AC255" s="371">
        <f t="shared" si="24"/>
        <v>4249.2351026070919</v>
      </c>
    </row>
    <row r="256" spans="1:29" ht="18.75">
      <c r="A256" s="350">
        <v>783</v>
      </c>
      <c r="B256" s="351" t="s">
        <v>290</v>
      </c>
      <c r="C256" s="347">
        <v>6588</v>
      </c>
      <c r="D256" s="341">
        <v>153.30418943533698</v>
      </c>
      <c r="E256" s="354">
        <v>33.768822100789315</v>
      </c>
      <c r="F256" s="357">
        <v>73.255312689738915</v>
      </c>
      <c r="G256" s="356">
        <v>46.280054644808743</v>
      </c>
      <c r="H256" s="342">
        <v>263.13570127504556</v>
      </c>
      <c r="I256" s="343">
        <v>416.43989071038249</v>
      </c>
      <c r="J256" s="346">
        <v>-63.508955676988464</v>
      </c>
      <c r="K256" s="347">
        <v>191.85056038926533</v>
      </c>
      <c r="L256" s="344">
        <f t="shared" si="23"/>
        <v>544.7814954226593</v>
      </c>
      <c r="M256" s="369">
        <v>4</v>
      </c>
      <c r="N256" s="134">
        <f t="shared" si="25"/>
        <v>-1885.9800027917013</v>
      </c>
      <c r="O256" s="135">
        <f t="shared" si="26"/>
        <v>-0.77588031741375851</v>
      </c>
      <c r="P256" s="31"/>
      <c r="Q256" s="39">
        <f t="shared" si="27"/>
        <v>-0.77735762689332377</v>
      </c>
      <c r="R256" s="39">
        <f t="shared" si="28"/>
        <v>-0.68923420554253667</v>
      </c>
      <c r="S256" s="23"/>
      <c r="T256" s="33"/>
      <c r="U256" s="362">
        <v>783</v>
      </c>
      <c r="V256" s="351" t="s">
        <v>290</v>
      </c>
      <c r="W256" s="347">
        <v>6646</v>
      </c>
      <c r="X256" s="366">
        <v>1505.6450836734073</v>
      </c>
      <c r="Y256" s="342">
        <v>364.79801706937332</v>
      </c>
      <c r="Z256" s="363">
        <v>1870.4431007427809</v>
      </c>
      <c r="AA256" s="367">
        <v>-57.0293409569666</v>
      </c>
      <c r="AB256" s="365">
        <v>617.34773842854599</v>
      </c>
      <c r="AC256" s="371">
        <f t="shared" si="24"/>
        <v>2430.7614982143605</v>
      </c>
    </row>
    <row r="257" spans="1:29" ht="18.75">
      <c r="A257" s="350">
        <v>785</v>
      </c>
      <c r="B257" s="351" t="s">
        <v>291</v>
      </c>
      <c r="C257" s="347">
        <v>2673</v>
      </c>
      <c r="D257" s="341">
        <v>1241.8095772540216</v>
      </c>
      <c r="E257" s="354">
        <v>496.31013842124952</v>
      </c>
      <c r="F257" s="357">
        <v>419.86157875046763</v>
      </c>
      <c r="G257" s="355">
        <v>325.63786008230454</v>
      </c>
      <c r="H257" s="342">
        <v>429.21062476618033</v>
      </c>
      <c r="I257" s="343">
        <v>1671.0202020202021</v>
      </c>
      <c r="J257" s="346">
        <v>70.766554433221103</v>
      </c>
      <c r="K257" s="347">
        <v>238.82001090191864</v>
      </c>
      <c r="L257" s="344">
        <f t="shared" si="23"/>
        <v>1980.6067673553416</v>
      </c>
      <c r="M257" s="369">
        <v>17</v>
      </c>
      <c r="N257" s="134">
        <f t="shared" si="25"/>
        <v>-3578.6497460609435</v>
      </c>
      <c r="O257" s="135">
        <f t="shared" si="26"/>
        <v>-0.64372812037446081</v>
      </c>
      <c r="P257" s="31"/>
      <c r="Q257" s="39">
        <f t="shared" si="27"/>
        <v>-0.65448863588608086</v>
      </c>
      <c r="R257" s="39">
        <f t="shared" si="28"/>
        <v>-0.66410533894980506</v>
      </c>
      <c r="S257" s="23"/>
      <c r="T257" s="33"/>
      <c r="U257" s="362">
        <v>785</v>
      </c>
      <c r="V257" s="351" t="s">
        <v>291</v>
      </c>
      <c r="W257" s="347">
        <v>2737</v>
      </c>
      <c r="X257" s="366">
        <v>3863.7865718363983</v>
      </c>
      <c r="Y257" s="342">
        <v>972.58170885855179</v>
      </c>
      <c r="Z257" s="363">
        <v>4836.36828069495</v>
      </c>
      <c r="AA257" s="368">
        <v>11.891487029594446</v>
      </c>
      <c r="AB257" s="365">
        <v>710.9967456917401</v>
      </c>
      <c r="AC257" s="371">
        <f t="shared" si="24"/>
        <v>5559.2565134162851</v>
      </c>
    </row>
    <row r="258" spans="1:29" ht="18.75">
      <c r="A258" s="350">
        <v>790</v>
      </c>
      <c r="B258" s="351" t="s">
        <v>292</v>
      </c>
      <c r="C258" s="347">
        <v>23998</v>
      </c>
      <c r="D258" s="341">
        <v>257.63926160513375</v>
      </c>
      <c r="E258" s="354">
        <v>119.03400283356946</v>
      </c>
      <c r="F258" s="357">
        <v>89.744520376698063</v>
      </c>
      <c r="G258" s="356">
        <v>48.860738394866239</v>
      </c>
      <c r="H258" s="342">
        <v>416.92620218351527</v>
      </c>
      <c r="I258" s="343">
        <v>674.56550545878827</v>
      </c>
      <c r="J258" s="346">
        <v>-94.430577548129008</v>
      </c>
      <c r="K258" s="347">
        <v>186.50882135754006</v>
      </c>
      <c r="L258" s="344">
        <f t="shared" si="23"/>
        <v>766.64374926819937</v>
      </c>
      <c r="M258" s="369">
        <v>6</v>
      </c>
      <c r="N258" s="134">
        <f t="shared" si="25"/>
        <v>-2386.7336386093898</v>
      </c>
      <c r="O258" s="135">
        <f t="shared" si="26"/>
        <v>-0.75688170016840384</v>
      </c>
      <c r="P258" s="31"/>
      <c r="Q258" s="39">
        <f t="shared" si="27"/>
        <v>-0.74359022697397603</v>
      </c>
      <c r="R258" s="39">
        <f t="shared" si="28"/>
        <v>-0.69479654174910943</v>
      </c>
      <c r="S258" s="23"/>
      <c r="T258" s="33"/>
      <c r="U258" s="362">
        <v>790</v>
      </c>
      <c r="V258" s="351" t="s">
        <v>292</v>
      </c>
      <c r="W258" s="347">
        <v>24052</v>
      </c>
      <c r="X258" s="366">
        <v>1883.6824900999427</v>
      </c>
      <c r="Y258" s="342">
        <v>747.12794078922741</v>
      </c>
      <c r="Z258" s="363">
        <v>2630.8104308891702</v>
      </c>
      <c r="AA258" s="367">
        <v>-88.529727257608513</v>
      </c>
      <c r="AB258" s="365">
        <v>611.09668424602728</v>
      </c>
      <c r="AC258" s="371">
        <f t="shared" si="24"/>
        <v>3153.3773878775892</v>
      </c>
    </row>
    <row r="259" spans="1:29" ht="18.75">
      <c r="A259" s="350">
        <v>791</v>
      </c>
      <c r="B259" s="351" t="s">
        <v>293</v>
      </c>
      <c r="C259" s="347">
        <v>5131</v>
      </c>
      <c r="D259" s="341">
        <v>882.70356655622686</v>
      </c>
      <c r="E259" s="354">
        <v>599.61177158448641</v>
      </c>
      <c r="F259" s="357">
        <v>222.27635938413565</v>
      </c>
      <c r="G259" s="356">
        <v>60.815435587604753</v>
      </c>
      <c r="H259" s="342">
        <v>541.8811147924381</v>
      </c>
      <c r="I259" s="343">
        <v>1424.5846813486651</v>
      </c>
      <c r="J259" s="346">
        <v>-32.307542389397781</v>
      </c>
      <c r="K259" s="347">
        <v>246.13203914714506</v>
      </c>
      <c r="L259" s="344">
        <f t="shared" si="23"/>
        <v>1638.4091781064121</v>
      </c>
      <c r="M259" s="369">
        <v>17</v>
      </c>
      <c r="N259" s="134">
        <f t="shared" si="25"/>
        <v>-3184.5407968039067</v>
      </c>
      <c r="O259" s="135">
        <f t="shared" si="26"/>
        <v>-0.66028899602325275</v>
      </c>
      <c r="P259" s="31"/>
      <c r="Q259" s="39">
        <f t="shared" si="27"/>
        <v>-0.6496746415376794</v>
      </c>
      <c r="R259" s="39">
        <f t="shared" si="28"/>
        <v>-0.68269474330444058</v>
      </c>
      <c r="S259" s="23"/>
      <c r="T259" s="33"/>
      <c r="U259" s="362">
        <v>791</v>
      </c>
      <c r="V259" s="351" t="s">
        <v>293</v>
      </c>
      <c r="W259" s="347">
        <v>5203</v>
      </c>
      <c r="X259" s="366">
        <v>3039.1403197110235</v>
      </c>
      <c r="Y259" s="342">
        <v>1027.3214619926471</v>
      </c>
      <c r="Z259" s="363">
        <v>4066.4617817036701</v>
      </c>
      <c r="AA259" s="368">
        <v>-19.206611570247933</v>
      </c>
      <c r="AB259" s="365">
        <v>775.69480477689683</v>
      </c>
      <c r="AC259" s="371">
        <f t="shared" si="24"/>
        <v>4822.9499749103188</v>
      </c>
    </row>
    <row r="260" spans="1:29" ht="18.75">
      <c r="A260" s="350">
        <v>831</v>
      </c>
      <c r="B260" s="351" t="s">
        <v>294</v>
      </c>
      <c r="C260" s="347">
        <v>4595</v>
      </c>
      <c r="D260" s="341">
        <v>527.43090315560391</v>
      </c>
      <c r="E260" s="354">
        <v>380.9747551686616</v>
      </c>
      <c r="F260" s="357">
        <v>60.388248095756254</v>
      </c>
      <c r="G260" s="356">
        <v>86.067899891186073</v>
      </c>
      <c r="H260" s="342">
        <v>181.43025027203481</v>
      </c>
      <c r="I260" s="343">
        <v>708.86137105549506</v>
      </c>
      <c r="J260" s="346">
        <v>-246.1930359085963</v>
      </c>
      <c r="K260" s="347">
        <v>151.38286917398429</v>
      </c>
      <c r="L260" s="344">
        <f t="shared" si="23"/>
        <v>614.05120432088302</v>
      </c>
      <c r="M260" s="369">
        <v>9</v>
      </c>
      <c r="N260" s="134">
        <f t="shared" si="25"/>
        <v>-927.31007087239664</v>
      </c>
      <c r="O260" s="135">
        <f t="shared" si="26"/>
        <v>-0.60161759984278584</v>
      </c>
      <c r="P260" s="31"/>
      <c r="Q260" s="39">
        <f t="shared" si="27"/>
        <v>-0.44869241121192616</v>
      </c>
      <c r="R260" s="39">
        <f t="shared" si="28"/>
        <v>-0.69434505783295641</v>
      </c>
      <c r="S260" s="23"/>
      <c r="T260" s="33"/>
      <c r="U260" s="362">
        <v>831</v>
      </c>
      <c r="V260" s="351" t="s">
        <v>294</v>
      </c>
      <c r="W260" s="347">
        <v>4628</v>
      </c>
      <c r="X260" s="366">
        <v>1143.6934515340911</v>
      </c>
      <c r="Y260" s="342">
        <v>142.08854289440555</v>
      </c>
      <c r="Z260" s="363">
        <v>1285.7819944284965</v>
      </c>
      <c r="AA260" s="367">
        <v>-239.69446845289542</v>
      </c>
      <c r="AB260" s="365">
        <v>495.27374921767836</v>
      </c>
      <c r="AC260" s="371">
        <f t="shared" si="24"/>
        <v>1541.3612751932797</v>
      </c>
    </row>
    <row r="261" spans="1:29" ht="18.75">
      <c r="A261" s="350">
        <v>832</v>
      </c>
      <c r="B261" s="351" t="s">
        <v>295</v>
      </c>
      <c r="C261" s="347">
        <v>3913</v>
      </c>
      <c r="D261" s="341">
        <v>1687.8499872220802</v>
      </c>
      <c r="E261" s="354">
        <v>933.71275236391511</v>
      </c>
      <c r="F261" s="357">
        <v>454.02172246358293</v>
      </c>
      <c r="G261" s="356">
        <v>300.11551239458214</v>
      </c>
      <c r="H261" s="342">
        <v>363.3843598262203</v>
      </c>
      <c r="I261" s="343">
        <v>2051.2343470483006</v>
      </c>
      <c r="J261" s="346">
        <v>-24.211602351137234</v>
      </c>
      <c r="K261" s="347">
        <v>195.59087534250583</v>
      </c>
      <c r="L261" s="344">
        <f t="shared" si="23"/>
        <v>2222.6136200396691</v>
      </c>
      <c r="M261" s="369">
        <v>17</v>
      </c>
      <c r="N261" s="134">
        <f t="shared" si="25"/>
        <v>-3000.3701904266559</v>
      </c>
      <c r="O261" s="135">
        <f t="shared" si="26"/>
        <v>-0.5744551963600234</v>
      </c>
      <c r="P261" s="31"/>
      <c r="Q261" s="39">
        <f t="shared" si="27"/>
        <v>-0.55542581027221782</v>
      </c>
      <c r="R261" s="39">
        <f t="shared" si="28"/>
        <v>-0.69939934996315789</v>
      </c>
      <c r="S261" s="23"/>
      <c r="T261" s="33"/>
      <c r="U261" s="362">
        <v>832</v>
      </c>
      <c r="V261" s="351" t="s">
        <v>295</v>
      </c>
      <c r="W261" s="347">
        <v>3916</v>
      </c>
      <c r="X261" s="366">
        <v>3693.6700080021478</v>
      </c>
      <c r="Y261" s="342">
        <v>920.26034253011142</v>
      </c>
      <c r="Z261" s="363">
        <v>4613.9303505322587</v>
      </c>
      <c r="AA261" s="368">
        <v>-41.613381001021452</v>
      </c>
      <c r="AB261" s="365">
        <v>650.66684093508741</v>
      </c>
      <c r="AC261" s="371">
        <f t="shared" si="24"/>
        <v>5222.9838104663249</v>
      </c>
    </row>
    <row r="262" spans="1:29" ht="18.75">
      <c r="A262" s="350">
        <v>833</v>
      </c>
      <c r="B262" s="351" t="s">
        <v>296</v>
      </c>
      <c r="C262" s="347">
        <v>1677</v>
      </c>
      <c r="D262" s="341">
        <v>805.54323196183657</v>
      </c>
      <c r="E262" s="354">
        <v>167.4180083482409</v>
      </c>
      <c r="F262" s="357">
        <v>274.58079904591534</v>
      </c>
      <c r="G262" s="356">
        <v>363.54442456768038</v>
      </c>
      <c r="H262" s="342">
        <v>233.79248658318426</v>
      </c>
      <c r="I262" s="343">
        <v>1039.3357185450209</v>
      </c>
      <c r="J262" s="346">
        <v>-239.98688133571855</v>
      </c>
      <c r="K262" s="347">
        <v>204.10361842592752</v>
      </c>
      <c r="L262" s="344">
        <f t="shared" si="23"/>
        <v>1003.4524556352299</v>
      </c>
      <c r="M262" s="369">
        <v>2</v>
      </c>
      <c r="N262" s="134">
        <f t="shared" si="25"/>
        <v>-2041.0357384673816</v>
      </c>
      <c r="O262" s="135">
        <f t="shared" si="26"/>
        <v>-0.67040356484909747</v>
      </c>
      <c r="P262" s="31"/>
      <c r="Q262" s="39">
        <f t="shared" si="27"/>
        <v>-0.6019747326296544</v>
      </c>
      <c r="R262" s="39">
        <f t="shared" si="28"/>
        <v>-0.69100875687970342</v>
      </c>
      <c r="S262" s="23"/>
      <c r="T262" s="33"/>
      <c r="U262" s="362">
        <v>833</v>
      </c>
      <c r="V262" s="351" t="s">
        <v>296</v>
      </c>
      <c r="W262" s="347">
        <v>1659</v>
      </c>
      <c r="X262" s="366">
        <v>2114.5465655469452</v>
      </c>
      <c r="Y262" s="342">
        <v>496.68393600300584</v>
      </c>
      <c r="Z262" s="363">
        <v>2611.230501549951</v>
      </c>
      <c r="AA262" s="367">
        <v>-227.29053646775165</v>
      </c>
      <c r="AB262" s="365">
        <v>660.54822902041224</v>
      </c>
      <c r="AC262" s="371">
        <f t="shared" si="24"/>
        <v>3044.4881941026115</v>
      </c>
    </row>
    <row r="263" spans="1:29" ht="18.75">
      <c r="A263" s="350">
        <v>834</v>
      </c>
      <c r="B263" s="351" t="s">
        <v>297</v>
      </c>
      <c r="C263" s="347">
        <v>5967</v>
      </c>
      <c r="D263" s="341">
        <v>506.487849840791</v>
      </c>
      <c r="E263" s="354">
        <v>184.17898441427855</v>
      </c>
      <c r="F263" s="357">
        <v>196.69549187196247</v>
      </c>
      <c r="G263" s="356">
        <v>125.61337355455002</v>
      </c>
      <c r="H263" s="342">
        <v>257.06234288587228</v>
      </c>
      <c r="I263" s="343">
        <v>763.5503603150662</v>
      </c>
      <c r="J263" s="346">
        <v>-254.84782973018267</v>
      </c>
      <c r="K263" s="347">
        <v>186.64683997378182</v>
      </c>
      <c r="L263" s="344">
        <f t="shared" si="23"/>
        <v>695.34937055866544</v>
      </c>
      <c r="M263" s="369">
        <v>5</v>
      </c>
      <c r="N263" s="134">
        <f t="shared" si="25"/>
        <v>-1669.4761844045418</v>
      </c>
      <c r="O263" s="135">
        <f t="shared" si="26"/>
        <v>-0.70596166423384077</v>
      </c>
      <c r="P263" s="31"/>
      <c r="Q263" s="39">
        <f t="shared" si="27"/>
        <v>-0.61638037631837284</v>
      </c>
      <c r="R263" s="39">
        <f t="shared" si="28"/>
        <v>-0.69512537573790278</v>
      </c>
      <c r="S263" s="23"/>
      <c r="T263" s="33"/>
      <c r="U263" s="362">
        <v>834</v>
      </c>
      <c r="V263" s="351" t="s">
        <v>297</v>
      </c>
      <c r="W263" s="347">
        <v>6016</v>
      </c>
      <c r="X263" s="366">
        <v>1498.5101784559038</v>
      </c>
      <c r="Y263" s="342">
        <v>491.87381959720557</v>
      </c>
      <c r="Z263" s="363">
        <v>1990.3839980531093</v>
      </c>
      <c r="AA263" s="368">
        <v>-237.76695478723406</v>
      </c>
      <c r="AB263" s="365">
        <v>612.20851169733203</v>
      </c>
      <c r="AC263" s="371">
        <f t="shared" si="24"/>
        <v>2364.8255549632072</v>
      </c>
    </row>
    <row r="264" spans="1:29" ht="18.75">
      <c r="A264" s="350">
        <v>837</v>
      </c>
      <c r="B264" s="351" t="s">
        <v>298</v>
      </c>
      <c r="C264" s="347">
        <v>244223</v>
      </c>
      <c r="D264" s="341">
        <v>-258.77553301695582</v>
      </c>
      <c r="E264" s="354">
        <v>34.908632684063335</v>
      </c>
      <c r="F264" s="357">
        <v>-220.4755162290202</v>
      </c>
      <c r="G264" s="356">
        <v>-73.208649471998953</v>
      </c>
      <c r="H264" s="342">
        <v>18.140912199096729</v>
      </c>
      <c r="I264" s="343">
        <v>-240.63462081785909</v>
      </c>
      <c r="J264" s="346">
        <v>320.65540919569412</v>
      </c>
      <c r="K264" s="347">
        <v>148.63474527809922</v>
      </c>
      <c r="L264" s="344">
        <f t="shared" si="23"/>
        <v>228.65553365593425</v>
      </c>
      <c r="M264" s="369">
        <v>6</v>
      </c>
      <c r="N264" s="134">
        <f t="shared" si="25"/>
        <v>-1323.3144574116911</v>
      </c>
      <c r="O264" s="135">
        <f t="shared" si="26"/>
        <v>-0.85266755480327394</v>
      </c>
      <c r="P264" s="31"/>
      <c r="Q264" s="39">
        <f t="shared" si="27"/>
        <v>-1.3230055341356082</v>
      </c>
      <c r="R264" s="39">
        <f t="shared" si="28"/>
        <v>-0.69087012602780928</v>
      </c>
      <c r="S264" s="23"/>
      <c r="T264" s="33"/>
      <c r="U264" s="362">
        <v>837</v>
      </c>
      <c r="V264" s="351" t="s">
        <v>298</v>
      </c>
      <c r="W264" s="347">
        <v>241009</v>
      </c>
      <c r="X264" s="366">
        <v>704.13795298975435</v>
      </c>
      <c r="Y264" s="342">
        <v>40.848108818192372</v>
      </c>
      <c r="Z264" s="363">
        <v>744.98606180794673</v>
      </c>
      <c r="AA264" s="367">
        <v>326.16742528287324</v>
      </c>
      <c r="AB264" s="365">
        <v>480.81650397680545</v>
      </c>
      <c r="AC264" s="371">
        <f t="shared" si="24"/>
        <v>1551.9699910676254</v>
      </c>
    </row>
    <row r="265" spans="1:29" ht="18.75">
      <c r="A265" s="350">
        <v>844</v>
      </c>
      <c r="B265" s="351" t="s">
        <v>299</v>
      </c>
      <c r="C265" s="347">
        <v>1479</v>
      </c>
      <c r="D265" s="341">
        <v>-114.37931034482759</v>
      </c>
      <c r="E265" s="354">
        <v>-53.779580797836374</v>
      </c>
      <c r="F265" s="357">
        <v>21.118323191345503</v>
      </c>
      <c r="G265" s="356">
        <v>-81.718052738336709</v>
      </c>
      <c r="H265" s="342">
        <v>444.90060851926978</v>
      </c>
      <c r="I265" s="343">
        <v>330.52197430696418</v>
      </c>
      <c r="J265" s="346">
        <v>-224.36375929682217</v>
      </c>
      <c r="K265" s="347">
        <v>248.39866623328049</v>
      </c>
      <c r="L265" s="344">
        <f t="shared" si="23"/>
        <v>354.55688124342248</v>
      </c>
      <c r="M265" s="369">
        <v>11</v>
      </c>
      <c r="N265" s="134">
        <f t="shared" si="25"/>
        <v>-4227.2574923524353</v>
      </c>
      <c r="O265" s="135">
        <f t="shared" si="26"/>
        <v>-0.92261648937882179</v>
      </c>
      <c r="P265" s="31"/>
      <c r="Q265" s="39">
        <f t="shared" si="27"/>
        <v>-0.91723066570391287</v>
      </c>
      <c r="R265" s="39">
        <f t="shared" si="28"/>
        <v>-0.69056625466590571</v>
      </c>
      <c r="S265" s="23"/>
      <c r="T265" s="33"/>
      <c r="U265" s="362">
        <v>844</v>
      </c>
      <c r="V265" s="351" t="s">
        <v>299</v>
      </c>
      <c r="W265" s="347">
        <v>1503</v>
      </c>
      <c r="X265" s="366">
        <v>2987.6440310315338</v>
      </c>
      <c r="Y265" s="342">
        <v>1005.6462028200804</v>
      </c>
      <c r="Z265" s="363">
        <v>3993.2902338516142</v>
      </c>
      <c r="AA265" s="368">
        <v>-214.22821024617431</v>
      </c>
      <c r="AB265" s="365">
        <v>802.75234999041743</v>
      </c>
      <c r="AC265" s="371">
        <f t="shared" si="24"/>
        <v>4581.8143735958574</v>
      </c>
    </row>
    <row r="266" spans="1:29" ht="18.75">
      <c r="A266" s="350">
        <v>845</v>
      </c>
      <c r="B266" s="351" t="s">
        <v>300</v>
      </c>
      <c r="C266" s="347">
        <v>2882</v>
      </c>
      <c r="D266" s="341">
        <v>780.60895211658567</v>
      </c>
      <c r="E266" s="354">
        <v>731.29111727966688</v>
      </c>
      <c r="F266" s="357">
        <v>45.915336571825122</v>
      </c>
      <c r="G266" s="356">
        <v>3.4024982650936848</v>
      </c>
      <c r="H266" s="342">
        <v>459.15405968077727</v>
      </c>
      <c r="I266" s="343">
        <v>1239.7626648160999</v>
      </c>
      <c r="J266" s="346">
        <v>-24.943442054129076</v>
      </c>
      <c r="K266" s="347">
        <v>206.60141094442167</v>
      </c>
      <c r="L266" s="344">
        <f t="shared" ref="L266:L303" si="29">SUM(I266:K266)</f>
        <v>1421.4206337063924</v>
      </c>
      <c r="M266" s="369">
        <v>19</v>
      </c>
      <c r="N266" s="134">
        <f t="shared" si="25"/>
        <v>-2660.5498917914833</v>
      </c>
      <c r="O266" s="135">
        <f t="shared" si="26"/>
        <v>-0.65178076989347622</v>
      </c>
      <c r="P266" s="31"/>
      <c r="Q266" s="39">
        <f t="shared" si="27"/>
        <v>-0.64505913143122573</v>
      </c>
      <c r="R266" s="39">
        <f t="shared" si="28"/>
        <v>-0.68025517473736863</v>
      </c>
      <c r="S266" s="23"/>
      <c r="T266" s="33"/>
      <c r="U266" s="362">
        <v>845</v>
      </c>
      <c r="V266" s="351" t="s">
        <v>300</v>
      </c>
      <c r="W266" s="347">
        <v>2925</v>
      </c>
      <c r="X266" s="366">
        <v>2689.0753556235727</v>
      </c>
      <c r="Y266" s="342">
        <v>803.79563952327192</v>
      </c>
      <c r="Z266" s="363">
        <v>3492.870995146845</v>
      </c>
      <c r="AA266" s="367">
        <v>-57.045128205128208</v>
      </c>
      <c r="AB266" s="365">
        <v>646.14465855615902</v>
      </c>
      <c r="AC266" s="371">
        <f t="shared" ref="AC266:AC303" si="30">SUM(Z266:AB266)</f>
        <v>4081.9705254978758</v>
      </c>
    </row>
    <row r="267" spans="1:29" ht="18.75">
      <c r="A267" s="350">
        <v>846</v>
      </c>
      <c r="B267" s="351" t="s">
        <v>301</v>
      </c>
      <c r="C267" s="347">
        <v>4952</v>
      </c>
      <c r="D267" s="341">
        <v>657.1997172859451</v>
      </c>
      <c r="E267" s="354">
        <v>156.11914378029078</v>
      </c>
      <c r="F267" s="357">
        <v>354.34228594507272</v>
      </c>
      <c r="G267" s="356">
        <v>146.7382875605816</v>
      </c>
      <c r="H267" s="342">
        <v>595.19285137318252</v>
      </c>
      <c r="I267" s="343">
        <v>1252.3925686591276</v>
      </c>
      <c r="J267" s="346">
        <v>-82.594305331179328</v>
      </c>
      <c r="K267" s="347">
        <v>229.77034624449811</v>
      </c>
      <c r="L267" s="344">
        <f t="shared" si="29"/>
        <v>1399.5686095724463</v>
      </c>
      <c r="M267" s="369">
        <v>14</v>
      </c>
      <c r="N267" s="134">
        <f t="shared" ref="N267:N303" si="31">L267-AC267</f>
        <v>-2768.095066900873</v>
      </c>
      <c r="O267" s="135">
        <f t="shared" ref="O267:O303" si="32">N267/AC267</f>
        <v>-0.66418388857213106</v>
      </c>
      <c r="P267" s="31"/>
      <c r="Q267" s="39">
        <f t="shared" ref="Q267:Q303" si="33">I267/Z267-1</f>
        <v>-0.64552946131653766</v>
      </c>
      <c r="R267" s="39">
        <f t="shared" ref="R267:R303" si="34">K267/AB267-1</f>
        <v>-0.6914969395727848</v>
      </c>
      <c r="S267" s="23"/>
      <c r="T267" s="33"/>
      <c r="U267" s="362">
        <v>846</v>
      </c>
      <c r="V267" s="351" t="s">
        <v>301</v>
      </c>
      <c r="W267" s="347">
        <v>4994</v>
      </c>
      <c r="X267" s="366">
        <v>2521.6036595397859</v>
      </c>
      <c r="Y267" s="342">
        <v>1011.5321923440806</v>
      </c>
      <c r="Z267" s="363">
        <v>3533.1358518838661</v>
      </c>
      <c r="AA267" s="368">
        <v>-110.263315979175</v>
      </c>
      <c r="AB267" s="365">
        <v>744.79114056862863</v>
      </c>
      <c r="AC267" s="371">
        <f t="shared" si="30"/>
        <v>4167.6636764733194</v>
      </c>
    </row>
    <row r="268" spans="1:29" ht="18.75">
      <c r="A268" s="350">
        <v>848</v>
      </c>
      <c r="B268" s="351" t="s">
        <v>302</v>
      </c>
      <c r="C268" s="347">
        <v>4241</v>
      </c>
      <c r="D268" s="341">
        <v>549.73355340721525</v>
      </c>
      <c r="E268" s="354">
        <v>271.46828578165525</v>
      </c>
      <c r="F268" s="357">
        <v>139</v>
      </c>
      <c r="G268" s="356">
        <v>139.26526762556</v>
      </c>
      <c r="H268" s="342">
        <v>574.58005187455785</v>
      </c>
      <c r="I268" s="343">
        <v>1124.3136052817731</v>
      </c>
      <c r="J268" s="346">
        <v>135.60363121905212</v>
      </c>
      <c r="K268" s="347">
        <v>233.27544490639386</v>
      </c>
      <c r="L268" s="344">
        <f t="shared" si="29"/>
        <v>1493.1926814072192</v>
      </c>
      <c r="M268" s="369">
        <v>12</v>
      </c>
      <c r="N268" s="134">
        <f t="shared" si="31"/>
        <v>-2900.0836023713719</v>
      </c>
      <c r="O268" s="135">
        <f t="shared" si="32"/>
        <v>-0.66011864837170064</v>
      </c>
      <c r="P268" s="31"/>
      <c r="Q268" s="39">
        <f t="shared" si="33"/>
        <v>-0.68181218411074074</v>
      </c>
      <c r="R268" s="39">
        <f t="shared" si="34"/>
        <v>-0.68261730267077636</v>
      </c>
      <c r="S268" s="23"/>
      <c r="T268" s="33"/>
      <c r="U268" s="362">
        <v>848</v>
      </c>
      <c r="V268" s="351" t="s">
        <v>302</v>
      </c>
      <c r="W268" s="347">
        <v>4307</v>
      </c>
      <c r="X268" s="366">
        <v>2487.6607963073543</v>
      </c>
      <c r="Y268" s="342">
        <v>1045.829642789392</v>
      </c>
      <c r="Z268" s="363">
        <v>3533.4904390967463</v>
      </c>
      <c r="AA268" s="367">
        <v>124.78848386347806</v>
      </c>
      <c r="AB268" s="365">
        <v>734.9973608183667</v>
      </c>
      <c r="AC268" s="371">
        <f t="shared" si="30"/>
        <v>4393.2762837785913</v>
      </c>
    </row>
    <row r="269" spans="1:29" ht="18.75">
      <c r="A269" s="350">
        <v>849</v>
      </c>
      <c r="B269" s="351" t="s">
        <v>303</v>
      </c>
      <c r="C269" s="347">
        <v>2938</v>
      </c>
      <c r="D269" s="341">
        <v>928.85398230088492</v>
      </c>
      <c r="E269" s="354">
        <v>624.35023825731787</v>
      </c>
      <c r="F269" s="357">
        <v>239.7362151123213</v>
      </c>
      <c r="G269" s="356">
        <v>64.767528931245749</v>
      </c>
      <c r="H269" s="342">
        <v>522.57794417971411</v>
      </c>
      <c r="I269" s="343">
        <v>1451.431926480599</v>
      </c>
      <c r="J269" s="346">
        <v>68.858407079646014</v>
      </c>
      <c r="K269" s="347">
        <v>237.90507731850772</v>
      </c>
      <c r="L269" s="344">
        <f t="shared" si="29"/>
        <v>1758.1954108787527</v>
      </c>
      <c r="M269" s="369">
        <v>16</v>
      </c>
      <c r="N269" s="134">
        <f t="shared" si="31"/>
        <v>-2310.4201246574999</v>
      </c>
      <c r="O269" s="135">
        <f t="shared" si="32"/>
        <v>-0.567863958753965</v>
      </c>
      <c r="P269" s="31"/>
      <c r="Q269" s="39">
        <f t="shared" si="33"/>
        <v>-0.55721957823313706</v>
      </c>
      <c r="R269" s="39">
        <f t="shared" si="34"/>
        <v>-0.67245020438075365</v>
      </c>
      <c r="S269" s="23"/>
      <c r="T269" s="33"/>
      <c r="U269" s="362">
        <v>849</v>
      </c>
      <c r="V269" s="351" t="s">
        <v>303</v>
      </c>
      <c r="W269" s="347">
        <v>2966</v>
      </c>
      <c r="X269" s="366">
        <v>2220.4447529464446</v>
      </c>
      <c r="Y269" s="342">
        <v>1057.5500614783464</v>
      </c>
      <c r="Z269" s="363">
        <v>3277.9948144247915</v>
      </c>
      <c r="AA269" s="368">
        <v>64.303438975050568</v>
      </c>
      <c r="AB269" s="365">
        <v>726.31728213641054</v>
      </c>
      <c r="AC269" s="371">
        <f t="shared" si="30"/>
        <v>4068.6155355362525</v>
      </c>
    </row>
    <row r="270" spans="1:29" ht="18.75">
      <c r="A270" s="350">
        <v>850</v>
      </c>
      <c r="B270" s="351" t="s">
        <v>304</v>
      </c>
      <c r="C270" s="347">
        <v>2387</v>
      </c>
      <c r="D270" s="341">
        <v>773.56598240469214</v>
      </c>
      <c r="E270" s="354">
        <v>531.23837452869714</v>
      </c>
      <c r="F270" s="357">
        <v>119.24005027230834</v>
      </c>
      <c r="G270" s="356">
        <v>123.08755760368663</v>
      </c>
      <c r="H270" s="342">
        <v>348.8039379974864</v>
      </c>
      <c r="I270" s="343">
        <v>1122.3699204021784</v>
      </c>
      <c r="J270" s="346">
        <v>-215.10599078341014</v>
      </c>
      <c r="K270" s="347">
        <v>175.99473381993693</v>
      </c>
      <c r="L270" s="344">
        <f t="shared" si="29"/>
        <v>1083.2586634387053</v>
      </c>
      <c r="M270" s="369">
        <v>13</v>
      </c>
      <c r="N270" s="134">
        <f t="shared" si="31"/>
        <v>-1888.5670746656283</v>
      </c>
      <c r="O270" s="135">
        <f t="shared" si="32"/>
        <v>-0.63549051697435877</v>
      </c>
      <c r="P270" s="31"/>
      <c r="Q270" s="39">
        <f t="shared" si="33"/>
        <v>-0.56503073754877242</v>
      </c>
      <c r="R270" s="39">
        <f t="shared" si="34"/>
        <v>-0.70199812046322707</v>
      </c>
      <c r="S270" s="23"/>
      <c r="T270" s="33"/>
      <c r="U270" s="362">
        <v>850</v>
      </c>
      <c r="V270" s="351" t="s">
        <v>304</v>
      </c>
      <c r="W270" s="347">
        <v>2401</v>
      </c>
      <c r="X270" s="366">
        <v>1889.6961660530203</v>
      </c>
      <c r="Y270" s="342">
        <v>690.64690020681257</v>
      </c>
      <c r="Z270" s="363">
        <v>2580.343066259833</v>
      </c>
      <c r="AA270" s="367">
        <v>-199.09995835068722</v>
      </c>
      <c r="AB270" s="365">
        <v>590.58263019518802</v>
      </c>
      <c r="AC270" s="371">
        <f t="shared" si="30"/>
        <v>2971.8257381043336</v>
      </c>
    </row>
    <row r="271" spans="1:29" ht="18.75">
      <c r="A271" s="350">
        <v>851</v>
      </c>
      <c r="B271" s="351" t="s">
        <v>305</v>
      </c>
      <c r="C271" s="347">
        <v>21333</v>
      </c>
      <c r="D271" s="341">
        <v>260.92523320676884</v>
      </c>
      <c r="E271" s="354">
        <v>351.94074907420429</v>
      </c>
      <c r="F271" s="357">
        <v>-46.395959311864246</v>
      </c>
      <c r="G271" s="356">
        <v>-44.61955655557118</v>
      </c>
      <c r="H271" s="342">
        <v>304.74574602728165</v>
      </c>
      <c r="I271" s="343">
        <v>565.67097923405049</v>
      </c>
      <c r="J271" s="346">
        <v>-8.5299301551586737</v>
      </c>
      <c r="K271" s="347">
        <v>154.33078347380268</v>
      </c>
      <c r="L271" s="344">
        <f t="shared" si="29"/>
        <v>711.47183255269442</v>
      </c>
      <c r="M271" s="369">
        <v>19</v>
      </c>
      <c r="N271" s="134">
        <f t="shared" si="31"/>
        <v>-1465.4772971037648</v>
      </c>
      <c r="O271" s="135">
        <f t="shared" si="32"/>
        <v>-0.67317939456629805</v>
      </c>
      <c r="P271" s="31"/>
      <c r="Q271" s="39">
        <f t="shared" si="33"/>
        <v>-0.66485881746880748</v>
      </c>
      <c r="R271" s="39">
        <f t="shared" si="34"/>
        <v>-0.69274829754129708</v>
      </c>
      <c r="S271" s="23"/>
      <c r="T271" s="33"/>
      <c r="U271" s="362">
        <v>851</v>
      </c>
      <c r="V271" s="351" t="s">
        <v>305</v>
      </c>
      <c r="W271" s="347">
        <v>21467</v>
      </c>
      <c r="X271" s="366">
        <v>1293.0558985250445</v>
      </c>
      <c r="Y271" s="342">
        <v>394.80285688589873</v>
      </c>
      <c r="Z271" s="363">
        <v>1687.8587554109433</v>
      </c>
      <c r="AA271" s="368">
        <v>-13.203940932594215</v>
      </c>
      <c r="AB271" s="365">
        <v>502.29431517811014</v>
      </c>
      <c r="AC271" s="371">
        <f t="shared" si="30"/>
        <v>2176.9491296564593</v>
      </c>
    </row>
    <row r="272" spans="1:29" ht="18.75">
      <c r="A272" s="350">
        <v>853</v>
      </c>
      <c r="B272" s="351" t="s">
        <v>306</v>
      </c>
      <c r="C272" s="347">
        <v>195137</v>
      </c>
      <c r="D272" s="341">
        <v>44.265136801324196</v>
      </c>
      <c r="E272" s="354">
        <v>121.96906276103455</v>
      </c>
      <c r="F272" s="357">
        <v>-87.248553580305114</v>
      </c>
      <c r="G272" s="356">
        <v>9.5446276205947616</v>
      </c>
      <c r="H272" s="342">
        <v>-13.762730799387096</v>
      </c>
      <c r="I272" s="343">
        <v>30.5024060019371</v>
      </c>
      <c r="J272" s="346">
        <v>215.67028805403382</v>
      </c>
      <c r="K272" s="347">
        <v>160.60912101398156</v>
      </c>
      <c r="L272" s="344">
        <f t="shared" si="29"/>
        <v>406.78181506995247</v>
      </c>
      <c r="M272" s="369">
        <v>2</v>
      </c>
      <c r="N272" s="134">
        <f t="shared" si="31"/>
        <v>-1237.6689532749399</v>
      </c>
      <c r="O272" s="135">
        <f t="shared" si="32"/>
        <v>-0.75263363130088079</v>
      </c>
      <c r="P272" s="31"/>
      <c r="Q272" s="39">
        <f t="shared" si="33"/>
        <v>-0.96573235903733134</v>
      </c>
      <c r="R272" s="39">
        <f t="shared" si="34"/>
        <v>-0.68825985222876351</v>
      </c>
      <c r="S272" s="23"/>
      <c r="T272" s="33"/>
      <c r="U272" s="362">
        <v>853</v>
      </c>
      <c r="V272" s="351" t="s">
        <v>306</v>
      </c>
      <c r="W272" s="347">
        <v>194391</v>
      </c>
      <c r="X272" s="366">
        <v>905.16966351611597</v>
      </c>
      <c r="Y272" s="342">
        <v>-15.046937088387283</v>
      </c>
      <c r="Z272" s="363">
        <v>890.12272642772859</v>
      </c>
      <c r="AA272" s="367">
        <v>239.12612723840095</v>
      </c>
      <c r="AB272" s="365">
        <v>515.20191467876305</v>
      </c>
      <c r="AC272" s="371">
        <f t="shared" si="30"/>
        <v>1644.4507683448924</v>
      </c>
    </row>
    <row r="273" spans="1:29" ht="18.75">
      <c r="A273" s="350">
        <v>854</v>
      </c>
      <c r="B273" s="351" t="s">
        <v>307</v>
      </c>
      <c r="C273" s="347">
        <v>3296</v>
      </c>
      <c r="D273" s="341">
        <v>572.63046116504859</v>
      </c>
      <c r="E273" s="354">
        <v>357.25758495145629</v>
      </c>
      <c r="F273" s="357">
        <v>156.42809466019418</v>
      </c>
      <c r="G273" s="356">
        <v>58.944781553398059</v>
      </c>
      <c r="H273" s="342">
        <v>394.95449029126212</v>
      </c>
      <c r="I273" s="343">
        <v>967.5849514563107</v>
      </c>
      <c r="J273" s="346">
        <v>-90.036711165048544</v>
      </c>
      <c r="K273" s="347">
        <v>205.61696768505001</v>
      </c>
      <c r="L273" s="344">
        <f t="shared" si="29"/>
        <v>1083.1652079763121</v>
      </c>
      <c r="M273" s="369">
        <v>19</v>
      </c>
      <c r="N273" s="134">
        <f t="shared" si="31"/>
        <v>-4050.3407674751966</v>
      </c>
      <c r="O273" s="135">
        <f t="shared" si="32"/>
        <v>-0.78900088688782632</v>
      </c>
      <c r="P273" s="31"/>
      <c r="Q273" s="39">
        <f t="shared" si="33"/>
        <v>-0.78759448801445009</v>
      </c>
      <c r="R273" s="39">
        <f t="shared" si="34"/>
        <v>-0.69862558715198786</v>
      </c>
      <c r="S273" s="23"/>
      <c r="T273" s="33"/>
      <c r="U273" s="362">
        <v>854</v>
      </c>
      <c r="V273" s="351" t="s">
        <v>307</v>
      </c>
      <c r="W273" s="347">
        <v>3304</v>
      </c>
      <c r="X273" s="366">
        <v>3757.397318165371</v>
      </c>
      <c r="Y273" s="342">
        <v>797.96917120396336</v>
      </c>
      <c r="Z273" s="363">
        <v>4555.366489369334</v>
      </c>
      <c r="AA273" s="368">
        <v>-104.12469733656174</v>
      </c>
      <c r="AB273" s="365">
        <v>682.26418341873591</v>
      </c>
      <c r="AC273" s="371">
        <f t="shared" si="30"/>
        <v>5133.5059754515087</v>
      </c>
    </row>
    <row r="274" spans="1:29" ht="18.75">
      <c r="A274" s="350">
        <v>857</v>
      </c>
      <c r="B274" s="351" t="s">
        <v>308</v>
      </c>
      <c r="C274" s="347">
        <v>2420</v>
      </c>
      <c r="D274" s="341">
        <v>-773.12024793388434</v>
      </c>
      <c r="E274" s="354">
        <v>-4.3979338842975206</v>
      </c>
      <c r="F274" s="357">
        <v>-458.60082644628102</v>
      </c>
      <c r="G274" s="356">
        <v>-310.12148760330581</v>
      </c>
      <c r="H274" s="342">
        <v>401.47975206611568</v>
      </c>
      <c r="I274" s="343">
        <v>-371.64049586776861</v>
      </c>
      <c r="J274" s="346">
        <v>94.182231404958671</v>
      </c>
      <c r="K274" s="347">
        <v>217.95531015459491</v>
      </c>
      <c r="L274" s="344">
        <f t="shared" si="29"/>
        <v>-59.502954308215038</v>
      </c>
      <c r="M274" s="369">
        <v>11</v>
      </c>
      <c r="N274" s="134">
        <f t="shared" si="31"/>
        <v>-4639.9178051020563</v>
      </c>
      <c r="O274" s="135">
        <f t="shared" si="32"/>
        <v>-1.0129907347361564</v>
      </c>
      <c r="P274" s="31"/>
      <c r="Q274" s="39">
        <f t="shared" si="33"/>
        <v>-1.0987313751854961</v>
      </c>
      <c r="R274" s="39">
        <f t="shared" si="34"/>
        <v>-0.70463715556600359</v>
      </c>
      <c r="S274" s="23"/>
      <c r="T274" s="33"/>
      <c r="U274" s="362">
        <v>857</v>
      </c>
      <c r="V274" s="351" t="s">
        <v>308</v>
      </c>
      <c r="W274" s="347">
        <v>2433</v>
      </c>
      <c r="X274" s="366">
        <v>2787.5384612792072</v>
      </c>
      <c r="Y274" s="342">
        <v>976.61953985804246</v>
      </c>
      <c r="Z274" s="363">
        <v>3764.1580011372498</v>
      </c>
      <c r="AA274" s="367">
        <v>78.332922318125767</v>
      </c>
      <c r="AB274" s="365">
        <v>737.92392733846566</v>
      </c>
      <c r="AC274" s="371">
        <f t="shared" si="30"/>
        <v>4580.4148507938417</v>
      </c>
    </row>
    <row r="275" spans="1:29" ht="18.75">
      <c r="A275" s="350">
        <v>858</v>
      </c>
      <c r="B275" s="351" t="s">
        <v>309</v>
      </c>
      <c r="C275" s="347">
        <v>39718</v>
      </c>
      <c r="D275" s="341">
        <v>674.0103983080719</v>
      </c>
      <c r="E275" s="354">
        <v>519.12047434412614</v>
      </c>
      <c r="F275" s="357">
        <v>105.41794652298707</v>
      </c>
      <c r="G275" s="356">
        <v>49.47197744095876</v>
      </c>
      <c r="H275" s="342">
        <v>-17.710760864091849</v>
      </c>
      <c r="I275" s="343">
        <v>656.29963744398003</v>
      </c>
      <c r="J275" s="346">
        <v>-87.935218288937008</v>
      </c>
      <c r="K275" s="347">
        <v>116.55011550722701</v>
      </c>
      <c r="L275" s="344">
        <f t="shared" si="29"/>
        <v>684.91453466227006</v>
      </c>
      <c r="M275" s="369">
        <v>1</v>
      </c>
      <c r="N275" s="134">
        <f t="shared" si="31"/>
        <v>-252.84874688974833</v>
      </c>
      <c r="O275" s="135">
        <f t="shared" si="32"/>
        <v>-0.26962960894702365</v>
      </c>
      <c r="P275" s="31"/>
      <c r="Q275" s="39">
        <f t="shared" si="33"/>
        <v>2.974911923379242E-2</v>
      </c>
      <c r="R275" s="39">
        <f t="shared" si="34"/>
        <v>-0.69512433974176768</v>
      </c>
      <c r="S275" s="23"/>
      <c r="T275" s="33"/>
      <c r="U275" s="362">
        <v>858</v>
      </c>
      <c r="V275" s="351" t="s">
        <v>309</v>
      </c>
      <c r="W275" s="347">
        <v>38783</v>
      </c>
      <c r="X275" s="366">
        <v>895.22742449044426</v>
      </c>
      <c r="Y275" s="342">
        <v>-257.88807145238161</v>
      </c>
      <c r="Z275" s="363">
        <v>637.33935303806265</v>
      </c>
      <c r="AA275" s="368">
        <v>-81.863445323982162</v>
      </c>
      <c r="AB275" s="365">
        <v>382.28737383793793</v>
      </c>
      <c r="AC275" s="371">
        <f t="shared" si="30"/>
        <v>937.76328155201838</v>
      </c>
    </row>
    <row r="276" spans="1:29" ht="18.75">
      <c r="A276" s="350">
        <v>859</v>
      </c>
      <c r="B276" s="351" t="s">
        <v>310</v>
      </c>
      <c r="C276" s="347">
        <v>6593</v>
      </c>
      <c r="D276" s="341">
        <v>1114.0626421962688</v>
      </c>
      <c r="E276" s="354">
        <v>1549.7527680873654</v>
      </c>
      <c r="F276" s="357">
        <v>-192.62338844228728</v>
      </c>
      <c r="G276" s="356">
        <v>-243.06673744880933</v>
      </c>
      <c r="H276" s="342">
        <v>732.02457151524345</v>
      </c>
      <c r="I276" s="343">
        <v>1846.0872137115123</v>
      </c>
      <c r="J276" s="346">
        <v>-147.24465342029424</v>
      </c>
      <c r="K276" s="347">
        <v>146.8557997495366</v>
      </c>
      <c r="L276" s="344">
        <f t="shared" si="29"/>
        <v>1845.6983600407546</v>
      </c>
      <c r="M276" s="369">
        <v>17</v>
      </c>
      <c r="N276" s="134">
        <f t="shared" si="31"/>
        <v>-1546.9181052048468</v>
      </c>
      <c r="O276" s="135">
        <f t="shared" si="32"/>
        <v>-0.45596610198991677</v>
      </c>
      <c r="P276" s="31"/>
      <c r="Q276" s="39">
        <f t="shared" si="33"/>
        <v>-0.39434005665215</v>
      </c>
      <c r="R276" s="39">
        <f t="shared" si="34"/>
        <v>-0.7051425731410097</v>
      </c>
      <c r="S276" s="23"/>
      <c r="T276" s="33"/>
      <c r="U276" s="362">
        <v>859</v>
      </c>
      <c r="V276" s="351" t="s">
        <v>310</v>
      </c>
      <c r="W276" s="347">
        <v>6603</v>
      </c>
      <c r="X276" s="366">
        <v>1944.31909693584</v>
      </c>
      <c r="Y276" s="342">
        <v>1103.7398575775919</v>
      </c>
      <c r="Z276" s="363">
        <v>3048.0589545134321</v>
      </c>
      <c r="AA276" s="367">
        <v>-153.49946993790701</v>
      </c>
      <c r="AB276" s="365">
        <v>498.05698067007631</v>
      </c>
      <c r="AC276" s="371">
        <f t="shared" si="30"/>
        <v>3392.6164652456014</v>
      </c>
    </row>
    <row r="277" spans="1:29" ht="18.75">
      <c r="A277" s="350">
        <v>886</v>
      </c>
      <c r="B277" s="351" t="s">
        <v>311</v>
      </c>
      <c r="C277" s="347">
        <v>12669</v>
      </c>
      <c r="D277" s="341">
        <v>224.5154313679059</v>
      </c>
      <c r="E277" s="354">
        <v>280.25037493093379</v>
      </c>
      <c r="F277" s="357">
        <v>-11.133712210908516</v>
      </c>
      <c r="G277" s="356">
        <v>-44.601231352119349</v>
      </c>
      <c r="H277" s="342">
        <v>338.59539032283527</v>
      </c>
      <c r="I277" s="343">
        <v>563.1108216907412</v>
      </c>
      <c r="J277" s="346">
        <v>-12.93480148393717</v>
      </c>
      <c r="K277" s="347">
        <v>152.76129382814344</v>
      </c>
      <c r="L277" s="344">
        <f t="shared" si="29"/>
        <v>702.93731403494758</v>
      </c>
      <c r="M277" s="369">
        <v>4</v>
      </c>
      <c r="N277" s="134">
        <f t="shared" si="31"/>
        <v>-1383.0090436103305</v>
      </c>
      <c r="O277" s="135">
        <f t="shared" si="32"/>
        <v>-0.66301275607659493</v>
      </c>
      <c r="P277" s="31"/>
      <c r="Q277" s="39">
        <f t="shared" si="33"/>
        <v>-0.65001501025956698</v>
      </c>
      <c r="R277" s="39">
        <f t="shared" si="34"/>
        <v>-0.69671945687402315</v>
      </c>
      <c r="S277" s="23"/>
      <c r="T277" s="33"/>
      <c r="U277" s="362">
        <v>886</v>
      </c>
      <c r="V277" s="351" t="s">
        <v>311</v>
      </c>
      <c r="W277" s="347">
        <v>12735</v>
      </c>
      <c r="X277" s="366">
        <v>1224.0034237828247</v>
      </c>
      <c r="Y277" s="342">
        <v>384.95364065691945</v>
      </c>
      <c r="Z277" s="363">
        <v>1608.9570644397443</v>
      </c>
      <c r="AA277" s="368">
        <v>-26.707027875932468</v>
      </c>
      <c r="AB277" s="365">
        <v>503.69632108146607</v>
      </c>
      <c r="AC277" s="371">
        <f t="shared" si="30"/>
        <v>2085.9463576452781</v>
      </c>
    </row>
    <row r="278" spans="1:29" ht="18.75">
      <c r="A278" s="350">
        <v>887</v>
      </c>
      <c r="B278" s="351" t="s">
        <v>312</v>
      </c>
      <c r="C278" s="347">
        <v>4669</v>
      </c>
      <c r="D278" s="341">
        <v>-72.335617905333052</v>
      </c>
      <c r="E278" s="354">
        <v>57.835082458770614</v>
      </c>
      <c r="F278" s="357">
        <v>-88.462197472692225</v>
      </c>
      <c r="G278" s="356">
        <v>-41.708502891411435</v>
      </c>
      <c r="H278" s="342">
        <v>513.99421717712573</v>
      </c>
      <c r="I278" s="343">
        <v>441.6585992717927</v>
      </c>
      <c r="J278" s="346">
        <v>-65.055043906618124</v>
      </c>
      <c r="K278" s="347">
        <v>226.90034962868373</v>
      </c>
      <c r="L278" s="344">
        <f t="shared" si="29"/>
        <v>603.50390499385821</v>
      </c>
      <c r="M278" s="369">
        <v>6</v>
      </c>
      <c r="N278" s="134">
        <f t="shared" si="31"/>
        <v>-2896.1137907280513</v>
      </c>
      <c r="O278" s="135">
        <f t="shared" si="32"/>
        <v>-0.8275514763422277</v>
      </c>
      <c r="P278" s="31"/>
      <c r="Q278" s="39">
        <f t="shared" si="33"/>
        <v>-0.84374772932664122</v>
      </c>
      <c r="R278" s="39">
        <f t="shared" si="34"/>
        <v>-0.69148908855207636</v>
      </c>
      <c r="S278" s="23"/>
      <c r="T278" s="33"/>
      <c r="U278" s="362">
        <v>887</v>
      </c>
      <c r="V278" s="351" t="s">
        <v>312</v>
      </c>
      <c r="W278" s="347">
        <v>4644</v>
      </c>
      <c r="X278" s="366">
        <v>1887.3711253049296</v>
      </c>
      <c r="Y278" s="342">
        <v>939.20283338696254</v>
      </c>
      <c r="Z278" s="363">
        <v>2826.5739586918921</v>
      </c>
      <c r="AA278" s="367">
        <v>-62.425710594315248</v>
      </c>
      <c r="AB278" s="365">
        <v>735.46944762433236</v>
      </c>
      <c r="AC278" s="371">
        <f t="shared" si="30"/>
        <v>3499.6176957219095</v>
      </c>
    </row>
    <row r="279" spans="1:29" ht="18.75">
      <c r="A279" s="350">
        <v>889</v>
      </c>
      <c r="B279" s="351" t="s">
        <v>313</v>
      </c>
      <c r="C279" s="347">
        <v>2568</v>
      </c>
      <c r="D279" s="341">
        <v>1381.7538940809968</v>
      </c>
      <c r="E279" s="354">
        <v>790.73909657320871</v>
      </c>
      <c r="F279" s="357">
        <v>424.17640186915889</v>
      </c>
      <c r="G279" s="356">
        <v>166.83839563862929</v>
      </c>
      <c r="H279" s="342">
        <v>393.1865264797508</v>
      </c>
      <c r="I279" s="343">
        <v>1774.9404205607477</v>
      </c>
      <c r="J279" s="346">
        <v>133.78738317757009</v>
      </c>
      <c r="K279" s="347">
        <v>216.20144522336784</v>
      </c>
      <c r="L279" s="344">
        <f t="shared" si="29"/>
        <v>2124.9292489616855</v>
      </c>
      <c r="M279" s="369">
        <v>17</v>
      </c>
      <c r="N279" s="134">
        <f t="shared" si="31"/>
        <v>-2699.1465619327109</v>
      </c>
      <c r="O279" s="135">
        <f t="shared" si="32"/>
        <v>-0.55951578452335349</v>
      </c>
      <c r="P279" s="31"/>
      <c r="Q279" s="39">
        <f t="shared" si="33"/>
        <v>-0.56235533758414036</v>
      </c>
      <c r="R279" s="39">
        <f t="shared" si="34"/>
        <v>-0.68511450166834653</v>
      </c>
      <c r="S279" s="23"/>
      <c r="T279" s="33"/>
      <c r="U279" s="362">
        <v>889</v>
      </c>
      <c r="V279" s="351" t="s">
        <v>313</v>
      </c>
      <c r="W279" s="347">
        <v>2619</v>
      </c>
      <c r="X279" s="366">
        <v>3104.9679237112173</v>
      </c>
      <c r="Y279" s="342">
        <v>950.69771782278212</v>
      </c>
      <c r="Z279" s="363">
        <v>4055.6656415339994</v>
      </c>
      <c r="AA279" s="368">
        <v>81.806796487208857</v>
      </c>
      <c r="AB279" s="365">
        <v>686.60337287318782</v>
      </c>
      <c r="AC279" s="371">
        <f t="shared" si="30"/>
        <v>4824.0758108943965</v>
      </c>
    </row>
    <row r="280" spans="1:29" ht="18.75">
      <c r="A280" s="350">
        <v>890</v>
      </c>
      <c r="B280" s="351" t="s">
        <v>314</v>
      </c>
      <c r="C280" s="347">
        <v>1176</v>
      </c>
      <c r="D280" s="341">
        <v>2178.3392857142858</v>
      </c>
      <c r="E280" s="354">
        <v>1586.0612244897959</v>
      </c>
      <c r="F280" s="357">
        <v>101.50850340136054</v>
      </c>
      <c r="G280" s="356">
        <v>490.76955782312928</v>
      </c>
      <c r="H280" s="342">
        <v>419.38095238095241</v>
      </c>
      <c r="I280" s="343">
        <v>2597.7202380952381</v>
      </c>
      <c r="J280" s="346">
        <v>358.17857142857144</v>
      </c>
      <c r="K280" s="347">
        <v>199.44867270042744</v>
      </c>
      <c r="L280" s="344">
        <f t="shared" si="29"/>
        <v>3155.347482224237</v>
      </c>
      <c r="M280" s="369">
        <v>19</v>
      </c>
      <c r="N280" s="134">
        <f t="shared" si="31"/>
        <v>-3606.8434739476033</v>
      </c>
      <c r="O280" s="135">
        <f t="shared" si="32"/>
        <v>-0.53338385403855582</v>
      </c>
      <c r="P280" s="31"/>
      <c r="Q280" s="39">
        <f t="shared" si="33"/>
        <v>-0.54237440807522508</v>
      </c>
      <c r="R280" s="39">
        <f t="shared" si="34"/>
        <v>-0.68365102957804524</v>
      </c>
      <c r="S280" s="23"/>
      <c r="T280" s="33"/>
      <c r="U280" s="362">
        <v>890</v>
      </c>
      <c r="V280" s="351" t="s">
        <v>314</v>
      </c>
      <c r="W280" s="347">
        <v>1219</v>
      </c>
      <c r="X280" s="366">
        <v>4996.8596094770264</v>
      </c>
      <c r="Y280" s="342">
        <v>679.65910786397001</v>
      </c>
      <c r="Z280" s="363">
        <v>5676.5187173409968</v>
      </c>
      <c r="AA280" s="367">
        <v>455.20180475799833</v>
      </c>
      <c r="AB280" s="365">
        <v>630.47043407284502</v>
      </c>
      <c r="AC280" s="371">
        <f t="shared" si="30"/>
        <v>6762.1909561718403</v>
      </c>
    </row>
    <row r="281" spans="1:29" ht="18.75">
      <c r="A281" s="350">
        <v>892</v>
      </c>
      <c r="B281" s="351" t="s">
        <v>315</v>
      </c>
      <c r="C281" s="347">
        <v>3634</v>
      </c>
      <c r="D281" s="341">
        <v>1208.3882773802973</v>
      </c>
      <c r="E281" s="354">
        <v>1068.5946615299945</v>
      </c>
      <c r="F281" s="357">
        <v>103.88112272977435</v>
      </c>
      <c r="G281" s="356">
        <v>35.912493120528346</v>
      </c>
      <c r="H281" s="342">
        <v>561.94909190974136</v>
      </c>
      <c r="I281" s="343">
        <v>1770.3373692900386</v>
      </c>
      <c r="J281" s="346">
        <v>-164.03439735828289</v>
      </c>
      <c r="K281" s="347">
        <v>164.22351487831753</v>
      </c>
      <c r="L281" s="344">
        <f t="shared" si="29"/>
        <v>1770.5264868100733</v>
      </c>
      <c r="M281" s="369">
        <v>13</v>
      </c>
      <c r="N281" s="134">
        <f t="shared" si="31"/>
        <v>-1200.2839652848568</v>
      </c>
      <c r="O281" s="135">
        <f t="shared" si="32"/>
        <v>-0.40402576490144332</v>
      </c>
      <c r="P281" s="31"/>
      <c r="Q281" s="39">
        <f t="shared" si="33"/>
        <v>-0.31741839791861237</v>
      </c>
      <c r="R281" s="39">
        <f t="shared" si="34"/>
        <v>-0.70028692476743071</v>
      </c>
      <c r="S281" s="23"/>
      <c r="T281" s="33"/>
      <c r="U281" s="362">
        <v>892</v>
      </c>
      <c r="V281" s="351" t="s">
        <v>315</v>
      </c>
      <c r="W281" s="347">
        <v>3646</v>
      </c>
      <c r="X281" s="366">
        <v>1619.767545342783</v>
      </c>
      <c r="Y281" s="342">
        <v>973.82326327522105</v>
      </c>
      <c r="Z281" s="363">
        <v>2593.5908086180038</v>
      </c>
      <c r="AA281" s="368">
        <v>-170.7161272627537</v>
      </c>
      <c r="AB281" s="365">
        <v>547.93577073967992</v>
      </c>
      <c r="AC281" s="371">
        <f t="shared" si="30"/>
        <v>2970.81045209493</v>
      </c>
    </row>
    <row r="282" spans="1:29" ht="18.75">
      <c r="A282" s="350">
        <v>893</v>
      </c>
      <c r="B282" s="351" t="s">
        <v>316</v>
      </c>
      <c r="C282" s="347">
        <v>7497</v>
      </c>
      <c r="D282" s="341">
        <v>756.48899559823928</v>
      </c>
      <c r="E282" s="354">
        <v>866.92370281445915</v>
      </c>
      <c r="F282" s="357">
        <v>-84.416566626650663</v>
      </c>
      <c r="G282" s="356">
        <v>-26.01814058956916</v>
      </c>
      <c r="H282" s="342">
        <v>294.05055355475525</v>
      </c>
      <c r="I282" s="343">
        <v>1050.5395491529946</v>
      </c>
      <c r="J282" s="346">
        <v>-40.050153394691208</v>
      </c>
      <c r="K282" s="347">
        <v>202.88653936723179</v>
      </c>
      <c r="L282" s="344">
        <f t="shared" si="29"/>
        <v>1213.3759351255353</v>
      </c>
      <c r="M282" s="369">
        <v>15</v>
      </c>
      <c r="N282" s="134">
        <f t="shared" si="31"/>
        <v>-2047.5049208437272</v>
      </c>
      <c r="O282" s="135">
        <f t="shared" si="32"/>
        <v>-0.62789933495902839</v>
      </c>
      <c r="P282" s="31"/>
      <c r="Q282" s="39">
        <f t="shared" si="33"/>
        <v>-0.60610197059377424</v>
      </c>
      <c r="R282" s="39">
        <f t="shared" si="34"/>
        <v>-0.69053613866395991</v>
      </c>
      <c r="S282" s="23"/>
      <c r="T282" s="33"/>
      <c r="U282" s="362">
        <v>893</v>
      </c>
      <c r="V282" s="351" t="s">
        <v>316</v>
      </c>
      <c r="W282" s="347">
        <v>7479</v>
      </c>
      <c r="X282" s="366">
        <v>1989.0949900088226</v>
      </c>
      <c r="Y282" s="342">
        <v>677.93929482019985</v>
      </c>
      <c r="Z282" s="363">
        <v>2667.0342848290225</v>
      </c>
      <c r="AA282" s="367">
        <v>-61.7599946516914</v>
      </c>
      <c r="AB282" s="365">
        <v>655.60656579193153</v>
      </c>
      <c r="AC282" s="371">
        <f t="shared" si="30"/>
        <v>3260.8808559692625</v>
      </c>
    </row>
    <row r="283" spans="1:29" ht="18.75">
      <c r="A283" s="350">
        <v>895</v>
      </c>
      <c r="B283" s="351" t="s">
        <v>317</v>
      </c>
      <c r="C283" s="347">
        <v>15463</v>
      </c>
      <c r="D283" s="341">
        <v>304.62749789820862</v>
      </c>
      <c r="E283" s="354">
        <v>123.95886955959386</v>
      </c>
      <c r="F283" s="357">
        <v>70.3091896785876</v>
      </c>
      <c r="G283" s="356">
        <v>110.35943866002717</v>
      </c>
      <c r="H283" s="342">
        <v>95.086270452046818</v>
      </c>
      <c r="I283" s="343">
        <v>399.71376835025546</v>
      </c>
      <c r="J283" s="346">
        <v>-105.46924917545108</v>
      </c>
      <c r="K283" s="347">
        <v>168.98944029190693</v>
      </c>
      <c r="L283" s="344">
        <f t="shared" si="29"/>
        <v>463.23395946671133</v>
      </c>
      <c r="M283" s="369">
        <v>2</v>
      </c>
      <c r="N283" s="134">
        <f t="shared" si="31"/>
        <v>-1744.3624382673229</v>
      </c>
      <c r="O283" s="135">
        <f t="shared" si="32"/>
        <v>-0.79016365494064345</v>
      </c>
      <c r="P283" s="31"/>
      <c r="Q283" s="39">
        <f t="shared" si="33"/>
        <v>-0.77427554601804427</v>
      </c>
      <c r="R283" s="39">
        <f t="shared" si="34"/>
        <v>-0.6901649468891069</v>
      </c>
      <c r="S283" s="23"/>
      <c r="T283" s="33"/>
      <c r="U283" s="362">
        <v>895</v>
      </c>
      <c r="V283" s="351" t="s">
        <v>317</v>
      </c>
      <c r="W283" s="347">
        <v>15378</v>
      </c>
      <c r="X283" s="366">
        <v>1537.3571736067122</v>
      </c>
      <c r="Y283" s="342">
        <v>233.44683676519128</v>
      </c>
      <c r="Z283" s="363">
        <v>1770.8040103719036</v>
      </c>
      <c r="AA283" s="368">
        <v>-108.62504877097152</v>
      </c>
      <c r="AB283" s="365">
        <v>545.41743613310234</v>
      </c>
      <c r="AC283" s="371">
        <f t="shared" si="30"/>
        <v>2207.5963977340343</v>
      </c>
    </row>
    <row r="284" spans="1:29" ht="18.75">
      <c r="A284" s="350">
        <v>905</v>
      </c>
      <c r="B284" s="351" t="s">
        <v>318</v>
      </c>
      <c r="C284" s="347">
        <v>67615</v>
      </c>
      <c r="D284" s="341">
        <v>109.21407971603934</v>
      </c>
      <c r="E284" s="354">
        <v>318.57578939584414</v>
      </c>
      <c r="F284" s="357">
        <v>-147.63771352510537</v>
      </c>
      <c r="G284" s="356">
        <v>-61.7239961546994</v>
      </c>
      <c r="H284" s="342">
        <v>38.55940249944539</v>
      </c>
      <c r="I284" s="343">
        <v>147.77348221548473</v>
      </c>
      <c r="J284" s="346">
        <v>419.17283147230643</v>
      </c>
      <c r="K284" s="347">
        <v>154.79696655466537</v>
      </c>
      <c r="L284" s="344">
        <f t="shared" si="29"/>
        <v>721.74328024245654</v>
      </c>
      <c r="M284" s="369">
        <v>15</v>
      </c>
      <c r="N284" s="134">
        <f t="shared" si="31"/>
        <v>-1353.0047472033957</v>
      </c>
      <c r="O284" s="135">
        <f t="shared" si="32"/>
        <v>-0.65212967035280489</v>
      </c>
      <c r="P284" s="31"/>
      <c r="Q284" s="39">
        <f t="shared" si="33"/>
        <v>-0.87313895358760796</v>
      </c>
      <c r="R284" s="39">
        <f t="shared" si="34"/>
        <v>-0.68903472100476759</v>
      </c>
      <c r="S284" s="23"/>
      <c r="T284" s="33"/>
      <c r="U284" s="362">
        <v>905</v>
      </c>
      <c r="V284" s="351" t="s">
        <v>318</v>
      </c>
      <c r="W284" s="347">
        <v>67551</v>
      </c>
      <c r="X284" s="366">
        <v>1092.3145449358869</v>
      </c>
      <c r="Y284" s="342">
        <v>72.530664799431207</v>
      </c>
      <c r="Z284" s="363">
        <v>1164.8452097353181</v>
      </c>
      <c r="AA284" s="367">
        <v>412.10780003256798</v>
      </c>
      <c r="AB284" s="365">
        <v>497.79501767796609</v>
      </c>
      <c r="AC284" s="371">
        <f t="shared" si="30"/>
        <v>2074.7480274458521</v>
      </c>
    </row>
    <row r="285" spans="1:29" ht="18.75">
      <c r="A285" s="350">
        <v>908</v>
      </c>
      <c r="B285" s="351" t="s">
        <v>319</v>
      </c>
      <c r="C285" s="347">
        <v>20695</v>
      </c>
      <c r="D285" s="341">
        <v>211.61048562454698</v>
      </c>
      <c r="E285" s="354">
        <v>208.46107755496496</v>
      </c>
      <c r="F285" s="357">
        <v>-9.4791978738825797</v>
      </c>
      <c r="G285" s="356">
        <v>12.628605943464605</v>
      </c>
      <c r="H285" s="342">
        <v>212.39714906982363</v>
      </c>
      <c r="I285" s="343">
        <v>424.00763469437061</v>
      </c>
      <c r="J285" s="346">
        <v>45.097318192800195</v>
      </c>
      <c r="K285" s="347">
        <v>141.29947138445584</v>
      </c>
      <c r="L285" s="344">
        <f t="shared" si="29"/>
        <v>610.40442427162657</v>
      </c>
      <c r="M285" s="369">
        <v>6</v>
      </c>
      <c r="N285" s="134">
        <f t="shared" si="31"/>
        <v>-1632.7453321192791</v>
      </c>
      <c r="O285" s="135">
        <f t="shared" si="32"/>
        <v>-0.72788066310216804</v>
      </c>
      <c r="P285" s="31"/>
      <c r="Q285" s="39">
        <f t="shared" si="33"/>
        <v>-0.7569334709956036</v>
      </c>
      <c r="R285" s="39">
        <f t="shared" si="34"/>
        <v>-0.69078104247000105</v>
      </c>
      <c r="S285" s="23"/>
      <c r="T285" s="33"/>
      <c r="U285" s="362">
        <v>908</v>
      </c>
      <c r="V285" s="351" t="s">
        <v>319</v>
      </c>
      <c r="W285" s="347">
        <v>20765</v>
      </c>
      <c r="X285" s="366">
        <v>1541.5476186294702</v>
      </c>
      <c r="Y285" s="342">
        <v>202.8621790959148</v>
      </c>
      <c r="Z285" s="363">
        <v>1744.409797725385</v>
      </c>
      <c r="AA285" s="368">
        <v>41.783915241993739</v>
      </c>
      <c r="AB285" s="365">
        <v>456.95604342352664</v>
      </c>
      <c r="AC285" s="371">
        <f t="shared" si="30"/>
        <v>2243.1497563909056</v>
      </c>
    </row>
    <row r="286" spans="1:29" ht="18.75">
      <c r="A286" s="350">
        <v>915</v>
      </c>
      <c r="B286" s="351" t="s">
        <v>320</v>
      </c>
      <c r="C286" s="347">
        <v>19973</v>
      </c>
      <c r="D286" s="341">
        <v>-6.4136584388925055E-2</v>
      </c>
      <c r="E286" s="354">
        <v>-90.538627146647968</v>
      </c>
      <c r="F286" s="357">
        <v>38.73399088769839</v>
      </c>
      <c r="G286" s="356">
        <v>51.74049967456066</v>
      </c>
      <c r="H286" s="342">
        <v>323.08125970059581</v>
      </c>
      <c r="I286" s="343">
        <v>323.0171231162069</v>
      </c>
      <c r="J286" s="346">
        <v>-116.5960046062184</v>
      </c>
      <c r="K286" s="347">
        <v>166.37607367425321</v>
      </c>
      <c r="L286" s="344">
        <f t="shared" si="29"/>
        <v>372.79719218424168</v>
      </c>
      <c r="M286" s="369">
        <v>11</v>
      </c>
      <c r="N286" s="134">
        <f t="shared" si="31"/>
        <v>-2546.6457233054798</v>
      </c>
      <c r="O286" s="135">
        <f t="shared" si="32"/>
        <v>-0.87230536681971504</v>
      </c>
      <c r="P286" s="31"/>
      <c r="Q286" s="39">
        <f t="shared" si="33"/>
        <v>-0.87078345009973668</v>
      </c>
      <c r="R286" s="39">
        <f t="shared" si="34"/>
        <v>-0.68957863485753912</v>
      </c>
      <c r="S286" s="23"/>
      <c r="T286" s="33"/>
      <c r="U286" s="362">
        <v>915</v>
      </c>
      <c r="V286" s="351" t="s">
        <v>320</v>
      </c>
      <c r="W286" s="347">
        <v>20278</v>
      </c>
      <c r="X286" s="366">
        <v>2099.0460668283818</v>
      </c>
      <c r="Y286" s="342">
        <v>400.76625106379129</v>
      </c>
      <c r="Z286" s="363">
        <v>2499.8123178921733</v>
      </c>
      <c r="AA286" s="367">
        <v>-116.3379031462669</v>
      </c>
      <c r="AB286" s="365">
        <v>535.9685007438153</v>
      </c>
      <c r="AC286" s="371">
        <f t="shared" si="30"/>
        <v>2919.4429154897216</v>
      </c>
    </row>
    <row r="287" spans="1:29" ht="18.75">
      <c r="A287" s="350">
        <v>918</v>
      </c>
      <c r="B287" s="351" t="s">
        <v>321</v>
      </c>
      <c r="C287" s="347">
        <v>2271</v>
      </c>
      <c r="D287" s="341">
        <v>139.94539850286216</v>
      </c>
      <c r="E287" s="354">
        <v>175.33949801849406</v>
      </c>
      <c r="F287" s="357">
        <v>-26.546455306032584</v>
      </c>
      <c r="G287" s="356">
        <v>-8.8476442095992951</v>
      </c>
      <c r="H287" s="342">
        <v>324.97842360193749</v>
      </c>
      <c r="I287" s="343">
        <v>464.92382210479963</v>
      </c>
      <c r="J287" s="346">
        <v>-248.05151915455747</v>
      </c>
      <c r="K287" s="347">
        <v>229.250386072872</v>
      </c>
      <c r="L287" s="344">
        <f t="shared" si="29"/>
        <v>446.12268902311416</v>
      </c>
      <c r="M287" s="369">
        <v>2</v>
      </c>
      <c r="N287" s="134">
        <f t="shared" si="31"/>
        <v>-2374.5002863467093</v>
      </c>
      <c r="O287" s="135">
        <f t="shared" si="32"/>
        <v>-0.84183540554028802</v>
      </c>
      <c r="P287" s="31"/>
      <c r="Q287" s="39">
        <f t="shared" si="33"/>
        <v>-0.79829652048355282</v>
      </c>
      <c r="R287" s="39">
        <f t="shared" si="34"/>
        <v>-0.68720243886298982</v>
      </c>
      <c r="S287" s="23"/>
      <c r="T287" s="33"/>
      <c r="U287" s="362">
        <v>918</v>
      </c>
      <c r="V287" s="351" t="s">
        <v>321</v>
      </c>
      <c r="W287" s="347">
        <v>2292</v>
      </c>
      <c r="X287" s="366">
        <v>1706.8212475449454</v>
      </c>
      <c r="Y287" s="342">
        <v>598.165375488937</v>
      </c>
      <c r="Z287" s="363">
        <v>2304.9866230338826</v>
      </c>
      <c r="AA287" s="368">
        <v>-217.26701570680629</v>
      </c>
      <c r="AB287" s="365">
        <v>732.9033680427475</v>
      </c>
      <c r="AC287" s="371">
        <f t="shared" si="30"/>
        <v>2820.6229753698235</v>
      </c>
    </row>
    <row r="288" spans="1:29" ht="18.75">
      <c r="A288" s="350">
        <v>921</v>
      </c>
      <c r="B288" s="351" t="s">
        <v>322</v>
      </c>
      <c r="C288" s="347">
        <v>1941</v>
      </c>
      <c r="D288" s="341">
        <v>548.83256053580624</v>
      </c>
      <c r="E288" s="354">
        <v>103.25038639876352</v>
      </c>
      <c r="F288" s="357">
        <v>386.41628026790312</v>
      </c>
      <c r="G288" s="356">
        <v>59.165893869139616</v>
      </c>
      <c r="H288" s="342">
        <v>497.07006697578566</v>
      </c>
      <c r="I288" s="343">
        <v>1045.9026275115921</v>
      </c>
      <c r="J288" s="346">
        <v>86.82843894899537</v>
      </c>
      <c r="K288" s="347">
        <v>251.97843179058191</v>
      </c>
      <c r="L288" s="344">
        <f t="shared" si="29"/>
        <v>1384.7094982511694</v>
      </c>
      <c r="M288" s="369">
        <v>11</v>
      </c>
      <c r="N288" s="134">
        <f t="shared" si="31"/>
        <v>-4328.1147678198486</v>
      </c>
      <c r="O288" s="135">
        <f t="shared" si="32"/>
        <v>-0.75761384671412257</v>
      </c>
      <c r="P288" s="31"/>
      <c r="Q288" s="39">
        <f t="shared" si="33"/>
        <v>-0.78337849712663987</v>
      </c>
      <c r="R288" s="39">
        <f t="shared" si="34"/>
        <v>-0.68881124145954575</v>
      </c>
      <c r="S288" s="23"/>
      <c r="T288" s="33"/>
      <c r="U288" s="362">
        <v>921</v>
      </c>
      <c r="V288" s="351" t="s">
        <v>322</v>
      </c>
      <c r="W288" s="347">
        <v>1972</v>
      </c>
      <c r="X288" s="366">
        <v>3768.7880908520597</v>
      </c>
      <c r="Y288" s="342">
        <v>1059.4612456094317</v>
      </c>
      <c r="Z288" s="363">
        <v>4828.2493364614911</v>
      </c>
      <c r="AA288" s="367">
        <v>74.846348884381342</v>
      </c>
      <c r="AB288" s="365">
        <v>809.72858072514532</v>
      </c>
      <c r="AC288" s="371">
        <f t="shared" si="30"/>
        <v>5712.8242660710184</v>
      </c>
    </row>
    <row r="289" spans="1:29" ht="18.75">
      <c r="A289" s="350">
        <v>922</v>
      </c>
      <c r="B289" s="351" t="s">
        <v>323</v>
      </c>
      <c r="C289" s="347">
        <v>4444</v>
      </c>
      <c r="D289" s="341">
        <v>432.06435643564356</v>
      </c>
      <c r="E289" s="354">
        <v>579.24482448244828</v>
      </c>
      <c r="F289" s="357">
        <v>-71.52295229522953</v>
      </c>
      <c r="G289" s="356">
        <v>-75.657515751575161</v>
      </c>
      <c r="H289" s="342">
        <v>307.78982898289831</v>
      </c>
      <c r="I289" s="343">
        <v>739.85418541854187</v>
      </c>
      <c r="J289" s="346">
        <v>-238.95004500450045</v>
      </c>
      <c r="K289" s="347">
        <v>162.82741504649431</v>
      </c>
      <c r="L289" s="344">
        <f t="shared" si="29"/>
        <v>663.73155546053567</v>
      </c>
      <c r="M289" s="369">
        <v>6</v>
      </c>
      <c r="N289" s="134">
        <f t="shared" si="31"/>
        <v>-1153.8283629941566</v>
      </c>
      <c r="O289" s="135">
        <f t="shared" si="32"/>
        <v>-0.63482273749475782</v>
      </c>
      <c r="P289" s="31"/>
      <c r="Q289" s="39">
        <f t="shared" si="33"/>
        <v>-0.50494082555698916</v>
      </c>
      <c r="R289" s="39">
        <f t="shared" si="34"/>
        <v>-0.70601349085914156</v>
      </c>
      <c r="S289" s="23"/>
      <c r="T289" s="33"/>
      <c r="U289" s="362">
        <v>922</v>
      </c>
      <c r="V289" s="351" t="s">
        <v>323</v>
      </c>
      <c r="W289" s="347">
        <v>4367</v>
      </c>
      <c r="X289" s="366">
        <v>1084.3157056712259</v>
      </c>
      <c r="Y289" s="342">
        <v>410.16055820359031</v>
      </c>
      <c r="Z289" s="363">
        <v>1494.4762638748164</v>
      </c>
      <c r="AA289" s="368">
        <v>-230.77650561025877</v>
      </c>
      <c r="AB289" s="365">
        <v>553.86016019013448</v>
      </c>
      <c r="AC289" s="371">
        <f t="shared" si="30"/>
        <v>1817.5599184546923</v>
      </c>
    </row>
    <row r="290" spans="1:29" ht="18.75">
      <c r="A290" s="350">
        <v>924</v>
      </c>
      <c r="B290" s="351" t="s">
        <v>324</v>
      </c>
      <c r="C290" s="347">
        <v>3004</v>
      </c>
      <c r="D290" s="341">
        <v>252.22403462050599</v>
      </c>
      <c r="E290" s="354">
        <v>391.74866844207725</v>
      </c>
      <c r="F290" s="357">
        <v>-37.365845539280961</v>
      </c>
      <c r="G290" s="356">
        <v>-102.15878828229027</v>
      </c>
      <c r="H290" s="342">
        <v>539.36384820239675</v>
      </c>
      <c r="I290" s="343">
        <v>791.58788282290277</v>
      </c>
      <c r="J290" s="346">
        <v>61.903794940079891</v>
      </c>
      <c r="K290" s="347">
        <v>240.9826904234742</v>
      </c>
      <c r="L290" s="344">
        <f t="shared" si="29"/>
        <v>1094.474368186457</v>
      </c>
      <c r="M290" s="369">
        <v>16</v>
      </c>
      <c r="N290" s="134">
        <f t="shared" si="31"/>
        <v>-2903.1099475607293</v>
      </c>
      <c r="O290" s="135">
        <f t="shared" si="32"/>
        <v>-0.72621606406770955</v>
      </c>
      <c r="P290" s="31"/>
      <c r="Q290" s="39">
        <f t="shared" si="33"/>
        <v>-0.75082327850943242</v>
      </c>
      <c r="R290" s="39">
        <f t="shared" si="34"/>
        <v>-0.6815236015352899</v>
      </c>
      <c r="S290" s="23"/>
      <c r="T290" s="33"/>
      <c r="U290" s="362">
        <v>924</v>
      </c>
      <c r="V290" s="351" t="s">
        <v>324</v>
      </c>
      <c r="W290" s="347">
        <v>3065</v>
      </c>
      <c r="X290" s="366">
        <v>2206.2818639444931</v>
      </c>
      <c r="Y290" s="342">
        <v>970.53127529117887</v>
      </c>
      <c r="Z290" s="363">
        <v>3176.8131392356718</v>
      </c>
      <c r="AA290" s="367">
        <v>64.097553017944534</v>
      </c>
      <c r="AB290" s="365">
        <v>756.67362349356995</v>
      </c>
      <c r="AC290" s="371">
        <f t="shared" si="30"/>
        <v>3997.5843157471863</v>
      </c>
    </row>
    <row r="291" spans="1:29" ht="18.75">
      <c r="A291" s="350">
        <v>925</v>
      </c>
      <c r="B291" s="351" t="s">
        <v>325</v>
      </c>
      <c r="C291" s="347">
        <v>3490</v>
      </c>
      <c r="D291" s="341">
        <v>970.94441260744986</v>
      </c>
      <c r="E291" s="354">
        <v>375.44412607449857</v>
      </c>
      <c r="F291" s="357">
        <v>337.83724928366763</v>
      </c>
      <c r="G291" s="356">
        <v>257.66303724928366</v>
      </c>
      <c r="H291" s="342">
        <v>-38.854441260744984</v>
      </c>
      <c r="I291" s="343">
        <v>932.08968481375359</v>
      </c>
      <c r="J291" s="346">
        <v>34.415759312320915</v>
      </c>
      <c r="K291" s="347">
        <v>234.25119284564349</v>
      </c>
      <c r="L291" s="344">
        <f t="shared" si="29"/>
        <v>1200.7566369717181</v>
      </c>
      <c r="M291" s="369">
        <v>11</v>
      </c>
      <c r="N291" s="134">
        <f t="shared" si="31"/>
        <v>-2032.2733904408813</v>
      </c>
      <c r="O291" s="135">
        <f t="shared" si="32"/>
        <v>-0.628597128145857</v>
      </c>
      <c r="P291" s="31"/>
      <c r="Q291" s="39">
        <f t="shared" si="33"/>
        <v>-0.62508747662497199</v>
      </c>
      <c r="R291" s="39">
        <f t="shared" si="34"/>
        <v>-0.67940196840061218</v>
      </c>
      <c r="S291" s="23"/>
      <c r="T291" s="33"/>
      <c r="U291" s="362">
        <v>925</v>
      </c>
      <c r="V291" s="351" t="s">
        <v>325</v>
      </c>
      <c r="W291" s="347">
        <v>3522</v>
      </c>
      <c r="X291" s="366">
        <v>2268.350402157595</v>
      </c>
      <c r="Y291" s="342">
        <v>217.80203794475085</v>
      </c>
      <c r="Z291" s="363">
        <v>2486.1524401023457</v>
      </c>
      <c r="AA291" s="368">
        <v>16.208120386144238</v>
      </c>
      <c r="AB291" s="365">
        <v>730.66946692410943</v>
      </c>
      <c r="AC291" s="371">
        <f t="shared" si="30"/>
        <v>3233.0300274125993</v>
      </c>
    </row>
    <row r="292" spans="1:29" ht="18.75">
      <c r="A292" s="350">
        <v>927</v>
      </c>
      <c r="B292" s="351" t="s">
        <v>326</v>
      </c>
      <c r="C292" s="347">
        <v>29239</v>
      </c>
      <c r="D292" s="341">
        <v>529.27801908410004</v>
      </c>
      <c r="E292" s="354">
        <v>499.06888060467185</v>
      </c>
      <c r="F292" s="357">
        <v>-0.19005437942474093</v>
      </c>
      <c r="G292" s="356">
        <v>30.399192858852903</v>
      </c>
      <c r="H292" s="342">
        <v>126.38783816135982</v>
      </c>
      <c r="I292" s="343">
        <v>655.66589144635589</v>
      </c>
      <c r="J292" s="346">
        <v>-112.79811211053729</v>
      </c>
      <c r="K292" s="347">
        <v>143.23339873266198</v>
      </c>
      <c r="L292" s="344">
        <f t="shared" si="29"/>
        <v>686.10117806848052</v>
      </c>
      <c r="M292" s="369">
        <v>1</v>
      </c>
      <c r="N292" s="134">
        <f t="shared" si="31"/>
        <v>-550.19418664967793</v>
      </c>
      <c r="O292" s="135">
        <f t="shared" si="32"/>
        <v>-0.44503457858964568</v>
      </c>
      <c r="P292" s="31"/>
      <c r="Q292" s="39">
        <f t="shared" si="33"/>
        <v>-0.25584572714228193</v>
      </c>
      <c r="R292" s="39">
        <f t="shared" si="34"/>
        <v>-0.69310774420401966</v>
      </c>
      <c r="S292" s="23"/>
      <c r="T292" s="33"/>
      <c r="U292" s="362">
        <v>927</v>
      </c>
      <c r="V292" s="351" t="s">
        <v>326</v>
      </c>
      <c r="W292" s="347">
        <v>29160</v>
      </c>
      <c r="X292" s="366">
        <v>916.52747823376421</v>
      </c>
      <c r="Y292" s="342">
        <v>-35.438817775694233</v>
      </c>
      <c r="Z292" s="363">
        <v>881.08866045806997</v>
      </c>
      <c r="AA292" s="367">
        <v>-111.51539780521261</v>
      </c>
      <c r="AB292" s="365">
        <v>466.72210206530104</v>
      </c>
      <c r="AC292" s="371">
        <f t="shared" si="30"/>
        <v>1236.2953647181585</v>
      </c>
    </row>
    <row r="293" spans="1:29" ht="18.75">
      <c r="A293" s="350">
        <v>931</v>
      </c>
      <c r="B293" s="351" t="s">
        <v>327</v>
      </c>
      <c r="C293" s="347">
        <v>6070</v>
      </c>
      <c r="D293" s="341">
        <v>1102.3571663920923</v>
      </c>
      <c r="E293" s="354">
        <v>130.16836902800659</v>
      </c>
      <c r="F293" s="357">
        <v>574.2220757825371</v>
      </c>
      <c r="G293" s="356">
        <v>397.9667215815486</v>
      </c>
      <c r="H293" s="342">
        <v>304.49884678747941</v>
      </c>
      <c r="I293" s="343">
        <v>1406.8560131795716</v>
      </c>
      <c r="J293" s="346">
        <v>5.1357495881383857</v>
      </c>
      <c r="K293" s="347">
        <v>216.31185596404325</v>
      </c>
      <c r="L293" s="344">
        <f t="shared" si="29"/>
        <v>1628.3036187317532</v>
      </c>
      <c r="M293" s="369">
        <v>13</v>
      </c>
      <c r="N293" s="134">
        <f t="shared" si="31"/>
        <v>-2920.5258514463303</v>
      </c>
      <c r="O293" s="135">
        <f t="shared" si="32"/>
        <v>-0.64203898400526194</v>
      </c>
      <c r="P293" s="31"/>
      <c r="Q293" s="39">
        <f t="shared" si="33"/>
        <v>-0.63311013901449498</v>
      </c>
      <c r="R293" s="39">
        <f t="shared" si="34"/>
        <v>-0.69535433883519526</v>
      </c>
      <c r="S293" s="23"/>
      <c r="T293" s="33"/>
      <c r="U293" s="362">
        <v>931</v>
      </c>
      <c r="V293" s="351" t="s">
        <v>327</v>
      </c>
      <c r="W293" s="347">
        <v>6097</v>
      </c>
      <c r="X293" s="366">
        <v>3021.9626726652191</v>
      </c>
      <c r="Y293" s="342">
        <v>812.58323002232726</v>
      </c>
      <c r="Z293" s="363">
        <v>3834.545902687546</v>
      </c>
      <c r="AA293" s="368">
        <v>4.2394620305068065</v>
      </c>
      <c r="AB293" s="365">
        <v>710.04410546003032</v>
      </c>
      <c r="AC293" s="371">
        <f t="shared" si="30"/>
        <v>4548.8294701780833</v>
      </c>
    </row>
    <row r="294" spans="1:29" ht="18.75">
      <c r="A294" s="350">
        <v>934</v>
      </c>
      <c r="B294" s="351" t="s">
        <v>328</v>
      </c>
      <c r="C294" s="347">
        <v>2756</v>
      </c>
      <c r="D294" s="341">
        <v>267.25979680696662</v>
      </c>
      <c r="E294" s="354">
        <v>130.01306240928884</v>
      </c>
      <c r="F294" s="357">
        <v>122.02830188679245</v>
      </c>
      <c r="G294" s="356">
        <v>15.218432510885341</v>
      </c>
      <c r="H294" s="342">
        <v>453.58817126269957</v>
      </c>
      <c r="I294" s="343">
        <v>720.84796806966619</v>
      </c>
      <c r="J294" s="346">
        <v>-281.78955007256894</v>
      </c>
      <c r="K294" s="347">
        <v>205.211788898066</v>
      </c>
      <c r="L294" s="344">
        <f t="shared" si="29"/>
        <v>644.27020689516326</v>
      </c>
      <c r="M294" s="369">
        <v>14</v>
      </c>
      <c r="N294" s="134">
        <f t="shared" si="31"/>
        <v>-2630.7574172423938</v>
      </c>
      <c r="O294" s="135">
        <f t="shared" si="32"/>
        <v>-0.80327793202513065</v>
      </c>
      <c r="P294" s="31"/>
      <c r="Q294" s="39">
        <f t="shared" si="33"/>
        <v>-0.75095893745654707</v>
      </c>
      <c r="R294" s="39">
        <f t="shared" si="34"/>
        <v>-0.68535877511631482</v>
      </c>
      <c r="S294" s="23"/>
      <c r="T294" s="33"/>
      <c r="U294" s="362">
        <v>934</v>
      </c>
      <c r="V294" s="351" t="s">
        <v>328</v>
      </c>
      <c r="W294" s="347">
        <v>2784</v>
      </c>
      <c r="X294" s="366">
        <v>2120.6142748470102</v>
      </c>
      <c r="Y294" s="342">
        <v>773.88015393375292</v>
      </c>
      <c r="Z294" s="363">
        <v>2894.494428780763</v>
      </c>
      <c r="AA294" s="367">
        <v>-271.67564655172413</v>
      </c>
      <c r="AB294" s="365">
        <v>652.20884190851837</v>
      </c>
      <c r="AC294" s="371">
        <f t="shared" si="30"/>
        <v>3275.0276241375573</v>
      </c>
    </row>
    <row r="295" spans="1:29" ht="18.75">
      <c r="A295" s="350">
        <v>935</v>
      </c>
      <c r="B295" s="351" t="s">
        <v>329</v>
      </c>
      <c r="C295" s="347">
        <v>3040</v>
      </c>
      <c r="D295" s="341">
        <v>230.19967105263157</v>
      </c>
      <c r="E295" s="354">
        <v>90.992434210526312</v>
      </c>
      <c r="F295" s="357">
        <v>55.463157894736845</v>
      </c>
      <c r="G295" s="356">
        <v>83.744078947368422</v>
      </c>
      <c r="H295" s="342">
        <v>294.96907894736842</v>
      </c>
      <c r="I295" s="343">
        <v>525.16875000000005</v>
      </c>
      <c r="J295" s="346">
        <v>20.479605263157893</v>
      </c>
      <c r="K295" s="347">
        <v>208.0933710085493</v>
      </c>
      <c r="L295" s="344">
        <f t="shared" si="29"/>
        <v>753.74172627170719</v>
      </c>
      <c r="M295" s="369">
        <v>8</v>
      </c>
      <c r="N295" s="134">
        <f t="shared" si="31"/>
        <v>-2598.466602272335</v>
      </c>
      <c r="O295" s="135">
        <f t="shared" si="32"/>
        <v>-0.7751506910075967</v>
      </c>
      <c r="P295" s="31"/>
      <c r="Q295" s="39">
        <f t="shared" si="33"/>
        <v>-0.80359688770993654</v>
      </c>
      <c r="R295" s="39">
        <f t="shared" si="34"/>
        <v>-0.68967322109000695</v>
      </c>
      <c r="S295" s="23"/>
      <c r="T295" s="33"/>
      <c r="U295" s="362">
        <v>935</v>
      </c>
      <c r="V295" s="351" t="s">
        <v>329</v>
      </c>
      <c r="W295" s="347">
        <v>3087</v>
      </c>
      <c r="X295" s="366">
        <v>1953.2869842081534</v>
      </c>
      <c r="Y295" s="342">
        <v>720.64594830255885</v>
      </c>
      <c r="Z295" s="363">
        <v>2673.9329325107124</v>
      </c>
      <c r="AA295" s="368">
        <v>7.7133138969873665</v>
      </c>
      <c r="AB295" s="365">
        <v>670.56208213634238</v>
      </c>
      <c r="AC295" s="371">
        <f t="shared" si="30"/>
        <v>3352.2083285440422</v>
      </c>
    </row>
    <row r="296" spans="1:29" ht="18.75">
      <c r="A296" s="350">
        <v>936</v>
      </c>
      <c r="B296" s="351" t="s">
        <v>330</v>
      </c>
      <c r="C296" s="347">
        <v>6465</v>
      </c>
      <c r="D296" s="341">
        <v>612.83619489559169</v>
      </c>
      <c r="E296" s="354">
        <v>106.89156999226604</v>
      </c>
      <c r="F296" s="357">
        <v>333.14911059551429</v>
      </c>
      <c r="G296" s="356">
        <v>172.79551430781129</v>
      </c>
      <c r="H296" s="342">
        <v>256.97432327919569</v>
      </c>
      <c r="I296" s="343">
        <v>869.81051817478726</v>
      </c>
      <c r="J296" s="346">
        <v>110.56999226604795</v>
      </c>
      <c r="K296" s="347">
        <v>220.20504617921583</v>
      </c>
      <c r="L296" s="344">
        <f t="shared" si="29"/>
        <v>1200.585556620051</v>
      </c>
      <c r="M296" s="369">
        <v>6</v>
      </c>
      <c r="N296" s="134">
        <f t="shared" si="31"/>
        <v>-3073.9296092099548</v>
      </c>
      <c r="O296" s="135">
        <f t="shared" si="32"/>
        <v>-0.71912941935090158</v>
      </c>
      <c r="P296" s="31"/>
      <c r="Q296" s="39">
        <f t="shared" si="33"/>
        <v>-0.7500443455361212</v>
      </c>
      <c r="R296" s="39">
        <f t="shared" si="34"/>
        <v>-0.68708587360394691</v>
      </c>
      <c r="S296" s="23"/>
      <c r="T296" s="33"/>
      <c r="U296" s="362">
        <v>936</v>
      </c>
      <c r="V296" s="351" t="s">
        <v>330</v>
      </c>
      <c r="W296" s="347">
        <v>6510</v>
      </c>
      <c r="X296" s="366">
        <v>2800.7538719631257</v>
      </c>
      <c r="Y296" s="342">
        <v>679.10546564783488</v>
      </c>
      <c r="Z296" s="363">
        <v>3479.8593376109607</v>
      </c>
      <c r="AA296" s="367">
        <v>90.932258064516134</v>
      </c>
      <c r="AB296" s="365">
        <v>703.72357015452849</v>
      </c>
      <c r="AC296" s="371">
        <f t="shared" si="30"/>
        <v>4274.5151658300056</v>
      </c>
    </row>
    <row r="297" spans="1:29" ht="18.75">
      <c r="A297" s="350">
        <v>946</v>
      </c>
      <c r="B297" s="351" t="s">
        <v>331</v>
      </c>
      <c r="C297" s="347">
        <v>6376</v>
      </c>
      <c r="D297" s="341">
        <v>781.20153701380173</v>
      </c>
      <c r="E297" s="354">
        <v>768.73164993726471</v>
      </c>
      <c r="F297" s="357">
        <v>-20.250941028858218</v>
      </c>
      <c r="G297" s="356">
        <v>32.720828105395235</v>
      </c>
      <c r="H297" s="342">
        <v>317.60633626097865</v>
      </c>
      <c r="I297" s="343">
        <v>1098.8080301129235</v>
      </c>
      <c r="J297" s="346">
        <v>92.697145545796744</v>
      </c>
      <c r="K297" s="347">
        <v>216.47092137910403</v>
      </c>
      <c r="L297" s="344">
        <f t="shared" si="29"/>
        <v>1407.9760970378243</v>
      </c>
      <c r="M297" s="369">
        <v>15</v>
      </c>
      <c r="N297" s="134">
        <f t="shared" si="31"/>
        <v>-2142.55965044496</v>
      </c>
      <c r="O297" s="135">
        <f t="shared" si="32"/>
        <v>-0.60344686065024578</v>
      </c>
      <c r="P297" s="31"/>
      <c r="Q297" s="39">
        <f t="shared" si="33"/>
        <v>-0.6000861682143499</v>
      </c>
      <c r="R297" s="39">
        <f t="shared" si="34"/>
        <v>-0.687806345538855</v>
      </c>
      <c r="S297" s="23"/>
      <c r="T297" s="33"/>
      <c r="U297" s="362">
        <v>946</v>
      </c>
      <c r="V297" s="351" t="s">
        <v>331</v>
      </c>
      <c r="W297" s="347">
        <v>6388</v>
      </c>
      <c r="X297" s="366">
        <v>2086.913731111264</v>
      </c>
      <c r="Y297" s="342">
        <v>660.69823621342175</v>
      </c>
      <c r="Z297" s="363">
        <v>2747.6119673246858</v>
      </c>
      <c r="AA297" s="368">
        <v>109.5371008140263</v>
      </c>
      <c r="AB297" s="365">
        <v>693.38667934407226</v>
      </c>
      <c r="AC297" s="371">
        <f t="shared" si="30"/>
        <v>3550.5357474827842</v>
      </c>
    </row>
    <row r="298" spans="1:29" ht="18.75">
      <c r="A298" s="350">
        <v>976</v>
      </c>
      <c r="B298" s="351" t="s">
        <v>332</v>
      </c>
      <c r="C298" s="347">
        <v>3830</v>
      </c>
      <c r="D298" s="341">
        <v>741.52193211488247</v>
      </c>
      <c r="E298" s="354">
        <v>454.17362924281986</v>
      </c>
      <c r="F298" s="357">
        <v>186.68120104438643</v>
      </c>
      <c r="G298" s="356">
        <v>100.66710182767623</v>
      </c>
      <c r="H298" s="342">
        <v>519.16971279373365</v>
      </c>
      <c r="I298" s="343">
        <v>1260.6919060052219</v>
      </c>
      <c r="J298" s="346">
        <v>-181.68250652741514</v>
      </c>
      <c r="K298" s="347">
        <v>216.61125440035599</v>
      </c>
      <c r="L298" s="344">
        <f t="shared" si="29"/>
        <v>1295.6206538781628</v>
      </c>
      <c r="M298" s="369">
        <v>19</v>
      </c>
      <c r="N298" s="134">
        <f t="shared" si="31"/>
        <v>-4021.0360301119244</v>
      </c>
      <c r="O298" s="135">
        <f t="shared" si="32"/>
        <v>-0.75630913732315419</v>
      </c>
      <c r="P298" s="31"/>
      <c r="Q298" s="39">
        <f t="shared" si="33"/>
        <v>-0.73220869725119853</v>
      </c>
      <c r="R298" s="39">
        <f t="shared" si="34"/>
        <v>-0.68577080010460179</v>
      </c>
      <c r="S298" s="23"/>
      <c r="T298" s="33"/>
      <c r="U298" s="362">
        <v>976</v>
      </c>
      <c r="V298" s="351" t="s">
        <v>332</v>
      </c>
      <c r="W298" s="347">
        <v>3890</v>
      </c>
      <c r="X298" s="366">
        <v>3839.8974756623697</v>
      </c>
      <c r="Y298" s="342">
        <v>867.84281711255812</v>
      </c>
      <c r="Z298" s="363">
        <v>4707.7402927749281</v>
      </c>
      <c r="AA298" s="367">
        <v>-80.425192802056557</v>
      </c>
      <c r="AB298" s="365">
        <v>689.34158401721527</v>
      </c>
      <c r="AC298" s="371">
        <f t="shared" si="30"/>
        <v>5316.656683990087</v>
      </c>
    </row>
    <row r="299" spans="1:29" ht="18.75">
      <c r="A299" s="350">
        <v>977</v>
      </c>
      <c r="B299" s="351" t="s">
        <v>333</v>
      </c>
      <c r="C299" s="347">
        <v>15357</v>
      </c>
      <c r="D299" s="341">
        <v>628.61978250960476</v>
      </c>
      <c r="E299" s="354">
        <v>650.40626424431855</v>
      </c>
      <c r="F299" s="357">
        <v>1.3039656182848212</v>
      </c>
      <c r="G299" s="356">
        <v>-23.090447352998634</v>
      </c>
      <c r="H299" s="342">
        <v>425.49807905189817</v>
      </c>
      <c r="I299" s="343">
        <v>1054.1178615615029</v>
      </c>
      <c r="J299" s="346">
        <v>11.905710750797683</v>
      </c>
      <c r="K299" s="347">
        <v>158.55231692829159</v>
      </c>
      <c r="L299" s="344">
        <f t="shared" si="29"/>
        <v>1224.575889240592</v>
      </c>
      <c r="M299" s="369">
        <v>17</v>
      </c>
      <c r="N299" s="134">
        <f t="shared" si="31"/>
        <v>-1916.501325020593</v>
      </c>
      <c r="O299" s="135">
        <f t="shared" si="32"/>
        <v>-0.6101414241965315</v>
      </c>
      <c r="P299" s="31"/>
      <c r="Q299" s="39">
        <f t="shared" si="33"/>
        <v>-0.59557743304594002</v>
      </c>
      <c r="R299" s="39">
        <f t="shared" si="34"/>
        <v>-0.69641248604766814</v>
      </c>
      <c r="S299" s="23"/>
      <c r="T299" s="33"/>
      <c r="U299" s="362">
        <v>977</v>
      </c>
      <c r="V299" s="351" t="s">
        <v>333</v>
      </c>
      <c r="W299" s="347">
        <v>15304</v>
      </c>
      <c r="X299" s="366">
        <v>1915.4705124135226</v>
      </c>
      <c r="Y299" s="342">
        <v>691.00585091277128</v>
      </c>
      <c r="Z299" s="363">
        <v>2606.4763633262937</v>
      </c>
      <c r="AA299" s="368">
        <v>12.33853894406691</v>
      </c>
      <c r="AB299" s="365">
        <v>522.26231199082463</v>
      </c>
      <c r="AC299" s="371">
        <f t="shared" si="30"/>
        <v>3141.077214261185</v>
      </c>
    </row>
    <row r="300" spans="1:29" ht="18.75">
      <c r="A300" s="350">
        <v>980</v>
      </c>
      <c r="B300" s="351" t="s">
        <v>334</v>
      </c>
      <c r="C300" s="347">
        <v>33533</v>
      </c>
      <c r="D300" s="341">
        <v>602.61002594459194</v>
      </c>
      <c r="E300" s="354">
        <v>651.22708973250235</v>
      </c>
      <c r="F300" s="357">
        <v>-12.963468821757672</v>
      </c>
      <c r="G300" s="356">
        <v>-35.653594966152745</v>
      </c>
      <c r="H300" s="342">
        <v>197.9971073271106</v>
      </c>
      <c r="I300" s="343">
        <v>800.60713327170254</v>
      </c>
      <c r="J300" s="346">
        <v>-114.38040139564012</v>
      </c>
      <c r="K300" s="347">
        <v>128.8561839753859</v>
      </c>
      <c r="L300" s="344">
        <f t="shared" si="29"/>
        <v>815.08291585144832</v>
      </c>
      <c r="M300" s="369">
        <v>6</v>
      </c>
      <c r="N300" s="134">
        <f t="shared" si="31"/>
        <v>-764.52612623564244</v>
      </c>
      <c r="O300" s="135">
        <f t="shared" si="32"/>
        <v>-0.48399705614846106</v>
      </c>
      <c r="P300" s="31"/>
      <c r="Q300" s="39">
        <f t="shared" si="33"/>
        <v>-0.36354108711142408</v>
      </c>
      <c r="R300" s="39">
        <f t="shared" si="34"/>
        <v>-0.69966780887272828</v>
      </c>
      <c r="S300" s="23"/>
      <c r="T300" s="33"/>
      <c r="U300" s="362">
        <v>980</v>
      </c>
      <c r="V300" s="351" t="s">
        <v>334</v>
      </c>
      <c r="W300" s="347">
        <v>33352</v>
      </c>
      <c r="X300" s="366">
        <v>1037.885522499646</v>
      </c>
      <c r="Y300" s="342">
        <v>220.02306682018659</v>
      </c>
      <c r="Z300" s="363">
        <v>1257.9085893198323</v>
      </c>
      <c r="AA300" s="367">
        <v>-107.34507675701607</v>
      </c>
      <c r="AB300" s="365">
        <v>429.04552952427451</v>
      </c>
      <c r="AC300" s="371">
        <f t="shared" si="30"/>
        <v>1579.6090420870908</v>
      </c>
    </row>
    <row r="301" spans="1:29" ht="18.75">
      <c r="A301" s="350">
        <v>981</v>
      </c>
      <c r="B301" s="351" t="s">
        <v>335</v>
      </c>
      <c r="C301" s="347">
        <v>2282</v>
      </c>
      <c r="D301" s="341">
        <v>297.85188431200703</v>
      </c>
      <c r="E301" s="354">
        <v>-3.4211218229623137</v>
      </c>
      <c r="F301" s="357">
        <v>199.66652059596845</v>
      </c>
      <c r="G301" s="356">
        <v>101.60648553900087</v>
      </c>
      <c r="H301" s="342">
        <v>512.75153374233128</v>
      </c>
      <c r="I301" s="343">
        <v>810.60341805433825</v>
      </c>
      <c r="J301" s="346">
        <v>-235.08326029798422</v>
      </c>
      <c r="K301" s="347">
        <v>224.50481007084008</v>
      </c>
      <c r="L301" s="344">
        <f t="shared" si="29"/>
        <v>800.02496782719413</v>
      </c>
      <c r="M301" s="369">
        <v>5</v>
      </c>
      <c r="N301" s="134">
        <f t="shared" si="31"/>
        <v>-1690.9550293021732</v>
      </c>
      <c r="O301" s="135">
        <f t="shared" si="32"/>
        <v>-0.67883123559837832</v>
      </c>
      <c r="P301" s="31"/>
      <c r="Q301" s="39">
        <f t="shared" si="33"/>
        <v>-0.59672643124516944</v>
      </c>
      <c r="R301" s="39">
        <f t="shared" si="34"/>
        <v>-0.683490041560742</v>
      </c>
      <c r="S301" s="23"/>
      <c r="T301" s="33"/>
      <c r="U301" s="362">
        <v>981</v>
      </c>
      <c r="V301" s="351" t="s">
        <v>335</v>
      </c>
      <c r="W301" s="347">
        <v>2314</v>
      </c>
      <c r="X301" s="366">
        <v>1201.7254819195527</v>
      </c>
      <c r="Y301" s="342">
        <v>808.33290241047291</v>
      </c>
      <c r="Z301" s="363">
        <v>2010.0583843300255</v>
      </c>
      <c r="AA301" s="368">
        <v>-228.39196197061366</v>
      </c>
      <c r="AB301" s="365">
        <v>709.31357476995538</v>
      </c>
      <c r="AC301" s="371">
        <f t="shared" si="30"/>
        <v>2490.9799971293673</v>
      </c>
    </row>
    <row r="302" spans="1:29" ht="18.75">
      <c r="A302" s="350">
        <v>989</v>
      </c>
      <c r="B302" s="351" t="s">
        <v>336</v>
      </c>
      <c r="C302" s="347">
        <v>5484</v>
      </c>
      <c r="D302" s="341">
        <v>-55.358679795769511</v>
      </c>
      <c r="E302" s="354">
        <v>194.47064186725018</v>
      </c>
      <c r="F302" s="357">
        <v>-156.1560904449307</v>
      </c>
      <c r="G302" s="356">
        <v>-93.673231218088986</v>
      </c>
      <c r="H302" s="342">
        <v>352.04996353026985</v>
      </c>
      <c r="I302" s="343">
        <v>296.69128373450036</v>
      </c>
      <c r="J302" s="346">
        <v>-80.618891320204227</v>
      </c>
      <c r="K302" s="347">
        <v>211.35872314780329</v>
      </c>
      <c r="L302" s="344">
        <f t="shared" si="29"/>
        <v>427.43111556209942</v>
      </c>
      <c r="M302" s="369">
        <v>14</v>
      </c>
      <c r="N302" s="134">
        <f t="shared" si="31"/>
        <v>-3194.7384036873659</v>
      </c>
      <c r="O302" s="135">
        <f t="shared" si="32"/>
        <v>-0.88199582783451125</v>
      </c>
      <c r="P302" s="31"/>
      <c r="Q302" s="39">
        <f t="shared" si="33"/>
        <v>-0.9020266161117293</v>
      </c>
      <c r="R302" s="39">
        <f t="shared" si="34"/>
        <v>-0.68905586208453273</v>
      </c>
      <c r="S302" s="23"/>
      <c r="T302" s="33"/>
      <c r="U302" s="362">
        <v>989</v>
      </c>
      <c r="V302" s="351" t="s">
        <v>336</v>
      </c>
      <c r="W302" s="347">
        <v>5522</v>
      </c>
      <c r="X302" s="366">
        <v>2248.6970417255498</v>
      </c>
      <c r="Y302" s="342">
        <v>779.58749801075669</v>
      </c>
      <c r="Z302" s="363">
        <v>3028.2845397363062</v>
      </c>
      <c r="AA302" s="367">
        <v>-85.847156827236503</v>
      </c>
      <c r="AB302" s="365">
        <v>679.73213634039598</v>
      </c>
      <c r="AC302" s="371">
        <f t="shared" si="30"/>
        <v>3622.1695192494653</v>
      </c>
    </row>
    <row r="303" spans="1:29" ht="18.75">
      <c r="A303" s="350">
        <v>992</v>
      </c>
      <c r="B303" s="351" t="s">
        <v>337</v>
      </c>
      <c r="C303" s="347">
        <v>18318</v>
      </c>
      <c r="D303" s="341">
        <v>592.227754121629</v>
      </c>
      <c r="E303" s="354">
        <v>216.10274047385084</v>
      </c>
      <c r="F303" s="358">
        <v>189.11928158095861</v>
      </c>
      <c r="G303" s="356">
        <v>187.00573206681952</v>
      </c>
      <c r="H303" s="342">
        <v>144.02756851184628</v>
      </c>
      <c r="I303" s="343">
        <v>736.25537722458785</v>
      </c>
      <c r="J303" s="346">
        <v>-47.979091603886886</v>
      </c>
      <c r="K303" s="347">
        <v>162.7861789633096</v>
      </c>
      <c r="L303" s="344">
        <f t="shared" si="29"/>
        <v>851.06246458401051</v>
      </c>
      <c r="M303" s="369">
        <v>13</v>
      </c>
      <c r="N303" s="134">
        <f t="shared" si="31"/>
        <v>-1961.7083253657586</v>
      </c>
      <c r="O303" s="135">
        <f t="shared" si="32"/>
        <v>-0.69742914437787906</v>
      </c>
      <c r="P303" s="31"/>
      <c r="Q303" s="39">
        <f t="shared" si="33"/>
        <v>-0.68318547756416192</v>
      </c>
      <c r="R303" s="39">
        <f t="shared" si="34"/>
        <v>-0.69509989027092567</v>
      </c>
      <c r="S303" s="23"/>
      <c r="T303" s="33"/>
      <c r="U303" s="362">
        <v>992</v>
      </c>
      <c r="V303" s="351" t="s">
        <v>337</v>
      </c>
      <c r="W303" s="347">
        <v>18577</v>
      </c>
      <c r="X303" s="366">
        <v>1970.447440718659</v>
      </c>
      <c r="Y303" s="342">
        <v>353.48446607609839</v>
      </c>
      <c r="Z303" s="363">
        <v>2323.9319067947577</v>
      </c>
      <c r="AA303" s="368">
        <v>-45.061150885503579</v>
      </c>
      <c r="AB303" s="365">
        <v>533.90003404051515</v>
      </c>
      <c r="AC303" s="371">
        <f t="shared" si="30"/>
        <v>2812.7707899497691</v>
      </c>
    </row>
    <row r="304" spans="1:29">
      <c r="A304" s="243"/>
      <c r="B304" s="24"/>
      <c r="C304" s="25"/>
      <c r="D304" s="26"/>
      <c r="H304" s="21"/>
      <c r="I304" s="19"/>
      <c r="J304" s="27"/>
      <c r="K304" s="22"/>
      <c r="L304" s="38"/>
      <c r="M304" s="24"/>
      <c r="U304" s="23"/>
      <c r="V304" s="24"/>
      <c r="W304" s="25"/>
      <c r="X304" s="17"/>
      <c r="Y304" s="21"/>
      <c r="Z304" s="19"/>
      <c r="AA304" s="27"/>
      <c r="AB304" s="136"/>
      <c r="AC304" s="38"/>
    </row>
    <row r="305" spans="1:29">
      <c r="A305" s="243"/>
      <c r="B305" s="24"/>
      <c r="C305" s="25"/>
      <c r="D305" s="26"/>
      <c r="H305" s="21"/>
      <c r="I305" s="19"/>
      <c r="J305" s="27"/>
      <c r="K305" s="22"/>
      <c r="L305" s="38"/>
      <c r="M305" s="24"/>
      <c r="U305" s="23"/>
      <c r="V305" s="24"/>
      <c r="W305" s="25"/>
      <c r="X305" s="17"/>
      <c r="Y305" s="21"/>
      <c r="Z305" s="19"/>
      <c r="AA305" s="27"/>
      <c r="AB305" s="136"/>
      <c r="AC305" s="38"/>
    </row>
    <row r="306" spans="1:29">
      <c r="A306" s="243"/>
      <c r="B306" s="24"/>
      <c r="C306" s="25"/>
      <c r="D306" s="26"/>
      <c r="H306" s="21"/>
      <c r="I306" s="19"/>
      <c r="J306" s="27"/>
      <c r="K306" s="22"/>
      <c r="L306" s="38"/>
      <c r="M306" s="24"/>
      <c r="U306" s="23"/>
      <c r="V306" s="24"/>
      <c r="W306" s="25"/>
      <c r="X306" s="17"/>
      <c r="Y306" s="21"/>
      <c r="Z306" s="19"/>
      <c r="AA306" s="27"/>
      <c r="AB306" s="136"/>
      <c r="AC306" s="38"/>
    </row>
    <row r="307" spans="1:29">
      <c r="A307" s="243"/>
      <c r="B307" s="24"/>
      <c r="C307" s="25"/>
      <c r="D307" s="26"/>
      <c r="H307" s="21"/>
      <c r="I307" s="19"/>
      <c r="J307" s="27"/>
      <c r="K307" s="22"/>
      <c r="L307" s="38"/>
      <c r="M307" s="24"/>
      <c r="U307" s="23"/>
      <c r="V307" s="24"/>
      <c r="W307" s="25"/>
      <c r="X307" s="17"/>
      <c r="Y307" s="21"/>
      <c r="Z307" s="19"/>
      <c r="AA307" s="27"/>
      <c r="AB307" s="22"/>
    </row>
    <row r="308" spans="1:29">
      <c r="A308" s="244"/>
      <c r="B308" s="18"/>
      <c r="C308" s="21"/>
      <c r="D308" s="26"/>
      <c r="H308" s="21"/>
      <c r="I308" s="19"/>
      <c r="J308" s="27"/>
      <c r="K308" s="22"/>
      <c r="L308" s="38"/>
      <c r="M308" s="24"/>
      <c r="U308" s="28"/>
      <c r="V308" s="18"/>
      <c r="W308" s="21"/>
      <c r="X308" s="17"/>
      <c r="Y308" s="21"/>
      <c r="Z308" s="19"/>
      <c r="AA308" s="27"/>
      <c r="AB308" s="22"/>
    </row>
    <row r="309" spans="1:29">
      <c r="A309" s="244"/>
      <c r="B309" s="18"/>
      <c r="C309" s="21"/>
      <c r="D309" s="26"/>
      <c r="H309" s="21"/>
      <c r="I309" s="18"/>
      <c r="J309" s="12"/>
      <c r="L309" s="38"/>
      <c r="M309" s="24"/>
      <c r="U309" s="28"/>
      <c r="V309" s="18"/>
      <c r="W309" s="21"/>
      <c r="X309" s="17"/>
      <c r="Y309" s="21"/>
      <c r="Z309" s="9"/>
      <c r="AA309" s="12"/>
    </row>
    <row r="310" spans="1:29">
      <c r="A310" s="244"/>
      <c r="B310" s="18"/>
      <c r="C310" s="21"/>
      <c r="D310" s="26"/>
      <c r="H310" s="21"/>
      <c r="I310" s="18"/>
      <c r="J310" s="12"/>
      <c r="L310" s="38"/>
      <c r="M310" s="24"/>
      <c r="U310" s="28"/>
      <c r="V310" s="18"/>
      <c r="W310" s="21"/>
      <c r="X310" s="17"/>
      <c r="Y310" s="21"/>
      <c r="Z310" s="9"/>
      <c r="AA310" s="12"/>
    </row>
    <row r="311" spans="1:29">
      <c r="A311" s="244"/>
      <c r="B311" s="18"/>
      <c r="C311" s="21"/>
      <c r="D311" s="26"/>
      <c r="H311" s="21"/>
      <c r="I311" s="18"/>
      <c r="J311" s="12"/>
      <c r="L311" s="38"/>
      <c r="M311" s="24"/>
      <c r="U311" s="28"/>
      <c r="V311" s="18"/>
      <c r="W311" s="21"/>
      <c r="X311" s="17"/>
      <c r="Y311" s="21"/>
      <c r="Z311" s="9"/>
      <c r="AA311" s="12"/>
    </row>
    <row r="312" spans="1:29">
      <c r="A312" s="244"/>
      <c r="B312" s="18"/>
      <c r="C312" s="21"/>
      <c r="D312" s="26"/>
      <c r="H312" s="21"/>
      <c r="I312" s="18"/>
      <c r="J312" s="12"/>
      <c r="L312" s="38"/>
      <c r="M312" s="24"/>
      <c r="U312" s="28"/>
      <c r="V312" s="18"/>
      <c r="W312" s="21"/>
      <c r="X312" s="17"/>
      <c r="Y312" s="21"/>
      <c r="Z312" s="9"/>
      <c r="AA312" s="12"/>
    </row>
    <row r="313" spans="1:29">
      <c r="A313" s="244"/>
      <c r="B313" s="18"/>
      <c r="C313" s="21"/>
      <c r="D313" s="26"/>
      <c r="H313" s="21"/>
      <c r="I313" s="18"/>
      <c r="J313" s="12"/>
      <c r="L313" s="38"/>
      <c r="M313" s="24"/>
      <c r="U313" s="28"/>
      <c r="V313" s="18"/>
      <c r="W313" s="21"/>
      <c r="X313" s="17"/>
      <c r="Y313" s="21"/>
      <c r="Z313" s="9"/>
      <c r="AA313" s="12"/>
    </row>
    <row r="314" spans="1:29">
      <c r="A314" s="244"/>
      <c r="B314" s="18"/>
      <c r="C314" s="21"/>
      <c r="D314" s="26"/>
      <c r="H314" s="21"/>
      <c r="I314" s="18"/>
      <c r="J314" s="12"/>
      <c r="L314" s="38"/>
      <c r="M314" s="24"/>
      <c r="U314" s="28"/>
      <c r="V314" s="18"/>
      <c r="W314" s="21"/>
      <c r="X314" s="17"/>
      <c r="Y314" s="21"/>
      <c r="Z314" s="9"/>
      <c r="AA314" s="12"/>
    </row>
    <row r="315" spans="1:29">
      <c r="A315" s="244"/>
      <c r="B315" s="18"/>
      <c r="C315" s="21"/>
      <c r="D315" s="26"/>
      <c r="H315" s="21"/>
      <c r="I315" s="18"/>
      <c r="J315" s="12"/>
      <c r="L315" s="38"/>
      <c r="M315" s="24"/>
      <c r="U315" s="28"/>
      <c r="V315" s="18"/>
      <c r="W315" s="21"/>
      <c r="X315" s="17"/>
      <c r="Y315" s="21"/>
      <c r="Z315" s="9"/>
      <c r="AA315" s="12"/>
    </row>
    <row r="316" spans="1:29">
      <c r="A316" s="244"/>
      <c r="B316" s="18"/>
      <c r="C316" s="21"/>
      <c r="D316" s="26"/>
      <c r="H316" s="21"/>
      <c r="I316" s="18"/>
      <c r="J316" s="12"/>
      <c r="L316" s="38"/>
      <c r="M316" s="24"/>
      <c r="U316" s="28"/>
      <c r="V316" s="18"/>
      <c r="W316" s="21"/>
      <c r="X316" s="17"/>
      <c r="Y316" s="21"/>
      <c r="Z316" s="9"/>
      <c r="AA316" s="12"/>
    </row>
    <row r="317" spans="1:29">
      <c r="A317" s="244"/>
      <c r="B317" s="18"/>
      <c r="C317" s="21"/>
      <c r="D317" s="26"/>
      <c r="H317" s="21"/>
      <c r="I317" s="18"/>
      <c r="J317" s="12"/>
      <c r="L317" s="38"/>
      <c r="M317" s="24"/>
      <c r="U317" s="28"/>
      <c r="V317" s="18"/>
      <c r="W317" s="21"/>
      <c r="X317" s="17"/>
      <c r="Y317" s="21"/>
      <c r="Z317" s="9"/>
      <c r="AA317" s="12"/>
    </row>
    <row r="318" spans="1:29">
      <c r="A318" s="242"/>
      <c r="B318" s="18"/>
      <c r="C318" s="21"/>
      <c r="D318" s="26"/>
      <c r="H318" s="21"/>
      <c r="I318" s="18"/>
      <c r="J318" s="12"/>
      <c r="L318" s="38"/>
      <c r="M318" s="24"/>
      <c r="U318" s="20"/>
      <c r="V318" s="18"/>
      <c r="W318" s="21"/>
      <c r="X318" s="17"/>
      <c r="Y318" s="21"/>
      <c r="Z318" s="9"/>
      <c r="AA318" s="12"/>
    </row>
    <row r="319" spans="1:29">
      <c r="A319" s="242"/>
      <c r="B319" s="18"/>
      <c r="C319" s="21"/>
      <c r="D319" s="26"/>
      <c r="H319" s="21"/>
      <c r="I319" s="18"/>
      <c r="J319" s="12"/>
      <c r="L319" s="38"/>
      <c r="M319" s="24"/>
      <c r="U319" s="20"/>
      <c r="V319" s="18"/>
      <c r="W319" s="21"/>
      <c r="X319" s="17"/>
      <c r="Y319" s="21"/>
      <c r="Z319" s="9"/>
      <c r="AA319" s="12"/>
    </row>
    <row r="320" spans="1:29">
      <c r="A320" s="242"/>
      <c r="B320" s="29"/>
      <c r="C320" s="21"/>
      <c r="D320" s="26"/>
      <c r="H320" s="21"/>
      <c r="I320" s="18"/>
      <c r="J320" s="12"/>
      <c r="L320" s="40"/>
      <c r="U320" s="20"/>
      <c r="V320" s="29"/>
      <c r="W320" s="21"/>
      <c r="Y320" s="21"/>
      <c r="Z320" s="9"/>
      <c r="AA320" s="12"/>
    </row>
    <row r="321" spans="1:27">
      <c r="A321" s="242"/>
      <c r="B321" s="18"/>
      <c r="C321" s="21"/>
      <c r="D321" s="26"/>
      <c r="H321" s="21"/>
      <c r="I321" s="18"/>
      <c r="J321" s="12"/>
      <c r="L321" s="40"/>
      <c r="U321" s="20"/>
      <c r="V321" s="18"/>
      <c r="W321" s="21"/>
      <c r="Y321" s="21"/>
      <c r="Z321" s="9"/>
      <c r="AA321" s="12"/>
    </row>
    <row r="322" spans="1:27">
      <c r="A322" s="242"/>
      <c r="B322" s="18"/>
      <c r="C322" s="21"/>
      <c r="D322" s="26"/>
      <c r="H322" s="21"/>
      <c r="I322" s="18"/>
      <c r="J322" s="12"/>
      <c r="L322" s="40"/>
      <c r="U322" s="20"/>
      <c r="V322" s="18"/>
      <c r="W322" s="21"/>
      <c r="Y322" s="21"/>
      <c r="Z322" s="9"/>
      <c r="AA322" s="12"/>
    </row>
    <row r="323" spans="1:27">
      <c r="A323" s="242"/>
      <c r="B323" s="18"/>
      <c r="C323" s="21"/>
      <c r="D323" s="26"/>
      <c r="H323" s="21"/>
      <c r="I323" s="18"/>
      <c r="J323" s="12"/>
      <c r="L323" s="40"/>
      <c r="U323" s="20"/>
      <c r="V323" s="18"/>
      <c r="W323" s="21"/>
      <c r="Y323" s="21"/>
      <c r="Z323" s="9"/>
      <c r="AA323" s="12"/>
    </row>
    <row r="324" spans="1:27">
      <c r="A324" s="242"/>
      <c r="B324" s="18"/>
      <c r="C324" s="21"/>
      <c r="D324" s="26"/>
      <c r="H324" s="21"/>
      <c r="I324" s="18"/>
      <c r="J324" s="12"/>
      <c r="L324" s="40"/>
      <c r="U324" s="20"/>
      <c r="V324" s="18"/>
      <c r="W324" s="21"/>
      <c r="Y324" s="21"/>
      <c r="Z324" s="9"/>
      <c r="AA324" s="12"/>
    </row>
    <row r="325" spans="1:27">
      <c r="A325" s="242"/>
      <c r="B325" s="15"/>
      <c r="C325" s="21"/>
      <c r="D325" s="26"/>
      <c r="H325" s="21"/>
      <c r="I325" s="18"/>
      <c r="J325" s="12"/>
      <c r="L325" s="40"/>
      <c r="U325" s="20"/>
      <c r="V325" s="15"/>
      <c r="W325" s="21"/>
      <c r="Y325" s="21"/>
      <c r="Z325" s="9"/>
      <c r="AA325" s="12"/>
    </row>
    <row r="326" spans="1:27">
      <c r="A326" s="245"/>
      <c r="B326" s="15"/>
      <c r="C326" s="21"/>
      <c r="D326" s="26"/>
      <c r="H326" s="21"/>
      <c r="I326" s="18"/>
      <c r="J326" s="12"/>
      <c r="L326" s="40"/>
      <c r="U326" s="30"/>
      <c r="V326" s="15"/>
      <c r="W326" s="21"/>
      <c r="Y326" s="21"/>
      <c r="Z326" s="9"/>
      <c r="AA326" s="12"/>
    </row>
    <row r="327" spans="1:27">
      <c r="A327" s="242"/>
      <c r="B327" s="18"/>
      <c r="C327" s="21"/>
      <c r="D327" s="26"/>
      <c r="H327" s="21"/>
      <c r="I327" s="18"/>
      <c r="J327" s="12"/>
      <c r="L327" s="40"/>
      <c r="U327" s="20"/>
      <c r="V327" s="18"/>
      <c r="W327" s="21"/>
      <c r="Y327" s="21"/>
      <c r="Z327" s="9"/>
      <c r="AA327" s="12"/>
    </row>
    <row r="328" spans="1:27">
      <c r="A328" s="242"/>
      <c r="B328" s="18"/>
      <c r="C328" s="21"/>
      <c r="D328" s="26"/>
      <c r="H328" s="21"/>
      <c r="I328" s="18"/>
      <c r="J328" s="12"/>
      <c r="L328" s="40"/>
      <c r="U328" s="20"/>
      <c r="V328" s="18"/>
      <c r="W328" s="21"/>
      <c r="Y328" s="21"/>
      <c r="Z328" s="9"/>
      <c r="AA328" s="12"/>
    </row>
    <row r="329" spans="1:27">
      <c r="A329" s="242"/>
      <c r="B329" s="18"/>
      <c r="C329" s="21"/>
      <c r="D329" s="26"/>
      <c r="H329" s="21"/>
      <c r="I329" s="18"/>
      <c r="J329" s="12"/>
      <c r="L329" s="40"/>
      <c r="U329" s="20"/>
      <c r="V329" s="18"/>
      <c r="W329" s="21"/>
      <c r="Y329" s="21"/>
      <c r="Z329" s="9"/>
      <c r="AA329" s="12"/>
    </row>
    <row r="330" spans="1:27">
      <c r="A330" s="245"/>
      <c r="B330" s="18"/>
      <c r="C330" s="21"/>
      <c r="D330" s="26"/>
      <c r="H330" s="21"/>
      <c r="I330" s="18"/>
      <c r="J330" s="12"/>
      <c r="L330" s="40"/>
      <c r="U330" s="30"/>
      <c r="V330" s="18"/>
      <c r="W330" s="21"/>
      <c r="Y330" s="21"/>
      <c r="Z330" s="9"/>
      <c r="AA330" s="12"/>
    </row>
    <row r="331" spans="1:27">
      <c r="A331" s="242"/>
      <c r="B331" s="18"/>
      <c r="C331" s="21"/>
      <c r="D331" s="26"/>
      <c r="H331" s="21"/>
      <c r="I331" s="18"/>
      <c r="J331" s="12"/>
      <c r="L331" s="40"/>
      <c r="U331" s="20"/>
      <c r="V331" s="18"/>
      <c r="W331" s="21"/>
      <c r="Y331" s="21"/>
      <c r="Z331" s="9"/>
      <c r="AA331" s="12"/>
    </row>
    <row r="332" spans="1:27">
      <c r="A332" s="242"/>
      <c r="B332" s="18"/>
      <c r="C332" s="21"/>
      <c r="D332" s="26"/>
      <c r="H332" s="21"/>
      <c r="I332" s="18"/>
      <c r="J332" s="12"/>
      <c r="L332" s="40"/>
      <c r="U332" s="20"/>
      <c r="V332" s="18"/>
      <c r="W332" s="21"/>
      <c r="Y332" s="21"/>
      <c r="Z332" s="9"/>
      <c r="AA332" s="12"/>
    </row>
    <row r="333" spans="1:27">
      <c r="A333" s="246"/>
      <c r="U333" s="10"/>
    </row>
    <row r="334" spans="1:27">
      <c r="A334" s="246"/>
      <c r="B334" s="11"/>
      <c r="U334" s="10"/>
      <c r="V334" s="11"/>
    </row>
  </sheetData>
  <autoFilter ref="A10:AC10" xr:uid="{A622FC95-9C57-4CB5-8D34-35F3CBB6EDE7}">
    <sortState xmlns:xlrd2="http://schemas.microsoft.com/office/spreadsheetml/2017/richdata2" ref="A11:AC303">
      <sortCondition ref="A10"/>
    </sortState>
  </autoFilter>
  <conditionalFormatting sqref="J11:K303">
    <cfRule type="cellIs" dxfId="18" priority="1" operator="lessThan">
      <formula>0</formula>
    </cfRule>
  </conditionalFormatting>
  <conditionalFormatting sqref="L10:L303">
    <cfRule type="cellIs" dxfId="17" priority="2" operator="lessThan">
      <formula>0</formula>
    </cfRule>
  </conditionalFormatting>
  <conditionalFormatting sqref="AA11:AA303">
    <cfRule type="cellIs" dxfId="16" priority="4" operator="lessThan">
      <formula>0</formula>
    </cfRule>
  </conditionalFormatting>
  <hyperlinks>
    <hyperlink ref="U5" r:id="rId1" display="Opetus- ja kulttuuritoimen valtionosuudet vuodelle 2022, OPH 21.12.2021" xr:uid="{5EC5769F-C3CF-437B-B335-2A23A8B7E554}"/>
    <hyperlink ref="U4" r:id="rId2" display="Peruspalvelujen valtionosuuksien laskentatiedot vuodelle 2022, VM/KAO 30.12.2021" xr:uid="{08425EEA-D69A-45E4-BFBD-3CD53D872108}"/>
    <hyperlink ref="A4" r:id="rId3" display="VM:n valtionosuuslaskelma 19.9.2022" xr:uid="{CE9AB8EF-C78A-43BB-B679-30E8FAE01040}"/>
    <hyperlink ref="A5" r:id="rId4" xr:uid="{1318A71B-AA1B-47F8-8DA5-5E58160C92C1}"/>
  </hyperlinks>
  <pageMargins left="0.7" right="0.7" top="0.75" bottom="0.75" header="0.3" footer="0.3"/>
  <ignoredErrors>
    <ignoredError sqref="AC10 L10 L304:L305" formulaRange="1"/>
  </ignoredErrors>
  <legacyDrawing r:id="rId5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10AA24-22A0-4C0B-A4DD-3B9E54A13606}">
  <dimension ref="A1:AB303"/>
  <sheetViews>
    <sheetView zoomScale="110" zoomScaleNormal="110" workbookViewId="0">
      <pane xSplit="2" ySplit="10" topLeftCell="C11" activePane="bottomRight" state="frozen"/>
      <selection pane="topRight" activeCell="C1" sqref="C1"/>
      <selection pane="bottomLeft" activeCell="A9" sqref="A9"/>
      <selection pane="bottomRight" activeCell="B9" sqref="B9"/>
    </sheetView>
  </sheetViews>
  <sheetFormatPr defaultRowHeight="15.75"/>
  <cols>
    <col min="1" max="1" width="6" customWidth="1"/>
    <col min="2" max="2" width="14" bestFit="1" customWidth="1"/>
    <col min="3" max="4" width="13.85546875" bestFit="1" customWidth="1"/>
    <col min="5" max="5" width="13.85546875" customWidth="1"/>
    <col min="6" max="8" width="15.7109375" customWidth="1"/>
    <col min="9" max="9" width="13.85546875" style="426" customWidth="1"/>
    <col min="10" max="10" width="15.7109375" customWidth="1"/>
    <col min="11" max="12" width="13.85546875" bestFit="1" customWidth="1"/>
    <col min="13" max="13" width="13.85546875" customWidth="1"/>
    <col min="14" max="14" width="11.42578125" bestFit="1" customWidth="1"/>
    <col min="15" max="15" width="11.42578125" customWidth="1"/>
    <col min="16" max="16" width="12.42578125" customWidth="1"/>
    <col min="17" max="18" width="11.42578125" customWidth="1"/>
    <col min="19" max="19" width="15.5703125" customWidth="1"/>
    <col min="20" max="20" width="16.5703125" style="426" customWidth="1"/>
    <col min="21" max="21" width="15.85546875" style="31" customWidth="1"/>
    <col min="22" max="23" width="17.42578125" customWidth="1"/>
    <col min="24" max="24" width="13" customWidth="1"/>
    <col min="25" max="25" width="10.140625" style="31" customWidth="1"/>
    <col min="26" max="26" width="7.5703125" style="426" customWidth="1"/>
    <col min="28" max="28" width="9.140625" style="426"/>
  </cols>
  <sheetData>
    <row r="1" spans="1:28" ht="33.75">
      <c r="A1" s="592" t="s">
        <v>370</v>
      </c>
    </row>
    <row r="2" spans="1:28" s="304" customFormat="1">
      <c r="A2" s="589" t="s">
        <v>371</v>
      </c>
    </row>
    <row r="3" spans="1:28" s="304" customFormat="1">
      <c r="A3" s="590" t="s">
        <v>372</v>
      </c>
    </row>
    <row r="4" spans="1:28" s="304" customFormat="1">
      <c r="A4" s="591" t="s">
        <v>373</v>
      </c>
    </row>
    <row r="5" spans="1:28" s="304" customFormat="1">
      <c r="A5" s="591" t="s">
        <v>374</v>
      </c>
    </row>
    <row r="6" spans="1:28" s="304" customFormat="1">
      <c r="A6" s="304" t="s">
        <v>375</v>
      </c>
    </row>
    <row r="7" spans="1:28" s="304" customFormat="1">
      <c r="A7" s="304" t="s">
        <v>376</v>
      </c>
    </row>
    <row r="8" spans="1:28" s="414" customFormat="1" ht="16.5">
      <c r="A8" s="437"/>
      <c r="C8" s="438"/>
      <c r="D8" s="438"/>
      <c r="E8" s="438"/>
      <c r="F8" s="438"/>
      <c r="I8" s="426"/>
      <c r="T8" s="426"/>
      <c r="U8" s="9"/>
      <c r="Y8" s="9"/>
      <c r="Z8" s="426"/>
      <c r="AB8" s="426"/>
    </row>
    <row r="9" spans="1:28" s="584" customFormat="1" ht="78.75">
      <c r="A9" s="595" t="s">
        <v>377</v>
      </c>
      <c r="B9" s="595" t="s">
        <v>378</v>
      </c>
      <c r="C9" s="422" t="s">
        <v>379</v>
      </c>
      <c r="D9" s="422" t="s">
        <v>380</v>
      </c>
      <c r="E9" s="422" t="s">
        <v>381</v>
      </c>
      <c r="F9" s="422" t="s">
        <v>382</v>
      </c>
      <c r="G9" s="422" t="s">
        <v>383</v>
      </c>
      <c r="H9" s="422" t="s">
        <v>384</v>
      </c>
      <c r="I9" s="440" t="s">
        <v>538</v>
      </c>
      <c r="J9" s="422" t="s">
        <v>584</v>
      </c>
      <c r="K9" s="422" t="s">
        <v>385</v>
      </c>
      <c r="L9" s="422" t="s">
        <v>385</v>
      </c>
      <c r="M9" s="422" t="s">
        <v>385</v>
      </c>
      <c r="N9" s="422" t="s">
        <v>585</v>
      </c>
      <c r="O9" s="422" t="s">
        <v>586</v>
      </c>
      <c r="P9" s="422" t="s">
        <v>587</v>
      </c>
      <c r="Q9" s="422" t="s">
        <v>581</v>
      </c>
      <c r="R9" s="422" t="s">
        <v>582</v>
      </c>
      <c r="S9" s="422" t="s">
        <v>588</v>
      </c>
      <c r="T9" s="440" t="s">
        <v>583</v>
      </c>
      <c r="U9" s="422" t="s">
        <v>579</v>
      </c>
      <c r="V9" s="422" t="s">
        <v>35</v>
      </c>
      <c r="W9" s="422" t="s">
        <v>580</v>
      </c>
      <c r="X9" s="423" t="s">
        <v>19</v>
      </c>
      <c r="Y9" s="440" t="s">
        <v>33</v>
      </c>
      <c r="Z9" s="440" t="s">
        <v>34</v>
      </c>
      <c r="AB9" s="426"/>
    </row>
    <row r="10" spans="1:28" s="596" customFormat="1" ht="29.25" customHeight="1" thickBot="1">
      <c r="A10" s="492"/>
      <c r="B10" s="492" t="s">
        <v>386</v>
      </c>
      <c r="C10" s="493">
        <f>SUM(C11:C303)</f>
        <v>21233581000.000008</v>
      </c>
      <c r="D10" s="493">
        <f>SUM(D11:D303)</f>
        <v>21800502000</v>
      </c>
      <c r="E10" s="493">
        <f>SUM(E11:E303)</f>
        <v>21902250971.495689</v>
      </c>
      <c r="F10" s="493">
        <f t="shared" ref="F10" si="0">D10-C10</f>
        <v>566920999.99999237</v>
      </c>
      <c r="G10" s="493">
        <f t="shared" ref="G10" si="1">E10-D10</f>
        <v>101748971.49568939</v>
      </c>
      <c r="H10" s="493">
        <f t="shared" ref="H10" si="2">E10-C10</f>
        <v>668669971.49568176</v>
      </c>
      <c r="I10" s="604">
        <f t="shared" ref="I10" si="3">H10/C10</f>
        <v>3.1491154106115284E-2</v>
      </c>
      <c r="J10" s="605">
        <f t="shared" ref="J10" si="4">H10/X10</f>
        <v>120.83790701870474</v>
      </c>
      <c r="K10" s="493">
        <f>SUM(K11:K303)</f>
        <v>21229990085.203232</v>
      </c>
      <c r="L10" s="493">
        <f>SUM(L11:L303)</f>
        <v>21800501999.999973</v>
      </c>
      <c r="M10" s="493">
        <f>SUM(M11:M303)</f>
        <v>21902250971.495708</v>
      </c>
      <c r="N10" s="493">
        <f t="shared" ref="N10" si="5">L10-K10</f>
        <v>570511914.79674149</v>
      </c>
      <c r="O10" s="493">
        <f t="shared" ref="O10" si="6">M10-L10</f>
        <v>101748971.49573517</v>
      </c>
      <c r="P10" s="493">
        <f t="shared" ref="P10" si="7">M10-K10</f>
        <v>672260886.29247665</v>
      </c>
      <c r="Q10" s="606">
        <f t="shared" ref="Q10" si="8">P10/K10</f>
        <v>3.1665624128624795E-2</v>
      </c>
      <c r="R10" s="493">
        <f t="shared" ref="R10" si="9">P10/X10</f>
        <v>121.48683496047637</v>
      </c>
      <c r="S10" s="493">
        <f t="shared" ref="S10" si="10">P10-H10</f>
        <v>3590914.7967948914</v>
      </c>
      <c r="T10" s="604">
        <f t="shared" ref="T10" si="11">S10/C10</f>
        <v>1.6911489384644493E-4</v>
      </c>
      <c r="U10" s="607">
        <f t="shared" ref="U10" si="12">S10/X10</f>
        <v>0.64892794177163726</v>
      </c>
      <c r="V10" s="493">
        <f>SUM(V11:V303)</f>
        <v>-257260207.14373821</v>
      </c>
      <c r="W10" s="493">
        <f t="shared" ref="W10" si="13">V10/X10</f>
        <v>-46.490475594279793</v>
      </c>
      <c r="X10" s="493">
        <f>SUM(X11:X303)</f>
        <v>5533611</v>
      </c>
      <c r="Y10" s="500">
        <v>0</v>
      </c>
      <c r="Z10" s="608">
        <v>0</v>
      </c>
      <c r="AB10" s="585"/>
    </row>
    <row r="11" spans="1:28" s="584" customFormat="1">
      <c r="A11" s="488">
        <v>5</v>
      </c>
      <c r="B11" s="488" t="s">
        <v>45</v>
      </c>
      <c r="C11" s="489">
        <v>40516309.558119193</v>
      </c>
      <c r="D11" s="489">
        <v>43059621.60548012</v>
      </c>
      <c r="E11" s="489">
        <v>43474072.609736308</v>
      </c>
      <c r="F11" s="489">
        <f t="shared" ref="F11:F74" si="14">D11-C11</f>
        <v>2543312.0473609269</v>
      </c>
      <c r="G11" s="490">
        <f t="shared" ref="G11:G74" si="15">E11-D11</f>
        <v>414451.00425618887</v>
      </c>
      <c r="H11" s="490">
        <f t="shared" ref="H11:H74" si="16">E11-C11</f>
        <v>2957763.0516171157</v>
      </c>
      <c r="I11" s="598">
        <f t="shared" ref="I11:I74" si="17">H11/C11</f>
        <v>7.3001788264410186E-2</v>
      </c>
      <c r="J11" s="599">
        <f t="shared" ref="J11:J74" si="18">H11/X11</f>
        <v>322.09115230503272</v>
      </c>
      <c r="K11" s="489">
        <v>42783032.652761392</v>
      </c>
      <c r="L11" s="489">
        <v>42852129.297393367</v>
      </c>
      <c r="M11" s="489">
        <v>43280450.206238501</v>
      </c>
      <c r="N11" s="489">
        <f t="shared" ref="N11:N74" si="19">L11-K11</f>
        <v>69096.644631974399</v>
      </c>
      <c r="O11" s="489">
        <f t="shared" ref="O11:O74" si="20">M11-L11</f>
        <v>428320.90884513408</v>
      </c>
      <c r="P11" s="490">
        <f t="shared" ref="P11:P74" si="21">M11-K11</f>
        <v>497417.55347710848</v>
      </c>
      <c r="Q11" s="600">
        <f t="shared" ref="Q11:Q74" si="22">P11/K11</f>
        <v>1.1626514593163211E-2</v>
      </c>
      <c r="R11" s="490">
        <f t="shared" ref="R11:R74" si="23">P11/X11</f>
        <v>54.167216974529943</v>
      </c>
      <c r="S11" s="599">
        <f t="shared" ref="S11:S74" si="24">P11-H11</f>
        <v>-2460345.4981400073</v>
      </c>
      <c r="T11" s="598">
        <f t="shared" ref="T11:T74" si="25">S11/C11</f>
        <v>-6.0724817363011059E-2</v>
      </c>
      <c r="U11" s="601">
        <f t="shared" ref="U11:U74" si="26">S11/X11</f>
        <v>-267.92393533050279</v>
      </c>
      <c r="V11" s="602">
        <v>-3069652.0519716647</v>
      </c>
      <c r="W11" s="599">
        <f t="shared" ref="W11:W74" si="27">V11/X11</f>
        <v>-334.27551475244087</v>
      </c>
      <c r="X11" s="603">
        <v>9183</v>
      </c>
      <c r="Y11" s="491">
        <v>14</v>
      </c>
      <c r="Z11" s="491">
        <v>14</v>
      </c>
      <c r="AB11" s="426"/>
    </row>
    <row r="12" spans="1:28" s="584" customFormat="1">
      <c r="A12" s="408">
        <v>9</v>
      </c>
      <c r="B12" s="408" t="s">
        <v>46</v>
      </c>
      <c r="C12" s="409">
        <v>11186529.546189392</v>
      </c>
      <c r="D12" s="409">
        <v>11475016.073677327</v>
      </c>
      <c r="E12" s="409">
        <v>11361307.294773467</v>
      </c>
      <c r="F12" s="409">
        <f t="shared" si="14"/>
        <v>288486.5274879355</v>
      </c>
      <c r="G12" s="407">
        <f t="shared" si="15"/>
        <v>-113708.7789038606</v>
      </c>
      <c r="H12" s="407">
        <f t="shared" si="16"/>
        <v>174777.7485840749</v>
      </c>
      <c r="I12" s="588">
        <f t="shared" si="17"/>
        <v>1.5623947343312711E-2</v>
      </c>
      <c r="J12" s="586">
        <f t="shared" si="18"/>
        <v>71.42531613570695</v>
      </c>
      <c r="K12" s="409">
        <v>11877195.76196173</v>
      </c>
      <c r="L12" s="409">
        <v>12151544.922151612</v>
      </c>
      <c r="M12" s="409">
        <v>12196656.316140544</v>
      </c>
      <c r="N12" s="409">
        <f t="shared" si="19"/>
        <v>274349.16018988192</v>
      </c>
      <c r="O12" s="409">
        <f t="shared" si="20"/>
        <v>45111.393988931552</v>
      </c>
      <c r="P12" s="407">
        <f t="shared" si="21"/>
        <v>319460.55417881347</v>
      </c>
      <c r="Q12" s="593">
        <f t="shared" si="22"/>
        <v>2.6896967986494557E-2</v>
      </c>
      <c r="R12" s="407">
        <f t="shared" si="23"/>
        <v>130.55192242697731</v>
      </c>
      <c r="S12" s="586">
        <f t="shared" si="24"/>
        <v>144682.80559473857</v>
      </c>
      <c r="T12" s="588">
        <f t="shared" si="25"/>
        <v>1.293366320603191E-2</v>
      </c>
      <c r="U12" s="597">
        <f t="shared" si="26"/>
        <v>59.126606291270363</v>
      </c>
      <c r="V12" s="587">
        <v>-57034.410822875332</v>
      </c>
      <c r="W12" s="586">
        <f t="shared" si="27"/>
        <v>-23.307891631743086</v>
      </c>
      <c r="X12" s="412">
        <v>2447</v>
      </c>
      <c r="Y12" s="439">
        <v>17</v>
      </c>
      <c r="Z12" s="439">
        <v>17</v>
      </c>
      <c r="AB12" s="426"/>
    </row>
    <row r="13" spans="1:28" s="584" customFormat="1">
      <c r="A13" s="408">
        <v>10</v>
      </c>
      <c r="B13" s="408" t="s">
        <v>47</v>
      </c>
      <c r="C13" s="409">
        <v>51680263.271630019</v>
      </c>
      <c r="D13" s="409">
        <v>53176750.600634553</v>
      </c>
      <c r="E13" s="409">
        <v>53379499.651579589</v>
      </c>
      <c r="F13" s="409">
        <f t="shared" si="14"/>
        <v>1496487.3290045336</v>
      </c>
      <c r="G13" s="407">
        <f t="shared" si="15"/>
        <v>202749.05094503611</v>
      </c>
      <c r="H13" s="407">
        <f t="shared" si="16"/>
        <v>1699236.3799495697</v>
      </c>
      <c r="I13" s="588">
        <f t="shared" si="17"/>
        <v>3.2879793413946652E-2</v>
      </c>
      <c r="J13" s="586">
        <f t="shared" si="18"/>
        <v>153.05678075568093</v>
      </c>
      <c r="K13" s="409">
        <v>52434111.944996811</v>
      </c>
      <c r="L13" s="409">
        <v>52498293.204220474</v>
      </c>
      <c r="M13" s="409">
        <v>52730813.248436667</v>
      </c>
      <c r="N13" s="409">
        <f t="shared" si="19"/>
        <v>64181.259223662317</v>
      </c>
      <c r="O13" s="409">
        <f t="shared" si="20"/>
        <v>232520.04421619326</v>
      </c>
      <c r="P13" s="407">
        <f t="shared" si="21"/>
        <v>296701.30343985558</v>
      </c>
      <c r="Q13" s="593">
        <f t="shared" si="22"/>
        <v>5.6585549451298829E-3</v>
      </c>
      <c r="R13" s="407">
        <f t="shared" si="23"/>
        <v>26.72503183569227</v>
      </c>
      <c r="S13" s="586">
        <f t="shared" si="24"/>
        <v>-1402535.0765097141</v>
      </c>
      <c r="T13" s="588">
        <f t="shared" si="25"/>
        <v>-2.7138698368040986E-2</v>
      </c>
      <c r="U13" s="597">
        <f t="shared" si="26"/>
        <v>-126.33174891998866</v>
      </c>
      <c r="V13" s="587">
        <v>-2050812.866778357</v>
      </c>
      <c r="W13" s="586">
        <f t="shared" si="27"/>
        <v>-184.72463220846308</v>
      </c>
      <c r="X13" s="412">
        <v>11102</v>
      </c>
      <c r="Y13" s="439">
        <v>14</v>
      </c>
      <c r="Z13" s="439">
        <v>14</v>
      </c>
      <c r="AB13" s="426"/>
    </row>
    <row r="14" spans="1:28" s="584" customFormat="1">
      <c r="A14" s="408">
        <v>16</v>
      </c>
      <c r="B14" s="408" t="s">
        <v>48</v>
      </c>
      <c r="C14" s="409">
        <v>30501768.768478606</v>
      </c>
      <c r="D14" s="409">
        <v>31978002.024869356</v>
      </c>
      <c r="E14" s="409">
        <v>32789808.704204388</v>
      </c>
      <c r="F14" s="409">
        <f t="shared" si="14"/>
        <v>1476233.2563907504</v>
      </c>
      <c r="G14" s="407">
        <f t="shared" si="15"/>
        <v>811806.67933503166</v>
      </c>
      <c r="H14" s="407">
        <f t="shared" si="16"/>
        <v>2288039.9357257821</v>
      </c>
      <c r="I14" s="588">
        <f t="shared" si="17"/>
        <v>7.5013352605646511E-2</v>
      </c>
      <c r="J14" s="586">
        <f t="shared" si="18"/>
        <v>285.50535758994039</v>
      </c>
      <c r="K14" s="409">
        <v>36013932.384625927</v>
      </c>
      <c r="L14" s="409">
        <v>36342490.172888376</v>
      </c>
      <c r="M14" s="409">
        <v>36492490.395104259</v>
      </c>
      <c r="N14" s="409">
        <f t="shared" si="19"/>
        <v>328557.7882624492</v>
      </c>
      <c r="O14" s="409">
        <f t="shared" si="20"/>
        <v>150000.22221588343</v>
      </c>
      <c r="P14" s="407">
        <f t="shared" si="21"/>
        <v>478558.01047833264</v>
      </c>
      <c r="Q14" s="593">
        <f t="shared" si="22"/>
        <v>1.3288135418464478E-2</v>
      </c>
      <c r="R14" s="407">
        <f t="shared" si="23"/>
        <v>59.715249622951411</v>
      </c>
      <c r="S14" s="586">
        <f t="shared" si="24"/>
        <v>-1809481.9252474494</v>
      </c>
      <c r="T14" s="588">
        <f t="shared" si="25"/>
        <v>-5.9323835905458026E-2</v>
      </c>
      <c r="U14" s="597">
        <f t="shared" si="26"/>
        <v>-225.79010796698896</v>
      </c>
      <c r="V14" s="587">
        <v>-2520759.4673759807</v>
      </c>
      <c r="W14" s="586">
        <f t="shared" si="27"/>
        <v>-314.54448058098086</v>
      </c>
      <c r="X14" s="412">
        <v>8014</v>
      </c>
      <c r="Y14" s="439">
        <v>7</v>
      </c>
      <c r="Z14" s="439">
        <v>7</v>
      </c>
      <c r="AB14" s="426"/>
    </row>
    <row r="15" spans="1:28" s="584" customFormat="1">
      <c r="A15" s="408">
        <v>18</v>
      </c>
      <c r="B15" s="408" t="s">
        <v>49</v>
      </c>
      <c r="C15" s="409">
        <v>16677115.768127916</v>
      </c>
      <c r="D15" s="409">
        <v>16968790.666121744</v>
      </c>
      <c r="E15" s="409">
        <v>16966303.949907467</v>
      </c>
      <c r="F15" s="409">
        <f t="shared" si="14"/>
        <v>291674.89799382724</v>
      </c>
      <c r="G15" s="407">
        <f t="shared" si="15"/>
        <v>-2486.7162142768502</v>
      </c>
      <c r="H15" s="407">
        <f t="shared" si="16"/>
        <v>289188.18177955039</v>
      </c>
      <c r="I15" s="588">
        <f t="shared" si="17"/>
        <v>1.7340419398672383E-2</v>
      </c>
      <c r="J15" s="586">
        <f t="shared" si="18"/>
        <v>60.715553596378413</v>
      </c>
      <c r="K15" s="409">
        <v>15920552.565393895</v>
      </c>
      <c r="L15" s="409">
        <v>16410500.453662472</v>
      </c>
      <c r="M15" s="409">
        <v>16272644.16789371</v>
      </c>
      <c r="N15" s="409">
        <f t="shared" si="19"/>
        <v>489947.88826857693</v>
      </c>
      <c r="O15" s="409">
        <f t="shared" si="20"/>
        <v>-137856.28576876223</v>
      </c>
      <c r="P15" s="407">
        <f t="shared" si="21"/>
        <v>352091.6024998147</v>
      </c>
      <c r="Q15" s="593">
        <f t="shared" si="22"/>
        <v>2.2115539084060901E-2</v>
      </c>
      <c r="R15" s="407">
        <f t="shared" si="23"/>
        <v>73.922234411046546</v>
      </c>
      <c r="S15" s="586">
        <f t="shared" si="24"/>
        <v>62903.420720264316</v>
      </c>
      <c r="T15" s="588">
        <f t="shared" si="25"/>
        <v>3.771840502569439E-3</v>
      </c>
      <c r="U15" s="597">
        <f t="shared" si="26"/>
        <v>13.206680814668132</v>
      </c>
      <c r="V15" s="587">
        <v>-276483.49004222453</v>
      </c>
      <c r="W15" s="586">
        <f t="shared" si="27"/>
        <v>-58.048181827046932</v>
      </c>
      <c r="X15" s="412">
        <v>4763</v>
      </c>
      <c r="Y15" s="439">
        <v>1</v>
      </c>
      <c r="Z15" s="594">
        <v>32</v>
      </c>
      <c r="AB15" s="426"/>
    </row>
    <row r="16" spans="1:28" s="584" customFormat="1">
      <c r="A16" s="408">
        <v>19</v>
      </c>
      <c r="B16" s="408" t="s">
        <v>50</v>
      </c>
      <c r="C16" s="409">
        <v>13219628.804834867</v>
      </c>
      <c r="D16" s="409">
        <v>13855683.218372582</v>
      </c>
      <c r="E16" s="409">
        <v>13893948.522280168</v>
      </c>
      <c r="F16" s="409">
        <f t="shared" si="14"/>
        <v>636054.41353771463</v>
      </c>
      <c r="G16" s="407">
        <f t="shared" si="15"/>
        <v>38265.303907586262</v>
      </c>
      <c r="H16" s="407">
        <f t="shared" si="16"/>
        <v>674319.71744530089</v>
      </c>
      <c r="I16" s="588">
        <f t="shared" si="17"/>
        <v>5.1008975168703626E-2</v>
      </c>
      <c r="J16" s="586">
        <f t="shared" si="18"/>
        <v>170.06802457636846</v>
      </c>
      <c r="K16" s="409">
        <v>13070886.09187226</v>
      </c>
      <c r="L16" s="409">
        <v>13514360.572322113</v>
      </c>
      <c r="M16" s="409">
        <v>13279309.770696633</v>
      </c>
      <c r="N16" s="409">
        <f t="shared" si="19"/>
        <v>443474.48044985346</v>
      </c>
      <c r="O16" s="409">
        <f t="shared" si="20"/>
        <v>-235050.80162548088</v>
      </c>
      <c r="P16" s="407">
        <f t="shared" si="21"/>
        <v>208423.67882437259</v>
      </c>
      <c r="Q16" s="593">
        <f t="shared" si="22"/>
        <v>1.5945642656466467E-2</v>
      </c>
      <c r="R16" s="407">
        <f t="shared" si="23"/>
        <v>52.565871078025872</v>
      </c>
      <c r="S16" s="586">
        <f t="shared" si="24"/>
        <v>-465896.0386209283</v>
      </c>
      <c r="T16" s="588">
        <f t="shared" si="25"/>
        <v>-3.5242747394732772E-2</v>
      </c>
      <c r="U16" s="597">
        <f t="shared" si="26"/>
        <v>-117.50215349834258</v>
      </c>
      <c r="V16" s="587">
        <v>-793747.15304391785</v>
      </c>
      <c r="W16" s="586">
        <f t="shared" si="27"/>
        <v>-200.18843708547737</v>
      </c>
      <c r="X16" s="412">
        <v>3965</v>
      </c>
      <c r="Y16" s="439">
        <v>2</v>
      </c>
      <c r="Z16" s="439">
        <v>2</v>
      </c>
      <c r="AB16" s="426"/>
    </row>
    <row r="17" spans="1:28" s="584" customFormat="1">
      <c r="A17" s="408">
        <v>20</v>
      </c>
      <c r="B17" s="408" t="s">
        <v>51</v>
      </c>
      <c r="C17" s="409">
        <v>62822680.018305674</v>
      </c>
      <c r="D17" s="409">
        <v>65278402.626806222</v>
      </c>
      <c r="E17" s="409">
        <v>66414098.588970199</v>
      </c>
      <c r="F17" s="409">
        <f t="shared" si="14"/>
        <v>2455722.6085005477</v>
      </c>
      <c r="G17" s="407">
        <f t="shared" si="15"/>
        <v>1135695.9621639773</v>
      </c>
      <c r="H17" s="407">
        <f t="shared" si="16"/>
        <v>3591418.570664525</v>
      </c>
      <c r="I17" s="588">
        <f t="shared" si="17"/>
        <v>5.7167547924062367E-2</v>
      </c>
      <c r="J17" s="586">
        <f t="shared" si="18"/>
        <v>218.01848908301616</v>
      </c>
      <c r="K17" s="409">
        <v>60230433.745363228</v>
      </c>
      <c r="L17" s="409">
        <v>61194870.682114273</v>
      </c>
      <c r="M17" s="409">
        <v>62051451.801464058</v>
      </c>
      <c r="N17" s="409">
        <f t="shared" si="19"/>
        <v>964436.93675104529</v>
      </c>
      <c r="O17" s="409">
        <f t="shared" si="20"/>
        <v>856581.11934978515</v>
      </c>
      <c r="P17" s="407">
        <f t="shared" si="21"/>
        <v>1821018.0561008304</v>
      </c>
      <c r="Q17" s="593">
        <f t="shared" si="22"/>
        <v>3.023418466152121E-2</v>
      </c>
      <c r="R17" s="407">
        <f t="shared" si="23"/>
        <v>110.54562351125055</v>
      </c>
      <c r="S17" s="586">
        <f t="shared" si="24"/>
        <v>-1770400.5145636946</v>
      </c>
      <c r="T17" s="588">
        <f t="shared" si="25"/>
        <v>-2.8180913549817103E-2</v>
      </c>
      <c r="U17" s="597">
        <f t="shared" si="26"/>
        <v>-107.4728655717656</v>
      </c>
      <c r="V17" s="587">
        <v>-3255778.8744982006</v>
      </c>
      <c r="W17" s="586">
        <f t="shared" si="27"/>
        <v>-197.6433481756936</v>
      </c>
      <c r="X17" s="412">
        <v>16473</v>
      </c>
      <c r="Y17" s="439">
        <v>6</v>
      </c>
      <c r="Z17" s="439">
        <v>6</v>
      </c>
      <c r="AB17" s="426"/>
    </row>
    <row r="18" spans="1:28" s="584" customFormat="1">
      <c r="A18" s="408">
        <v>46</v>
      </c>
      <c r="B18" s="408" t="s">
        <v>52</v>
      </c>
      <c r="C18" s="409">
        <v>6545360.3439397626</v>
      </c>
      <c r="D18" s="409">
        <v>6646873.5189122744</v>
      </c>
      <c r="E18" s="409">
        <v>6727517.8670739634</v>
      </c>
      <c r="F18" s="409">
        <f t="shared" si="14"/>
        <v>101513.17497251183</v>
      </c>
      <c r="G18" s="407">
        <f t="shared" si="15"/>
        <v>80644.348161689006</v>
      </c>
      <c r="H18" s="407">
        <f t="shared" si="16"/>
        <v>182157.52313420083</v>
      </c>
      <c r="I18" s="588">
        <f t="shared" si="17"/>
        <v>2.7830022116789546E-2</v>
      </c>
      <c r="J18" s="586">
        <f t="shared" si="18"/>
        <v>135.83707914556362</v>
      </c>
      <c r="K18" s="409">
        <v>7251233.5614895429</v>
      </c>
      <c r="L18" s="409">
        <v>7344658.6249206793</v>
      </c>
      <c r="M18" s="409">
        <v>7369811.1258498682</v>
      </c>
      <c r="N18" s="409">
        <f t="shared" si="19"/>
        <v>93425.06343113631</v>
      </c>
      <c r="O18" s="409">
        <f t="shared" si="20"/>
        <v>25152.500929188915</v>
      </c>
      <c r="P18" s="407">
        <f t="shared" si="21"/>
        <v>118577.56436032522</v>
      </c>
      <c r="Q18" s="593">
        <f t="shared" si="22"/>
        <v>1.6352743757983037E-2</v>
      </c>
      <c r="R18" s="407">
        <f t="shared" si="23"/>
        <v>88.424731066610903</v>
      </c>
      <c r="S18" s="586">
        <f t="shared" si="24"/>
        <v>-63579.958773875609</v>
      </c>
      <c r="T18" s="588">
        <f t="shared" si="25"/>
        <v>-9.7137446118979853E-3</v>
      </c>
      <c r="U18" s="597">
        <f t="shared" si="26"/>
        <v>-47.412348078952732</v>
      </c>
      <c r="V18" s="587">
        <v>67671.049877001438</v>
      </c>
      <c r="W18" s="586">
        <f t="shared" si="27"/>
        <v>50.463124442208382</v>
      </c>
      <c r="X18" s="412">
        <v>1341</v>
      </c>
      <c r="Y18" s="439">
        <v>10</v>
      </c>
      <c r="Z18" s="439">
        <v>10</v>
      </c>
      <c r="AB18" s="426"/>
    </row>
    <row r="19" spans="1:28" s="584" customFormat="1">
      <c r="A19" s="408">
        <v>47</v>
      </c>
      <c r="B19" s="408" t="s">
        <v>53</v>
      </c>
      <c r="C19" s="409">
        <v>9507199.7587889712</v>
      </c>
      <c r="D19" s="409">
        <v>9916444.5052380953</v>
      </c>
      <c r="E19" s="409">
        <v>9909420.2628939413</v>
      </c>
      <c r="F19" s="409">
        <f t="shared" si="14"/>
        <v>409244.74644912407</v>
      </c>
      <c r="G19" s="407">
        <f t="shared" si="15"/>
        <v>-7024.242344154045</v>
      </c>
      <c r="H19" s="407">
        <f t="shared" si="16"/>
        <v>402220.50410497002</v>
      </c>
      <c r="I19" s="588">
        <f t="shared" si="17"/>
        <v>4.2306937301189611E-2</v>
      </c>
      <c r="J19" s="586">
        <f t="shared" si="18"/>
        <v>222.09856659578688</v>
      </c>
      <c r="K19" s="409">
        <v>9441093.2044998594</v>
      </c>
      <c r="L19" s="409">
        <v>9501758.7930120565</v>
      </c>
      <c r="M19" s="409">
        <v>9713528.1451992113</v>
      </c>
      <c r="N19" s="409">
        <f t="shared" si="19"/>
        <v>60665.588512197137</v>
      </c>
      <c r="O19" s="409">
        <f t="shared" si="20"/>
        <v>211769.35218715481</v>
      </c>
      <c r="P19" s="407">
        <f t="shared" si="21"/>
        <v>272434.94069935195</v>
      </c>
      <c r="Q19" s="593">
        <f t="shared" si="22"/>
        <v>2.8856291829584175E-2</v>
      </c>
      <c r="R19" s="407">
        <f t="shared" si="23"/>
        <v>150.43342943089561</v>
      </c>
      <c r="S19" s="586">
        <f t="shared" si="24"/>
        <v>-129785.56340561807</v>
      </c>
      <c r="T19" s="588">
        <f t="shared" si="25"/>
        <v>-1.365129235720931E-2</v>
      </c>
      <c r="U19" s="597">
        <f t="shared" si="26"/>
        <v>-71.665137164891263</v>
      </c>
      <c r="V19" s="587">
        <v>-285929.12723230105</v>
      </c>
      <c r="W19" s="586">
        <f t="shared" si="27"/>
        <v>-157.88466440215407</v>
      </c>
      <c r="X19" s="412">
        <v>1811</v>
      </c>
      <c r="Y19" s="439">
        <v>19</v>
      </c>
      <c r="Z19" s="439">
        <v>19</v>
      </c>
      <c r="AB19" s="426"/>
    </row>
    <row r="20" spans="1:28" s="584" customFormat="1">
      <c r="A20" s="408">
        <v>49</v>
      </c>
      <c r="B20" s="408" t="s">
        <v>54</v>
      </c>
      <c r="C20" s="409">
        <v>874710310.78667319</v>
      </c>
      <c r="D20" s="409">
        <v>889970749.96565115</v>
      </c>
      <c r="E20" s="409">
        <v>893398139.42227221</v>
      </c>
      <c r="F20" s="409">
        <f t="shared" si="14"/>
        <v>15260439.178977966</v>
      </c>
      <c r="G20" s="407">
        <f t="shared" si="15"/>
        <v>3427389.4566210508</v>
      </c>
      <c r="H20" s="407">
        <f t="shared" si="16"/>
        <v>18687828.635599017</v>
      </c>
      <c r="I20" s="588">
        <f t="shared" si="17"/>
        <v>2.1364591688409464E-2</v>
      </c>
      <c r="J20" s="586">
        <f t="shared" si="18"/>
        <v>61.216574734825166</v>
      </c>
      <c r="K20" s="409">
        <v>1017597280.5795522</v>
      </c>
      <c r="L20" s="409">
        <v>1079970788.1165135</v>
      </c>
      <c r="M20" s="409">
        <v>1087267364.9513221</v>
      </c>
      <c r="N20" s="409">
        <f t="shared" si="19"/>
        <v>62373507.536961317</v>
      </c>
      <c r="O20" s="409">
        <f t="shared" si="20"/>
        <v>7296576.834808588</v>
      </c>
      <c r="P20" s="407">
        <f t="shared" si="21"/>
        <v>69670084.371769905</v>
      </c>
      <c r="Q20" s="593">
        <f t="shared" si="22"/>
        <v>6.8465281601470779E-2</v>
      </c>
      <c r="R20" s="407">
        <f t="shared" si="23"/>
        <v>228.22148093768189</v>
      </c>
      <c r="S20" s="586">
        <f t="shared" si="24"/>
        <v>50982255.736170888</v>
      </c>
      <c r="T20" s="588">
        <f t="shared" si="25"/>
        <v>5.8284731650550516E-2</v>
      </c>
      <c r="U20" s="597">
        <f t="shared" si="26"/>
        <v>167.00490620285674</v>
      </c>
      <c r="V20" s="587">
        <v>43578037.235436678</v>
      </c>
      <c r="W20" s="586">
        <f t="shared" si="27"/>
        <v>142.75056911311373</v>
      </c>
      <c r="X20" s="412">
        <v>305274</v>
      </c>
      <c r="Y20" s="439">
        <v>1</v>
      </c>
      <c r="Z20" s="594">
        <v>34</v>
      </c>
      <c r="AB20" s="426"/>
    </row>
    <row r="21" spans="1:28" s="584" customFormat="1">
      <c r="A21" s="408">
        <v>50</v>
      </c>
      <c r="B21" s="408" t="s">
        <v>55</v>
      </c>
      <c r="C21" s="409">
        <v>47060326.628680833</v>
      </c>
      <c r="D21" s="409">
        <v>48279763.343464151</v>
      </c>
      <c r="E21" s="409">
        <v>48616167.543100394</v>
      </c>
      <c r="F21" s="409">
        <f t="shared" si="14"/>
        <v>1219436.7147833183</v>
      </c>
      <c r="G21" s="407">
        <f t="shared" si="15"/>
        <v>336404.19963624328</v>
      </c>
      <c r="H21" s="407">
        <f t="shared" si="16"/>
        <v>1555840.9144195616</v>
      </c>
      <c r="I21" s="588">
        <f t="shared" si="17"/>
        <v>3.3060563448604648E-2</v>
      </c>
      <c r="J21" s="586">
        <f t="shared" si="18"/>
        <v>137.97808747956381</v>
      </c>
      <c r="K21" s="409">
        <v>47219239.312405199</v>
      </c>
      <c r="L21" s="409">
        <v>46791956.919587262</v>
      </c>
      <c r="M21" s="409">
        <v>47207599.253642797</v>
      </c>
      <c r="N21" s="409">
        <f t="shared" si="19"/>
        <v>-427282.39281793684</v>
      </c>
      <c r="O21" s="409">
        <f t="shared" si="20"/>
        <v>415642.3340555355</v>
      </c>
      <c r="P21" s="407">
        <f t="shared" si="21"/>
        <v>-11640.058762401342</v>
      </c>
      <c r="Q21" s="593">
        <f t="shared" si="22"/>
        <v>-2.4651093350720976E-4</v>
      </c>
      <c r="R21" s="407">
        <f t="shared" si="23"/>
        <v>-1.0322861619724497</v>
      </c>
      <c r="S21" s="586">
        <f t="shared" si="24"/>
        <v>-1567480.973181963</v>
      </c>
      <c r="T21" s="588">
        <f t="shared" si="25"/>
        <v>-3.3307906796946549E-2</v>
      </c>
      <c r="U21" s="597">
        <f t="shared" si="26"/>
        <v>-139.01037364153626</v>
      </c>
      <c r="V21" s="587">
        <v>-2244263.6747992653</v>
      </c>
      <c r="W21" s="586">
        <f t="shared" si="27"/>
        <v>-199.03012369628107</v>
      </c>
      <c r="X21" s="412">
        <v>11276</v>
      </c>
      <c r="Y21" s="439">
        <v>4</v>
      </c>
      <c r="Z21" s="439">
        <v>4</v>
      </c>
      <c r="AB21" s="426"/>
    </row>
    <row r="22" spans="1:28" s="584" customFormat="1">
      <c r="A22" s="408">
        <v>51</v>
      </c>
      <c r="B22" s="408" t="s">
        <v>56</v>
      </c>
      <c r="C22" s="409">
        <v>40636190.355092555</v>
      </c>
      <c r="D22" s="409">
        <v>42385681.45208659</v>
      </c>
      <c r="E22" s="409">
        <v>41686857.330065139</v>
      </c>
      <c r="F22" s="409">
        <f t="shared" si="14"/>
        <v>1749491.0969940349</v>
      </c>
      <c r="G22" s="407">
        <f t="shared" si="15"/>
        <v>-698824.12202145159</v>
      </c>
      <c r="H22" s="407">
        <f t="shared" si="16"/>
        <v>1050666.9749725834</v>
      </c>
      <c r="I22" s="588">
        <f t="shared" si="17"/>
        <v>2.5855449681466341E-2</v>
      </c>
      <c r="J22" s="586">
        <f t="shared" si="18"/>
        <v>114.06654814597583</v>
      </c>
      <c r="K22" s="409">
        <v>34031104.608898558</v>
      </c>
      <c r="L22" s="409">
        <v>35294893.49748823</v>
      </c>
      <c r="M22" s="409">
        <v>34807395.289986908</v>
      </c>
      <c r="N22" s="409">
        <f t="shared" si="19"/>
        <v>1263788.8885896727</v>
      </c>
      <c r="O22" s="409">
        <f t="shared" si="20"/>
        <v>-487498.20750132203</v>
      </c>
      <c r="P22" s="407">
        <f t="shared" si="21"/>
        <v>776290.68108835071</v>
      </c>
      <c r="Q22" s="593">
        <f t="shared" si="22"/>
        <v>2.2811210215179553E-2</v>
      </c>
      <c r="R22" s="407">
        <f t="shared" si="23"/>
        <v>84.278653901677416</v>
      </c>
      <c r="S22" s="586">
        <f t="shared" si="24"/>
        <v>-274376.29388423264</v>
      </c>
      <c r="T22" s="588">
        <f t="shared" si="25"/>
        <v>-6.7520181268628104E-3</v>
      </c>
      <c r="U22" s="597">
        <f t="shared" si="26"/>
        <v>-29.787894244298407</v>
      </c>
      <c r="V22" s="587">
        <v>-873489.08494567033</v>
      </c>
      <c r="W22" s="586">
        <f t="shared" si="27"/>
        <v>-94.831080767090469</v>
      </c>
      <c r="X22" s="412">
        <v>9211</v>
      </c>
      <c r="Y22" s="439">
        <v>4</v>
      </c>
      <c r="Z22" s="439">
        <v>4</v>
      </c>
      <c r="AB22" s="426"/>
    </row>
    <row r="23" spans="1:28" s="584" customFormat="1">
      <c r="A23" s="408">
        <v>52</v>
      </c>
      <c r="B23" s="408" t="s">
        <v>57</v>
      </c>
      <c r="C23" s="409">
        <v>10761889.835448431</v>
      </c>
      <c r="D23" s="409">
        <v>10986123.829905903</v>
      </c>
      <c r="E23" s="409">
        <v>11095765.700834133</v>
      </c>
      <c r="F23" s="409">
        <f t="shared" si="14"/>
        <v>224233.99445747212</v>
      </c>
      <c r="G23" s="407">
        <f t="shared" si="15"/>
        <v>109641.87092822976</v>
      </c>
      <c r="H23" s="407">
        <f t="shared" si="16"/>
        <v>333875.86538570188</v>
      </c>
      <c r="I23" s="588">
        <f t="shared" si="17"/>
        <v>3.1023906627064057E-2</v>
      </c>
      <c r="J23" s="586">
        <f t="shared" si="18"/>
        <v>142.3170781695234</v>
      </c>
      <c r="K23" s="409">
        <v>11740879.090124875</v>
      </c>
      <c r="L23" s="409">
        <v>11736682.884760737</v>
      </c>
      <c r="M23" s="409">
        <v>11887187.227416504</v>
      </c>
      <c r="N23" s="409">
        <f t="shared" si="19"/>
        <v>-4196.205364137888</v>
      </c>
      <c r="O23" s="409">
        <f t="shared" si="20"/>
        <v>150504.34265576676</v>
      </c>
      <c r="P23" s="407">
        <f t="shared" si="21"/>
        <v>146308.13729162887</v>
      </c>
      <c r="Q23" s="593">
        <f t="shared" si="22"/>
        <v>1.2461429520612901E-2</v>
      </c>
      <c r="R23" s="407">
        <f t="shared" si="23"/>
        <v>62.364934906917675</v>
      </c>
      <c r="S23" s="586">
        <f t="shared" si="24"/>
        <v>-187567.72809407301</v>
      </c>
      <c r="T23" s="588">
        <f t="shared" si="25"/>
        <v>-1.7428883863524269E-2</v>
      </c>
      <c r="U23" s="597">
        <f t="shared" si="26"/>
        <v>-79.952143262605716</v>
      </c>
      <c r="V23" s="587">
        <v>-346023.64044485101</v>
      </c>
      <c r="W23" s="586">
        <f t="shared" si="27"/>
        <v>-147.49515790488107</v>
      </c>
      <c r="X23" s="412">
        <v>2346</v>
      </c>
      <c r="Y23" s="439">
        <v>14</v>
      </c>
      <c r="Z23" s="439">
        <v>14</v>
      </c>
      <c r="AB23" s="426"/>
    </row>
    <row r="24" spans="1:28" s="584" customFormat="1">
      <c r="A24" s="408">
        <v>61</v>
      </c>
      <c r="B24" s="408" t="s">
        <v>58</v>
      </c>
      <c r="C24" s="409">
        <v>73504596.915299177</v>
      </c>
      <c r="D24" s="409">
        <v>75025622.990565002</v>
      </c>
      <c r="E24" s="409">
        <v>75221146.082874224</v>
      </c>
      <c r="F24" s="409">
        <f t="shared" si="14"/>
        <v>1521026.0752658248</v>
      </c>
      <c r="G24" s="407">
        <f t="shared" si="15"/>
        <v>195523.09230922163</v>
      </c>
      <c r="H24" s="407">
        <f t="shared" si="16"/>
        <v>1716549.1675750464</v>
      </c>
      <c r="I24" s="588">
        <f t="shared" si="17"/>
        <v>2.3352949878128852E-2</v>
      </c>
      <c r="J24" s="586">
        <f t="shared" si="18"/>
        <v>104.29243377939403</v>
      </c>
      <c r="K24" s="409">
        <v>75739784.501666889</v>
      </c>
      <c r="L24" s="409">
        <v>76368960.094287083</v>
      </c>
      <c r="M24" s="409">
        <v>76341769.442057431</v>
      </c>
      <c r="N24" s="409">
        <f t="shared" si="19"/>
        <v>629175.59262019396</v>
      </c>
      <c r="O24" s="409">
        <f t="shared" si="20"/>
        <v>-27190.652229651809</v>
      </c>
      <c r="P24" s="407">
        <f t="shared" si="21"/>
        <v>601984.94039054215</v>
      </c>
      <c r="Q24" s="593">
        <f t="shared" si="22"/>
        <v>7.9480677737773821E-3</v>
      </c>
      <c r="R24" s="407">
        <f t="shared" si="23"/>
        <v>36.574818663985795</v>
      </c>
      <c r="S24" s="586">
        <f t="shared" si="24"/>
        <v>-1114564.2271845043</v>
      </c>
      <c r="T24" s="588">
        <f t="shared" si="25"/>
        <v>-1.5163190792935563E-2</v>
      </c>
      <c r="U24" s="597">
        <f t="shared" si="26"/>
        <v>-67.717615115408236</v>
      </c>
      <c r="V24" s="587">
        <v>-3010395.9903658926</v>
      </c>
      <c r="W24" s="586">
        <f t="shared" si="27"/>
        <v>-182.90272740542517</v>
      </c>
      <c r="X24" s="412">
        <v>16459</v>
      </c>
      <c r="Y24" s="439">
        <v>5</v>
      </c>
      <c r="Z24" s="439">
        <v>5</v>
      </c>
      <c r="AB24" s="426"/>
    </row>
    <row r="25" spans="1:28" s="584" customFormat="1">
      <c r="A25" s="408">
        <v>69</v>
      </c>
      <c r="B25" s="408" t="s">
        <v>59</v>
      </c>
      <c r="C25" s="409">
        <v>32661655.290645923</v>
      </c>
      <c r="D25" s="409">
        <v>32593155.537931874</v>
      </c>
      <c r="E25" s="409">
        <v>33804274.409634426</v>
      </c>
      <c r="F25" s="409">
        <f t="shared" si="14"/>
        <v>-68499.752714049071</v>
      </c>
      <c r="G25" s="407">
        <f t="shared" si="15"/>
        <v>1211118.8717025518</v>
      </c>
      <c r="H25" s="407">
        <f t="shared" si="16"/>
        <v>1142619.1189885028</v>
      </c>
      <c r="I25" s="588">
        <f t="shared" si="17"/>
        <v>3.4983503096235942E-2</v>
      </c>
      <c r="J25" s="586">
        <f t="shared" si="18"/>
        <v>170.8717091354124</v>
      </c>
      <c r="K25" s="409">
        <v>30421051.798901781</v>
      </c>
      <c r="L25" s="409">
        <v>30639297.802857164</v>
      </c>
      <c r="M25" s="409">
        <v>30826959.482976273</v>
      </c>
      <c r="N25" s="409">
        <f t="shared" si="19"/>
        <v>218246.00395538285</v>
      </c>
      <c r="O25" s="409">
        <f t="shared" si="20"/>
        <v>187661.68011910841</v>
      </c>
      <c r="P25" s="407">
        <f t="shared" si="21"/>
        <v>405907.68407449126</v>
      </c>
      <c r="Q25" s="593">
        <f t="shared" si="22"/>
        <v>1.3342986519918578E-2</v>
      </c>
      <c r="R25" s="407">
        <f t="shared" si="23"/>
        <v>60.701014516897153</v>
      </c>
      <c r="S25" s="586">
        <f t="shared" si="24"/>
        <v>-736711.43491401151</v>
      </c>
      <c r="T25" s="588">
        <f t="shared" si="25"/>
        <v>-2.2555851145884841E-2</v>
      </c>
      <c r="U25" s="597">
        <f t="shared" si="26"/>
        <v>-110.17069461851526</v>
      </c>
      <c r="V25" s="587">
        <v>-1181204.9924257062</v>
      </c>
      <c r="W25" s="586">
        <f t="shared" si="27"/>
        <v>-176.64199079194051</v>
      </c>
      <c r="X25" s="412">
        <v>6687</v>
      </c>
      <c r="Y25" s="439">
        <v>17</v>
      </c>
      <c r="Z25" s="439">
        <v>17</v>
      </c>
      <c r="AB25" s="426"/>
    </row>
    <row r="26" spans="1:28" s="584" customFormat="1">
      <c r="A26" s="408">
        <v>71</v>
      </c>
      <c r="B26" s="408" t="s">
        <v>60</v>
      </c>
      <c r="C26" s="409">
        <v>29831867.99809115</v>
      </c>
      <c r="D26" s="409">
        <v>30379910.515424956</v>
      </c>
      <c r="E26" s="409">
        <v>31014547.246697541</v>
      </c>
      <c r="F26" s="409">
        <f t="shared" si="14"/>
        <v>548042.51733380556</v>
      </c>
      <c r="G26" s="407">
        <f t="shared" si="15"/>
        <v>634636.73127258569</v>
      </c>
      <c r="H26" s="407">
        <f t="shared" si="16"/>
        <v>1182679.2486063913</v>
      </c>
      <c r="I26" s="588">
        <f t="shared" si="17"/>
        <v>3.9644827091688234E-2</v>
      </c>
      <c r="J26" s="586">
        <f t="shared" si="18"/>
        <v>179.43851442973619</v>
      </c>
      <c r="K26" s="409">
        <v>30028398.484188154</v>
      </c>
      <c r="L26" s="409">
        <v>30192133.715264846</v>
      </c>
      <c r="M26" s="409">
        <v>30527459.697535116</v>
      </c>
      <c r="N26" s="409">
        <f t="shared" si="19"/>
        <v>163735.2310766913</v>
      </c>
      <c r="O26" s="409">
        <f t="shared" si="20"/>
        <v>335325.98227027059</v>
      </c>
      <c r="P26" s="407">
        <f t="shared" si="21"/>
        <v>499061.21334696189</v>
      </c>
      <c r="Q26" s="593">
        <f t="shared" si="22"/>
        <v>1.6619641357488616E-2</v>
      </c>
      <c r="R26" s="407">
        <f t="shared" si="23"/>
        <v>75.718587975566962</v>
      </c>
      <c r="S26" s="586">
        <f t="shared" si="24"/>
        <v>-683618.03525942937</v>
      </c>
      <c r="T26" s="588">
        <f t="shared" si="25"/>
        <v>-2.2915696573314551E-2</v>
      </c>
      <c r="U26" s="597">
        <f t="shared" si="26"/>
        <v>-103.71992645416923</v>
      </c>
      <c r="V26" s="587">
        <v>-1032713.0578722283</v>
      </c>
      <c r="W26" s="586">
        <f t="shared" si="27"/>
        <v>-156.68533725872072</v>
      </c>
      <c r="X26" s="412">
        <v>6591</v>
      </c>
      <c r="Y26" s="439">
        <v>17</v>
      </c>
      <c r="Z26" s="439">
        <v>17</v>
      </c>
      <c r="AB26" s="426"/>
    </row>
    <row r="27" spans="1:28" s="584" customFormat="1">
      <c r="A27" s="408">
        <v>72</v>
      </c>
      <c r="B27" s="408" t="s">
        <v>61</v>
      </c>
      <c r="C27" s="409">
        <v>4579327.2589159487</v>
      </c>
      <c r="D27" s="409">
        <v>4758032.9831852103</v>
      </c>
      <c r="E27" s="409">
        <v>4975768.8584814258</v>
      </c>
      <c r="F27" s="409">
        <f t="shared" si="14"/>
        <v>178705.72426926158</v>
      </c>
      <c r="G27" s="407">
        <f t="shared" si="15"/>
        <v>217735.87529621553</v>
      </c>
      <c r="H27" s="407">
        <f t="shared" si="16"/>
        <v>396441.59956547711</v>
      </c>
      <c r="I27" s="588">
        <f t="shared" si="17"/>
        <v>8.6572017493094747E-2</v>
      </c>
      <c r="J27" s="586">
        <f t="shared" si="18"/>
        <v>412.95999954737198</v>
      </c>
      <c r="K27" s="409">
        <v>4548833.4134597797</v>
      </c>
      <c r="L27" s="409">
        <v>4667069.508388673</v>
      </c>
      <c r="M27" s="409">
        <v>4688085.4396140035</v>
      </c>
      <c r="N27" s="409">
        <f t="shared" si="19"/>
        <v>118236.09492889326</v>
      </c>
      <c r="O27" s="409">
        <f t="shared" si="20"/>
        <v>21015.931225330569</v>
      </c>
      <c r="P27" s="407">
        <f t="shared" si="21"/>
        <v>139252.02615422383</v>
      </c>
      <c r="Q27" s="593">
        <f t="shared" si="22"/>
        <v>3.0612689781556689E-2</v>
      </c>
      <c r="R27" s="407">
        <f t="shared" si="23"/>
        <v>145.05419391064981</v>
      </c>
      <c r="S27" s="586">
        <f t="shared" si="24"/>
        <v>-257189.57341125328</v>
      </c>
      <c r="T27" s="588">
        <f t="shared" si="25"/>
        <v>-5.6163178316313879E-2</v>
      </c>
      <c r="U27" s="597">
        <f t="shared" si="26"/>
        <v>-267.90580563672216</v>
      </c>
      <c r="V27" s="587">
        <v>-245008.00854972727</v>
      </c>
      <c r="W27" s="586">
        <f t="shared" si="27"/>
        <v>-255.21667557263257</v>
      </c>
      <c r="X27" s="412">
        <v>960</v>
      </c>
      <c r="Y27" s="439">
        <v>17</v>
      </c>
      <c r="Z27" s="439">
        <v>17</v>
      </c>
      <c r="AB27" s="426"/>
    </row>
    <row r="28" spans="1:28" s="584" customFormat="1">
      <c r="A28" s="408">
        <v>74</v>
      </c>
      <c r="B28" s="408" t="s">
        <v>62</v>
      </c>
      <c r="C28" s="409">
        <v>5560371.7842324367</v>
      </c>
      <c r="D28" s="409">
        <v>5531837.454847455</v>
      </c>
      <c r="E28" s="409">
        <v>5550458.023538975</v>
      </c>
      <c r="F28" s="409">
        <f t="shared" si="14"/>
        <v>-28534.329384981655</v>
      </c>
      <c r="G28" s="407">
        <f t="shared" si="15"/>
        <v>18620.56869152002</v>
      </c>
      <c r="H28" s="407">
        <f t="shared" si="16"/>
        <v>-9913.7606934616342</v>
      </c>
      <c r="I28" s="588">
        <f t="shared" si="17"/>
        <v>-1.7829312639802461E-3</v>
      </c>
      <c r="J28" s="586">
        <f t="shared" si="18"/>
        <v>-9.4237268949255082</v>
      </c>
      <c r="K28" s="409">
        <v>5768969.7082392955</v>
      </c>
      <c r="L28" s="409">
        <v>5763526.5537623521</v>
      </c>
      <c r="M28" s="409">
        <v>5887479.9647685634</v>
      </c>
      <c r="N28" s="409">
        <f t="shared" si="19"/>
        <v>-5443.1544769434258</v>
      </c>
      <c r="O28" s="409">
        <f t="shared" si="20"/>
        <v>123953.4110062113</v>
      </c>
      <c r="P28" s="407">
        <f t="shared" si="21"/>
        <v>118510.25652926788</v>
      </c>
      <c r="Q28" s="593">
        <f t="shared" si="22"/>
        <v>2.0542707367662279E-2</v>
      </c>
      <c r="R28" s="407">
        <f t="shared" si="23"/>
        <v>112.6523351038668</v>
      </c>
      <c r="S28" s="586">
        <f t="shared" si="24"/>
        <v>128424.01722272951</v>
      </c>
      <c r="T28" s="588">
        <f t="shared" si="25"/>
        <v>2.3096300428489671E-2</v>
      </c>
      <c r="U28" s="597">
        <f t="shared" si="26"/>
        <v>122.07606199879231</v>
      </c>
      <c r="V28" s="587">
        <v>93894.790113663999</v>
      </c>
      <c r="W28" s="586">
        <f t="shared" si="27"/>
        <v>89.253602769642583</v>
      </c>
      <c r="X28" s="412">
        <v>1052</v>
      </c>
      <c r="Y28" s="439">
        <v>16</v>
      </c>
      <c r="Z28" s="439">
        <v>16</v>
      </c>
      <c r="AB28" s="426"/>
    </row>
    <row r="29" spans="1:28" s="584" customFormat="1">
      <c r="A29" s="408">
        <v>75</v>
      </c>
      <c r="B29" s="408" t="s">
        <v>63</v>
      </c>
      <c r="C29" s="409">
        <v>92186156.419961095</v>
      </c>
      <c r="D29" s="409">
        <v>96506200.691505596</v>
      </c>
      <c r="E29" s="409">
        <v>97268560.293061167</v>
      </c>
      <c r="F29" s="409">
        <f t="shared" si="14"/>
        <v>4320044.2715445012</v>
      </c>
      <c r="G29" s="407">
        <f t="shared" si="15"/>
        <v>762359.60155557096</v>
      </c>
      <c r="H29" s="407">
        <f t="shared" si="16"/>
        <v>5082403.8731000721</v>
      </c>
      <c r="I29" s="588">
        <f t="shared" si="17"/>
        <v>5.5131964174173743E-2</v>
      </c>
      <c r="J29" s="586">
        <f t="shared" si="18"/>
        <v>259.98280592869571</v>
      </c>
      <c r="K29" s="409">
        <v>90504573.321998596</v>
      </c>
      <c r="L29" s="409">
        <v>90233630.556696698</v>
      </c>
      <c r="M29" s="409">
        <v>90680470.554586515</v>
      </c>
      <c r="N29" s="409">
        <f t="shared" si="19"/>
        <v>-270942.76530189812</v>
      </c>
      <c r="O29" s="409">
        <f t="shared" si="20"/>
        <v>446839.99788981676</v>
      </c>
      <c r="P29" s="407">
        <f t="shared" si="21"/>
        <v>175897.23258791864</v>
      </c>
      <c r="Q29" s="593">
        <f t="shared" si="22"/>
        <v>1.9435176160889538E-3</v>
      </c>
      <c r="R29" s="407">
        <f t="shared" si="23"/>
        <v>8.9977611431745181</v>
      </c>
      <c r="S29" s="586">
        <f t="shared" si="24"/>
        <v>-4906506.6405121535</v>
      </c>
      <c r="T29" s="588">
        <f t="shared" si="25"/>
        <v>-5.3223898587985236E-2</v>
      </c>
      <c r="U29" s="597">
        <f t="shared" si="26"/>
        <v>-250.98504478552118</v>
      </c>
      <c r="V29" s="587">
        <v>-5555119.3261939334</v>
      </c>
      <c r="W29" s="586">
        <f t="shared" si="27"/>
        <v>-284.16386138390368</v>
      </c>
      <c r="X29" s="412">
        <v>19549</v>
      </c>
      <c r="Y29" s="439">
        <v>8</v>
      </c>
      <c r="Z29" s="439">
        <v>8</v>
      </c>
      <c r="AB29" s="426"/>
    </row>
    <row r="30" spans="1:28" s="584" customFormat="1">
      <c r="A30" s="408">
        <v>77</v>
      </c>
      <c r="B30" s="408" t="s">
        <v>64</v>
      </c>
      <c r="C30" s="409">
        <v>23367729.603049889</v>
      </c>
      <c r="D30" s="409">
        <v>24219937.463999242</v>
      </c>
      <c r="E30" s="409">
        <v>24448707.701749414</v>
      </c>
      <c r="F30" s="409">
        <f t="shared" si="14"/>
        <v>852207.86094935238</v>
      </c>
      <c r="G30" s="407">
        <f t="shared" si="15"/>
        <v>228770.23775017262</v>
      </c>
      <c r="H30" s="407">
        <f t="shared" si="16"/>
        <v>1080978.098699525</v>
      </c>
      <c r="I30" s="588">
        <f t="shared" si="17"/>
        <v>4.6259440564497066E-2</v>
      </c>
      <c r="J30" s="586">
        <f t="shared" si="18"/>
        <v>234.94416402945555</v>
      </c>
      <c r="K30" s="409">
        <v>23474159.536410898</v>
      </c>
      <c r="L30" s="409">
        <v>23473534.592235118</v>
      </c>
      <c r="M30" s="409">
        <v>23688912.733260952</v>
      </c>
      <c r="N30" s="409">
        <f t="shared" si="19"/>
        <v>-624.94417577981949</v>
      </c>
      <c r="O30" s="409">
        <f t="shared" si="20"/>
        <v>215378.14102583379</v>
      </c>
      <c r="P30" s="407">
        <f t="shared" si="21"/>
        <v>214753.19685005397</v>
      </c>
      <c r="Q30" s="593">
        <f t="shared" si="22"/>
        <v>9.1484935389038787E-3</v>
      </c>
      <c r="R30" s="407">
        <f t="shared" si="23"/>
        <v>46.675330765062803</v>
      </c>
      <c r="S30" s="586">
        <f t="shared" si="24"/>
        <v>-866224.90184947103</v>
      </c>
      <c r="T30" s="588">
        <f t="shared" si="25"/>
        <v>-3.706927958189031E-2</v>
      </c>
      <c r="U30" s="597">
        <f t="shared" si="26"/>
        <v>-188.26883326439275</v>
      </c>
      <c r="V30" s="587">
        <v>-1159283.3341470696</v>
      </c>
      <c r="W30" s="586">
        <f t="shared" si="27"/>
        <v>-251.96334147947613</v>
      </c>
      <c r="X30" s="412">
        <v>4601</v>
      </c>
      <c r="Y30" s="439">
        <v>13</v>
      </c>
      <c r="Z30" s="439">
        <v>13</v>
      </c>
      <c r="AB30" s="426"/>
    </row>
    <row r="31" spans="1:28" s="584" customFormat="1">
      <c r="A31" s="408">
        <v>78</v>
      </c>
      <c r="B31" s="408" t="s">
        <v>65</v>
      </c>
      <c r="C31" s="409">
        <v>37533112.665403701</v>
      </c>
      <c r="D31" s="409">
        <v>37937960.075353839</v>
      </c>
      <c r="E31" s="409">
        <v>38870820.356235847</v>
      </c>
      <c r="F31" s="409">
        <f t="shared" si="14"/>
        <v>404847.40995013714</v>
      </c>
      <c r="G31" s="407">
        <f t="shared" si="15"/>
        <v>932860.28088200837</v>
      </c>
      <c r="H31" s="407">
        <f t="shared" si="16"/>
        <v>1337707.6908321455</v>
      </c>
      <c r="I31" s="588">
        <f t="shared" si="17"/>
        <v>3.5640734163388026E-2</v>
      </c>
      <c r="J31" s="586">
        <f t="shared" si="18"/>
        <v>170.800266960182</v>
      </c>
      <c r="K31" s="409">
        <v>34964683.519528657</v>
      </c>
      <c r="L31" s="409">
        <v>34750329.63807983</v>
      </c>
      <c r="M31" s="409">
        <v>35187660.366531998</v>
      </c>
      <c r="N31" s="409">
        <f t="shared" si="19"/>
        <v>-214353.88144882768</v>
      </c>
      <c r="O31" s="409">
        <f t="shared" si="20"/>
        <v>437330.72845216841</v>
      </c>
      <c r="P31" s="407">
        <f t="shared" si="21"/>
        <v>222976.84700334072</v>
      </c>
      <c r="Q31" s="593">
        <f t="shared" si="22"/>
        <v>6.3772019237297696E-3</v>
      </c>
      <c r="R31" s="407">
        <f t="shared" si="23"/>
        <v>28.46997535793421</v>
      </c>
      <c r="S31" s="586">
        <f t="shared" si="24"/>
        <v>-1114730.8438288048</v>
      </c>
      <c r="T31" s="588">
        <f t="shared" si="25"/>
        <v>-2.9699930665657594E-2</v>
      </c>
      <c r="U31" s="597">
        <f t="shared" si="26"/>
        <v>-142.3302916022478</v>
      </c>
      <c r="V31" s="587">
        <v>-1467066.3994464185</v>
      </c>
      <c r="W31" s="586">
        <f t="shared" si="27"/>
        <v>-187.31695600694823</v>
      </c>
      <c r="X31" s="412">
        <v>7832</v>
      </c>
      <c r="Y31" s="439">
        <v>1</v>
      </c>
      <c r="Z31" s="594">
        <v>34</v>
      </c>
      <c r="AB31" s="426"/>
    </row>
    <row r="32" spans="1:28" s="584" customFormat="1">
      <c r="A32" s="408">
        <v>79</v>
      </c>
      <c r="B32" s="408" t="s">
        <v>66</v>
      </c>
      <c r="C32" s="409">
        <v>33080416.888791882</v>
      </c>
      <c r="D32" s="409">
        <v>33781597.445024647</v>
      </c>
      <c r="E32" s="409">
        <v>33930567.174822018</v>
      </c>
      <c r="F32" s="409">
        <f t="shared" si="14"/>
        <v>701180.55623276532</v>
      </c>
      <c r="G32" s="407">
        <f t="shared" si="15"/>
        <v>148969.72979737073</v>
      </c>
      <c r="H32" s="407">
        <f t="shared" si="16"/>
        <v>850150.28603013605</v>
      </c>
      <c r="I32" s="588">
        <f t="shared" si="17"/>
        <v>2.5699503391632864E-2</v>
      </c>
      <c r="J32" s="586">
        <f t="shared" si="18"/>
        <v>125.89223841702</v>
      </c>
      <c r="K32" s="409">
        <v>31633340.59940923</v>
      </c>
      <c r="L32" s="409">
        <v>32042484.189165272</v>
      </c>
      <c r="M32" s="409">
        <v>32248963.55384893</v>
      </c>
      <c r="N32" s="409">
        <f t="shared" si="19"/>
        <v>409143.58975604177</v>
      </c>
      <c r="O32" s="409">
        <f t="shared" si="20"/>
        <v>206479.36468365788</v>
      </c>
      <c r="P32" s="407">
        <f t="shared" si="21"/>
        <v>615622.95443969965</v>
      </c>
      <c r="Q32" s="593">
        <f t="shared" si="22"/>
        <v>1.9461205891457341E-2</v>
      </c>
      <c r="R32" s="407">
        <f t="shared" si="23"/>
        <v>91.162883820479735</v>
      </c>
      <c r="S32" s="586">
        <f t="shared" si="24"/>
        <v>-234527.3315904364</v>
      </c>
      <c r="T32" s="588">
        <f t="shared" si="25"/>
        <v>-7.0896123340542785E-3</v>
      </c>
      <c r="U32" s="597">
        <f t="shared" si="26"/>
        <v>-34.729354596540261</v>
      </c>
      <c r="V32" s="587">
        <v>-415353.67868566141</v>
      </c>
      <c r="W32" s="586">
        <f t="shared" si="27"/>
        <v>-61.506542082875967</v>
      </c>
      <c r="X32" s="412">
        <v>6753</v>
      </c>
      <c r="Y32" s="439">
        <v>4</v>
      </c>
      <c r="Z32" s="439">
        <v>4</v>
      </c>
      <c r="AB32" s="426"/>
    </row>
    <row r="33" spans="1:28" s="584" customFormat="1">
      <c r="A33" s="408">
        <v>81</v>
      </c>
      <c r="B33" s="408" t="s">
        <v>67</v>
      </c>
      <c r="C33" s="409">
        <v>13755683.836796133</v>
      </c>
      <c r="D33" s="409">
        <v>14064747.412527071</v>
      </c>
      <c r="E33" s="409">
        <v>14694842.239465034</v>
      </c>
      <c r="F33" s="409">
        <f t="shared" si="14"/>
        <v>309063.57573093846</v>
      </c>
      <c r="G33" s="407">
        <f t="shared" si="15"/>
        <v>630094.82693796232</v>
      </c>
      <c r="H33" s="407">
        <f t="shared" si="16"/>
        <v>939158.40266890079</v>
      </c>
      <c r="I33" s="588">
        <f t="shared" si="17"/>
        <v>6.8274206779649446E-2</v>
      </c>
      <c r="J33" s="586">
        <f t="shared" si="18"/>
        <v>364.86340430027224</v>
      </c>
      <c r="K33" s="409">
        <v>14240347.621615876</v>
      </c>
      <c r="L33" s="409">
        <v>14277895.341000341</v>
      </c>
      <c r="M33" s="409">
        <v>14495208.381604649</v>
      </c>
      <c r="N33" s="409">
        <f t="shared" si="19"/>
        <v>37547.719384465367</v>
      </c>
      <c r="O33" s="409">
        <f t="shared" si="20"/>
        <v>217313.04060430825</v>
      </c>
      <c r="P33" s="407">
        <f t="shared" si="21"/>
        <v>254860.75998877361</v>
      </c>
      <c r="Q33" s="593">
        <f t="shared" si="22"/>
        <v>1.7897088383004946E-2</v>
      </c>
      <c r="R33" s="407">
        <f t="shared" si="23"/>
        <v>99.013504269142814</v>
      </c>
      <c r="S33" s="586">
        <f t="shared" si="24"/>
        <v>-684297.64268012717</v>
      </c>
      <c r="T33" s="588">
        <f t="shared" si="25"/>
        <v>-4.974653756214191E-2</v>
      </c>
      <c r="U33" s="597">
        <f t="shared" si="26"/>
        <v>-265.84990003112944</v>
      </c>
      <c r="V33" s="587">
        <v>-651172.87953803479</v>
      </c>
      <c r="W33" s="586">
        <f t="shared" si="27"/>
        <v>-252.9809166814432</v>
      </c>
      <c r="X33" s="412">
        <v>2574</v>
      </c>
      <c r="Y33" s="439">
        <v>7</v>
      </c>
      <c r="Z33" s="439">
        <v>7</v>
      </c>
      <c r="AB33" s="426"/>
    </row>
    <row r="34" spans="1:28" s="584" customFormat="1">
      <c r="A34" s="408">
        <v>82</v>
      </c>
      <c r="B34" s="408" t="s">
        <v>68</v>
      </c>
      <c r="C34" s="409">
        <v>31402358.819888659</v>
      </c>
      <c r="D34" s="409">
        <v>31843290.85907964</v>
      </c>
      <c r="E34" s="409">
        <v>31778298.710265778</v>
      </c>
      <c r="F34" s="409">
        <f t="shared" si="14"/>
        <v>440932.03919098154</v>
      </c>
      <c r="G34" s="407">
        <f t="shared" si="15"/>
        <v>-64992.148813862354</v>
      </c>
      <c r="H34" s="407">
        <f t="shared" si="16"/>
        <v>375939.89037711918</v>
      </c>
      <c r="I34" s="588">
        <f t="shared" si="17"/>
        <v>1.1971708639257315E-2</v>
      </c>
      <c r="J34" s="586">
        <f t="shared" si="18"/>
        <v>40.168809742186042</v>
      </c>
      <c r="K34" s="409">
        <v>31987227.58664095</v>
      </c>
      <c r="L34" s="409">
        <v>32628346.097021125</v>
      </c>
      <c r="M34" s="409">
        <v>33039038.727927312</v>
      </c>
      <c r="N34" s="409">
        <f t="shared" si="19"/>
        <v>641118.51038017496</v>
      </c>
      <c r="O34" s="409">
        <f t="shared" si="20"/>
        <v>410692.630906187</v>
      </c>
      <c r="P34" s="407">
        <f t="shared" si="21"/>
        <v>1051811.141286362</v>
      </c>
      <c r="Q34" s="593">
        <f t="shared" si="22"/>
        <v>3.2882222707091915E-2</v>
      </c>
      <c r="R34" s="407">
        <f t="shared" si="23"/>
        <v>112.38499212376985</v>
      </c>
      <c r="S34" s="586">
        <f t="shared" si="24"/>
        <v>675871.25090924278</v>
      </c>
      <c r="T34" s="588">
        <f t="shared" si="25"/>
        <v>2.1522945291650521E-2</v>
      </c>
      <c r="U34" s="597">
        <f t="shared" si="26"/>
        <v>72.216182381583806</v>
      </c>
      <c r="V34" s="587">
        <v>-796455.92067842185</v>
      </c>
      <c r="W34" s="586">
        <f t="shared" si="27"/>
        <v>-85.100536454580819</v>
      </c>
      <c r="X34" s="412">
        <v>9359</v>
      </c>
      <c r="Y34" s="439">
        <v>5</v>
      </c>
      <c r="Z34" s="439">
        <v>5</v>
      </c>
      <c r="AB34" s="426"/>
    </row>
    <row r="35" spans="1:28" s="584" customFormat="1">
      <c r="A35" s="408">
        <v>86</v>
      </c>
      <c r="B35" s="408" t="s">
        <v>69</v>
      </c>
      <c r="C35" s="409">
        <v>29370730.098884381</v>
      </c>
      <c r="D35" s="409">
        <v>30179740.899606381</v>
      </c>
      <c r="E35" s="409">
        <v>30881242.21573573</v>
      </c>
      <c r="F35" s="409">
        <f t="shared" si="14"/>
        <v>809010.80072199926</v>
      </c>
      <c r="G35" s="407">
        <f t="shared" si="15"/>
        <v>701501.31612934917</v>
      </c>
      <c r="H35" s="407">
        <f t="shared" si="16"/>
        <v>1510512.1168513484</v>
      </c>
      <c r="I35" s="588">
        <f t="shared" si="17"/>
        <v>5.1429164742102337E-2</v>
      </c>
      <c r="J35" s="586">
        <f t="shared" si="18"/>
        <v>188.08518451641743</v>
      </c>
      <c r="K35" s="409">
        <v>29784700.25130124</v>
      </c>
      <c r="L35" s="409">
        <v>30092114.437142894</v>
      </c>
      <c r="M35" s="409">
        <v>30295340.884571787</v>
      </c>
      <c r="N35" s="409">
        <f t="shared" si="19"/>
        <v>307414.1858416535</v>
      </c>
      <c r="O35" s="409">
        <f t="shared" si="20"/>
        <v>203226.4474288933</v>
      </c>
      <c r="P35" s="407">
        <f t="shared" si="21"/>
        <v>510640.63327054679</v>
      </c>
      <c r="Q35" s="593">
        <f t="shared" si="22"/>
        <v>1.7144393898952795E-2</v>
      </c>
      <c r="R35" s="407">
        <f t="shared" si="23"/>
        <v>63.583692350958387</v>
      </c>
      <c r="S35" s="586">
        <f t="shared" si="24"/>
        <v>-999871.48358080164</v>
      </c>
      <c r="T35" s="588">
        <f t="shared" si="25"/>
        <v>-3.4043126616684981E-2</v>
      </c>
      <c r="U35" s="597">
        <f t="shared" si="26"/>
        <v>-124.50149216545906</v>
      </c>
      <c r="V35" s="587">
        <v>-1903754.5346760685</v>
      </c>
      <c r="W35" s="586">
        <f t="shared" si="27"/>
        <v>-237.05074519687068</v>
      </c>
      <c r="X35" s="412">
        <v>8031</v>
      </c>
      <c r="Y35" s="439">
        <v>5</v>
      </c>
      <c r="Z35" s="439">
        <v>5</v>
      </c>
      <c r="AB35" s="426"/>
    </row>
    <row r="36" spans="1:28" s="584" customFormat="1">
      <c r="A36" s="408">
        <v>90</v>
      </c>
      <c r="B36" s="408" t="s">
        <v>70</v>
      </c>
      <c r="C36" s="409">
        <v>18524108.166099261</v>
      </c>
      <c r="D36" s="409">
        <v>19752519.608670179</v>
      </c>
      <c r="E36" s="409">
        <v>19558716.411868531</v>
      </c>
      <c r="F36" s="409">
        <f t="shared" si="14"/>
        <v>1228411.4425709173</v>
      </c>
      <c r="G36" s="407">
        <f t="shared" si="15"/>
        <v>-193803.19680164754</v>
      </c>
      <c r="H36" s="407">
        <f t="shared" si="16"/>
        <v>1034608.2457692698</v>
      </c>
      <c r="I36" s="588">
        <f t="shared" si="17"/>
        <v>5.585198685368796E-2</v>
      </c>
      <c r="J36" s="586">
        <f t="shared" si="18"/>
        <v>337.99681338427632</v>
      </c>
      <c r="K36" s="409">
        <v>18682325.752145927</v>
      </c>
      <c r="L36" s="409">
        <v>18735067.369594507</v>
      </c>
      <c r="M36" s="409">
        <v>18873911.472716104</v>
      </c>
      <c r="N36" s="409">
        <f t="shared" si="19"/>
        <v>52741.61744857952</v>
      </c>
      <c r="O36" s="409">
        <f t="shared" si="20"/>
        <v>138844.10312159732</v>
      </c>
      <c r="P36" s="407">
        <f t="shared" si="21"/>
        <v>191585.72057017684</v>
      </c>
      <c r="Q36" s="593">
        <f t="shared" si="22"/>
        <v>1.0254918103447079E-2</v>
      </c>
      <c r="R36" s="407">
        <f t="shared" si="23"/>
        <v>62.589258598554999</v>
      </c>
      <c r="S36" s="586">
        <f t="shared" si="24"/>
        <v>-843022.52519909292</v>
      </c>
      <c r="T36" s="588">
        <f t="shared" si="25"/>
        <v>-4.5509479735272647E-2</v>
      </c>
      <c r="U36" s="597">
        <f t="shared" si="26"/>
        <v>-275.40755478572129</v>
      </c>
      <c r="V36" s="587">
        <v>-398852.8550107606</v>
      </c>
      <c r="W36" s="586">
        <f t="shared" si="27"/>
        <v>-130.3014880793076</v>
      </c>
      <c r="X36" s="412">
        <v>3061</v>
      </c>
      <c r="Y36" s="439">
        <v>12</v>
      </c>
      <c r="Z36" s="439">
        <v>12</v>
      </c>
      <c r="AB36" s="426"/>
    </row>
    <row r="37" spans="1:28" s="584" customFormat="1">
      <c r="A37" s="408">
        <v>91</v>
      </c>
      <c r="B37" s="408" t="s">
        <v>71</v>
      </c>
      <c r="C37" s="409">
        <v>2454035741.7880306</v>
      </c>
      <c r="D37" s="409">
        <v>2461344591.6476412</v>
      </c>
      <c r="E37" s="409">
        <v>2466612593.9270906</v>
      </c>
      <c r="F37" s="409">
        <f t="shared" si="14"/>
        <v>7308849.8596105576</v>
      </c>
      <c r="G37" s="407">
        <f t="shared" si="15"/>
        <v>5268002.2794494629</v>
      </c>
      <c r="H37" s="407">
        <f t="shared" si="16"/>
        <v>12576852.13906002</v>
      </c>
      <c r="I37" s="588">
        <f t="shared" si="17"/>
        <v>5.1249669778225893E-3</v>
      </c>
      <c r="J37" s="586">
        <f t="shared" si="18"/>
        <v>18.940243693127428</v>
      </c>
      <c r="K37" s="409">
        <v>2442686446.5093961</v>
      </c>
      <c r="L37" s="409">
        <v>2534052355.4512262</v>
      </c>
      <c r="M37" s="409">
        <v>2527544041.5914111</v>
      </c>
      <c r="N37" s="409">
        <f t="shared" si="19"/>
        <v>91365908.941830158</v>
      </c>
      <c r="O37" s="409">
        <f t="shared" si="20"/>
        <v>-6508313.8598151207</v>
      </c>
      <c r="P37" s="407">
        <f t="shared" si="21"/>
        <v>84857595.082015038</v>
      </c>
      <c r="Q37" s="593">
        <f t="shared" si="22"/>
        <v>3.4739454670195888E-2</v>
      </c>
      <c r="R37" s="407">
        <f t="shared" si="23"/>
        <v>127.79219412737872</v>
      </c>
      <c r="S37" s="586">
        <f t="shared" si="24"/>
        <v>72280742.942955017</v>
      </c>
      <c r="T37" s="588">
        <f t="shared" si="25"/>
        <v>2.9453826491659275E-2</v>
      </c>
      <c r="U37" s="597">
        <f t="shared" si="26"/>
        <v>108.85195043425129</v>
      </c>
      <c r="V37" s="587">
        <v>66199780.444703043</v>
      </c>
      <c r="W37" s="586">
        <f t="shared" si="27"/>
        <v>99.694260550312706</v>
      </c>
      <c r="X37" s="412">
        <v>664028</v>
      </c>
      <c r="Y37" s="439">
        <v>1</v>
      </c>
      <c r="Z37" s="594">
        <v>31</v>
      </c>
      <c r="AB37" s="426"/>
    </row>
    <row r="38" spans="1:28" s="584" customFormat="1">
      <c r="A38" s="408">
        <v>92</v>
      </c>
      <c r="B38" s="408" t="s">
        <v>72</v>
      </c>
      <c r="C38" s="409">
        <v>771951937.86604464</v>
      </c>
      <c r="D38" s="409">
        <v>800728465.87042534</v>
      </c>
      <c r="E38" s="409">
        <v>803266208.03617144</v>
      </c>
      <c r="F38" s="409">
        <f t="shared" si="14"/>
        <v>28776528.004380703</v>
      </c>
      <c r="G38" s="407">
        <f t="shared" si="15"/>
        <v>2537742.1657460928</v>
      </c>
      <c r="H38" s="407">
        <f t="shared" si="16"/>
        <v>31314270.170126796</v>
      </c>
      <c r="I38" s="588">
        <f t="shared" si="17"/>
        <v>4.0565051571333319E-2</v>
      </c>
      <c r="J38" s="586">
        <f t="shared" si="18"/>
        <v>128.96136698580753</v>
      </c>
      <c r="K38" s="409">
        <v>725898039.28951228</v>
      </c>
      <c r="L38" s="409">
        <v>766476603.24981809</v>
      </c>
      <c r="M38" s="409">
        <v>760818662.05095232</v>
      </c>
      <c r="N38" s="409">
        <f t="shared" si="19"/>
        <v>40578563.96030581</v>
      </c>
      <c r="O38" s="409">
        <f t="shared" si="20"/>
        <v>-5657941.1988657713</v>
      </c>
      <c r="P38" s="407">
        <f t="shared" si="21"/>
        <v>34920622.761440039</v>
      </c>
      <c r="Q38" s="593">
        <f t="shared" si="22"/>
        <v>4.8106787553275833E-2</v>
      </c>
      <c r="R38" s="407">
        <f t="shared" si="23"/>
        <v>143.81338676726301</v>
      </c>
      <c r="S38" s="586">
        <f t="shared" si="24"/>
        <v>3606352.5913132429</v>
      </c>
      <c r="T38" s="588">
        <f t="shared" si="25"/>
        <v>4.6717320268441975E-3</v>
      </c>
      <c r="U38" s="597">
        <f t="shared" si="26"/>
        <v>14.8520197814555</v>
      </c>
      <c r="V38" s="587">
        <v>1022619.4418413341</v>
      </c>
      <c r="W38" s="586">
        <f t="shared" si="27"/>
        <v>4.2114473819648959</v>
      </c>
      <c r="X38" s="412">
        <v>242819</v>
      </c>
      <c r="Y38" s="439">
        <v>1</v>
      </c>
      <c r="Z38" s="594">
        <v>35</v>
      </c>
      <c r="AB38" s="426"/>
    </row>
    <row r="39" spans="1:28" s="584" customFormat="1">
      <c r="A39" s="408">
        <v>97</v>
      </c>
      <c r="B39" s="408" t="s">
        <v>73</v>
      </c>
      <c r="C39" s="409">
        <v>10937822.126489589</v>
      </c>
      <c r="D39" s="409">
        <v>11400581.95270176</v>
      </c>
      <c r="E39" s="409">
        <v>11493087.979696285</v>
      </c>
      <c r="F39" s="409">
        <f t="shared" si="14"/>
        <v>462759.82621217147</v>
      </c>
      <c r="G39" s="407">
        <f t="shared" si="15"/>
        <v>92506.026994524524</v>
      </c>
      <c r="H39" s="407">
        <f t="shared" si="16"/>
        <v>555265.85320669599</v>
      </c>
      <c r="I39" s="588">
        <f t="shared" si="17"/>
        <v>5.0765668593378777E-2</v>
      </c>
      <c r="J39" s="586">
        <f t="shared" si="18"/>
        <v>265.55038412563175</v>
      </c>
      <c r="K39" s="409">
        <v>10410076.499081673</v>
      </c>
      <c r="L39" s="409">
        <v>10581823.250925781</v>
      </c>
      <c r="M39" s="409">
        <v>10772762.394391712</v>
      </c>
      <c r="N39" s="409">
        <f t="shared" si="19"/>
        <v>171746.7518441081</v>
      </c>
      <c r="O39" s="409">
        <f t="shared" si="20"/>
        <v>190939.1434659306</v>
      </c>
      <c r="P39" s="407">
        <f t="shared" si="21"/>
        <v>362685.8953100387</v>
      </c>
      <c r="Q39" s="593">
        <f t="shared" si="22"/>
        <v>3.4839887616775256E-2</v>
      </c>
      <c r="R39" s="407">
        <f t="shared" si="23"/>
        <v>173.45093032522175</v>
      </c>
      <c r="S39" s="586">
        <f t="shared" si="24"/>
        <v>-192579.95789665729</v>
      </c>
      <c r="T39" s="588">
        <f t="shared" si="25"/>
        <v>-1.760679188869424E-2</v>
      </c>
      <c r="U39" s="597">
        <f t="shared" si="26"/>
        <v>-92.099453800409989</v>
      </c>
      <c r="V39" s="587">
        <v>-272758.78906961577</v>
      </c>
      <c r="W39" s="586">
        <f t="shared" si="27"/>
        <v>-130.44418415572252</v>
      </c>
      <c r="X39" s="412">
        <v>2091</v>
      </c>
      <c r="Y39" s="439">
        <v>10</v>
      </c>
      <c r="Z39" s="439">
        <v>10</v>
      </c>
      <c r="AB39" s="426"/>
    </row>
    <row r="40" spans="1:28" s="584" customFormat="1">
      <c r="A40" s="408">
        <v>98</v>
      </c>
      <c r="B40" s="408" t="s">
        <v>74</v>
      </c>
      <c r="C40" s="409">
        <v>82971747.740364537</v>
      </c>
      <c r="D40" s="409">
        <v>82939956.3234988</v>
      </c>
      <c r="E40" s="409">
        <v>84172579.670509383</v>
      </c>
      <c r="F40" s="409">
        <f t="shared" si="14"/>
        <v>-31791.416865736246</v>
      </c>
      <c r="G40" s="407">
        <f t="shared" si="15"/>
        <v>1232623.3470105827</v>
      </c>
      <c r="H40" s="407">
        <f t="shared" si="16"/>
        <v>1200831.9301448464</v>
      </c>
      <c r="I40" s="588">
        <f t="shared" si="17"/>
        <v>1.4472780950721848E-2</v>
      </c>
      <c r="J40" s="586">
        <f t="shared" si="18"/>
        <v>52.339795586664621</v>
      </c>
      <c r="K40" s="409">
        <v>90207476.057635456</v>
      </c>
      <c r="L40" s="409">
        <v>91228355.509929448</v>
      </c>
      <c r="M40" s="409">
        <v>91936091.492771968</v>
      </c>
      <c r="N40" s="409">
        <f t="shared" si="19"/>
        <v>1020879.452293992</v>
      </c>
      <c r="O40" s="409">
        <f t="shared" si="20"/>
        <v>707735.98284251988</v>
      </c>
      <c r="P40" s="407">
        <f t="shared" si="21"/>
        <v>1728615.4351365119</v>
      </c>
      <c r="Q40" s="593">
        <f t="shared" si="22"/>
        <v>1.9162662682548209E-2</v>
      </c>
      <c r="R40" s="407">
        <f t="shared" si="23"/>
        <v>75.343914707601968</v>
      </c>
      <c r="S40" s="586">
        <f t="shared" si="24"/>
        <v>527783.50499166548</v>
      </c>
      <c r="T40" s="588">
        <f t="shared" si="25"/>
        <v>6.3610026227627183E-3</v>
      </c>
      <c r="U40" s="597">
        <f t="shared" si="26"/>
        <v>23.004119120937343</v>
      </c>
      <c r="V40" s="587">
        <v>-2620325.2177065909</v>
      </c>
      <c r="W40" s="586">
        <f t="shared" si="27"/>
        <v>-114.21022611282704</v>
      </c>
      <c r="X40" s="412">
        <v>22943</v>
      </c>
      <c r="Y40" s="439">
        <v>7</v>
      </c>
      <c r="Z40" s="439">
        <v>7</v>
      </c>
      <c r="AB40" s="426"/>
    </row>
    <row r="41" spans="1:28" s="584" customFormat="1">
      <c r="A41" s="408">
        <v>102</v>
      </c>
      <c r="B41" s="408" t="s">
        <v>75</v>
      </c>
      <c r="C41" s="409">
        <v>39890532.789082214</v>
      </c>
      <c r="D41" s="409">
        <v>41210495.652386382</v>
      </c>
      <c r="E41" s="409">
        <v>41526904.219255723</v>
      </c>
      <c r="F41" s="409">
        <f t="shared" si="14"/>
        <v>1319962.863304168</v>
      </c>
      <c r="G41" s="407">
        <f t="shared" si="15"/>
        <v>316408.56686934084</v>
      </c>
      <c r="H41" s="407">
        <f t="shared" si="16"/>
        <v>1636371.4301735088</v>
      </c>
      <c r="I41" s="588">
        <f t="shared" si="17"/>
        <v>4.1021548617204064E-2</v>
      </c>
      <c r="J41" s="586">
        <f t="shared" si="18"/>
        <v>167.91907954576797</v>
      </c>
      <c r="K41" s="409">
        <v>41641765.83732719</v>
      </c>
      <c r="L41" s="409">
        <v>41505312.422702819</v>
      </c>
      <c r="M41" s="409">
        <v>42050109.364336893</v>
      </c>
      <c r="N41" s="409">
        <f t="shared" si="19"/>
        <v>-136453.41462437063</v>
      </c>
      <c r="O41" s="409">
        <f t="shared" si="20"/>
        <v>544796.94163407385</v>
      </c>
      <c r="P41" s="407">
        <f t="shared" si="21"/>
        <v>408343.52700970322</v>
      </c>
      <c r="Q41" s="593">
        <f t="shared" si="22"/>
        <v>9.8061049717461518E-3</v>
      </c>
      <c r="R41" s="407">
        <f t="shared" si="23"/>
        <v>41.902876039990069</v>
      </c>
      <c r="S41" s="586">
        <f t="shared" si="24"/>
        <v>-1228027.9031638056</v>
      </c>
      <c r="T41" s="588">
        <f t="shared" si="25"/>
        <v>-3.0784946133883401E-2</v>
      </c>
      <c r="U41" s="597">
        <f t="shared" si="26"/>
        <v>-126.0162035057779</v>
      </c>
      <c r="V41" s="587">
        <v>-2287834.8846379528</v>
      </c>
      <c r="W41" s="586">
        <f t="shared" si="27"/>
        <v>-234.77012669450517</v>
      </c>
      <c r="X41" s="412">
        <v>9745</v>
      </c>
      <c r="Y41" s="439">
        <v>4</v>
      </c>
      <c r="Z41" s="439">
        <v>4</v>
      </c>
      <c r="AB41" s="426"/>
    </row>
    <row r="42" spans="1:28" s="584" customFormat="1">
      <c r="A42" s="408">
        <v>103</v>
      </c>
      <c r="B42" s="408" t="s">
        <v>76</v>
      </c>
      <c r="C42" s="409">
        <v>8599989.7350780908</v>
      </c>
      <c r="D42" s="409">
        <v>8725264.2693566103</v>
      </c>
      <c r="E42" s="409">
        <v>8808447.4156496655</v>
      </c>
      <c r="F42" s="409">
        <f t="shared" si="14"/>
        <v>125274.53427851945</v>
      </c>
      <c r="G42" s="407">
        <f t="shared" si="15"/>
        <v>83183.146293055266</v>
      </c>
      <c r="H42" s="407">
        <f t="shared" si="16"/>
        <v>208457.68057157472</v>
      </c>
      <c r="I42" s="588">
        <f t="shared" si="17"/>
        <v>2.4239294114655342E-2</v>
      </c>
      <c r="J42" s="586">
        <f t="shared" si="18"/>
        <v>96.463526409798575</v>
      </c>
      <c r="K42" s="409">
        <v>8942868.9877112098</v>
      </c>
      <c r="L42" s="409">
        <v>8959611.9271074366</v>
      </c>
      <c r="M42" s="409">
        <v>9046918.7221515514</v>
      </c>
      <c r="N42" s="409">
        <f t="shared" si="19"/>
        <v>16742.939396226779</v>
      </c>
      <c r="O42" s="409">
        <f t="shared" si="20"/>
        <v>87306.795044114813</v>
      </c>
      <c r="P42" s="407">
        <f t="shared" si="21"/>
        <v>104049.73444034159</v>
      </c>
      <c r="Q42" s="593">
        <f t="shared" si="22"/>
        <v>1.1634938919861278E-2</v>
      </c>
      <c r="R42" s="407">
        <f t="shared" si="23"/>
        <v>48.14888220284201</v>
      </c>
      <c r="S42" s="586">
        <f t="shared" si="24"/>
        <v>-104407.94613123313</v>
      </c>
      <c r="T42" s="588">
        <f t="shared" si="25"/>
        <v>-1.2140473343284178E-2</v>
      </c>
      <c r="U42" s="597">
        <f t="shared" si="26"/>
        <v>-48.314644206956558</v>
      </c>
      <c r="V42" s="587">
        <v>-442487.18765923404</v>
      </c>
      <c r="W42" s="586">
        <f t="shared" si="27"/>
        <v>-204.76038299825731</v>
      </c>
      <c r="X42" s="412">
        <v>2161</v>
      </c>
      <c r="Y42" s="439">
        <v>5</v>
      </c>
      <c r="Z42" s="439">
        <v>5</v>
      </c>
      <c r="AB42" s="426"/>
    </row>
    <row r="43" spans="1:28" s="584" customFormat="1">
      <c r="A43" s="408">
        <v>105</v>
      </c>
      <c r="B43" s="408" t="s">
        <v>77</v>
      </c>
      <c r="C43" s="409">
        <v>13658189.599467404</v>
      </c>
      <c r="D43" s="409">
        <v>13367396.207532249</v>
      </c>
      <c r="E43" s="409">
        <v>13505767.964548741</v>
      </c>
      <c r="F43" s="409">
        <f t="shared" si="14"/>
        <v>-290793.3919351548</v>
      </c>
      <c r="G43" s="407">
        <f t="shared" si="15"/>
        <v>138371.75701649114</v>
      </c>
      <c r="H43" s="407">
        <f t="shared" si="16"/>
        <v>-152421.63491866365</v>
      </c>
      <c r="I43" s="588">
        <f t="shared" si="17"/>
        <v>-1.1159724633241823E-2</v>
      </c>
      <c r="J43" s="586">
        <f t="shared" si="18"/>
        <v>-72.789701489333169</v>
      </c>
      <c r="K43" s="409">
        <v>14223460.437222</v>
      </c>
      <c r="L43" s="409">
        <v>14136097.234481111</v>
      </c>
      <c r="M43" s="409">
        <v>14200840.302330345</v>
      </c>
      <c r="N43" s="409">
        <f t="shared" si="19"/>
        <v>-87363.202740889043</v>
      </c>
      <c r="O43" s="409">
        <f t="shared" si="20"/>
        <v>64743.067849233747</v>
      </c>
      <c r="P43" s="407">
        <f t="shared" si="21"/>
        <v>-22620.134891655296</v>
      </c>
      <c r="Q43" s="593">
        <f t="shared" si="22"/>
        <v>-1.5903397764203476E-3</v>
      </c>
      <c r="R43" s="407">
        <f t="shared" si="23"/>
        <v>-10.802356681783809</v>
      </c>
      <c r="S43" s="586">
        <f t="shared" si="24"/>
        <v>129801.50002700835</v>
      </c>
      <c r="T43" s="588">
        <f t="shared" si="25"/>
        <v>9.5035655407851357E-3</v>
      </c>
      <c r="U43" s="597">
        <f t="shared" si="26"/>
        <v>61.987344807549356</v>
      </c>
      <c r="V43" s="587">
        <v>219757.28909724439</v>
      </c>
      <c r="W43" s="586">
        <f t="shared" si="27"/>
        <v>104.9461743539849</v>
      </c>
      <c r="X43" s="412">
        <v>2094</v>
      </c>
      <c r="Y43" s="439">
        <v>18</v>
      </c>
      <c r="Z43" s="439">
        <v>18</v>
      </c>
      <c r="AB43" s="426"/>
    </row>
    <row r="44" spans="1:28" s="584" customFormat="1">
      <c r="A44" s="408">
        <v>106</v>
      </c>
      <c r="B44" s="408" t="s">
        <v>78</v>
      </c>
      <c r="C44" s="409">
        <v>178545098.37326866</v>
      </c>
      <c r="D44" s="409">
        <v>188385558.95925844</v>
      </c>
      <c r="E44" s="409">
        <v>188939785.67532375</v>
      </c>
      <c r="F44" s="409">
        <f t="shared" si="14"/>
        <v>9840460.5859897733</v>
      </c>
      <c r="G44" s="407">
        <f t="shared" si="15"/>
        <v>554226.71606531739</v>
      </c>
      <c r="H44" s="407">
        <f t="shared" si="16"/>
        <v>10394687.302055091</v>
      </c>
      <c r="I44" s="588">
        <f t="shared" si="17"/>
        <v>5.8218833206632334E-2</v>
      </c>
      <c r="J44" s="586">
        <f t="shared" si="18"/>
        <v>222.12294168547322</v>
      </c>
      <c r="K44" s="409">
        <v>181481251.04981458</v>
      </c>
      <c r="L44" s="409">
        <v>186859380.76589099</v>
      </c>
      <c r="M44" s="409">
        <v>187203307.90922374</v>
      </c>
      <c r="N44" s="409">
        <f t="shared" si="19"/>
        <v>5378129.7160764039</v>
      </c>
      <c r="O44" s="409">
        <f t="shared" si="20"/>
        <v>343927.14333274961</v>
      </c>
      <c r="P44" s="407">
        <f t="shared" si="21"/>
        <v>5722056.8594091535</v>
      </c>
      <c r="Q44" s="593">
        <f t="shared" si="22"/>
        <v>3.1529741096167081E-2</v>
      </c>
      <c r="R44" s="407">
        <f t="shared" si="23"/>
        <v>122.27401028717981</v>
      </c>
      <c r="S44" s="586">
        <f t="shared" si="24"/>
        <v>-4672630.4426459372</v>
      </c>
      <c r="T44" s="588">
        <f t="shared" si="25"/>
        <v>-2.6170589308911054E-2</v>
      </c>
      <c r="U44" s="597">
        <f t="shared" si="26"/>
        <v>-99.848931398293416</v>
      </c>
      <c r="V44" s="587">
        <v>-8517506.0997563191</v>
      </c>
      <c r="W44" s="586">
        <f t="shared" si="27"/>
        <v>-182.00966087048997</v>
      </c>
      <c r="X44" s="412">
        <v>46797</v>
      </c>
      <c r="Y44" s="439">
        <v>1</v>
      </c>
      <c r="Z44" s="594">
        <v>33</v>
      </c>
      <c r="AB44" s="426"/>
    </row>
    <row r="45" spans="1:28" s="584" customFormat="1">
      <c r="A45" s="408">
        <v>108</v>
      </c>
      <c r="B45" s="408" t="s">
        <v>79</v>
      </c>
      <c r="C45" s="409">
        <v>38524707.577378623</v>
      </c>
      <c r="D45" s="409">
        <v>38647222.14710553</v>
      </c>
      <c r="E45" s="409">
        <v>39048936.393377349</v>
      </c>
      <c r="F45" s="409">
        <f t="shared" si="14"/>
        <v>122514.56972690672</v>
      </c>
      <c r="G45" s="407">
        <f t="shared" si="15"/>
        <v>401714.24627181888</v>
      </c>
      <c r="H45" s="407">
        <f t="shared" si="16"/>
        <v>524228.81599872559</v>
      </c>
      <c r="I45" s="588">
        <f t="shared" si="17"/>
        <v>1.3607600134168138E-2</v>
      </c>
      <c r="J45" s="586">
        <f t="shared" si="18"/>
        <v>51.109370771056412</v>
      </c>
      <c r="K45" s="409">
        <v>39583086.064111501</v>
      </c>
      <c r="L45" s="409">
        <v>40466782.140282184</v>
      </c>
      <c r="M45" s="409">
        <v>40586646.825251587</v>
      </c>
      <c r="N45" s="409">
        <f t="shared" si="19"/>
        <v>883696.07617068291</v>
      </c>
      <c r="O45" s="409">
        <f t="shared" si="20"/>
        <v>119864.68496940285</v>
      </c>
      <c r="P45" s="407">
        <f t="shared" si="21"/>
        <v>1003560.7611400858</v>
      </c>
      <c r="Q45" s="593">
        <f t="shared" si="22"/>
        <v>2.5353272342501273E-2</v>
      </c>
      <c r="R45" s="407">
        <f t="shared" si="23"/>
        <v>97.841548322129839</v>
      </c>
      <c r="S45" s="586">
        <f t="shared" si="24"/>
        <v>479331.94514136016</v>
      </c>
      <c r="T45" s="588">
        <f t="shared" si="25"/>
        <v>1.2442195548885093E-2</v>
      </c>
      <c r="U45" s="597">
        <f t="shared" si="26"/>
        <v>46.732177551073427</v>
      </c>
      <c r="V45" s="587">
        <v>-856711.10345059261</v>
      </c>
      <c r="W45" s="586">
        <f t="shared" si="27"/>
        <v>-83.524529925962042</v>
      </c>
      <c r="X45" s="412">
        <v>10257</v>
      </c>
      <c r="Y45" s="439">
        <v>6</v>
      </c>
      <c r="Z45" s="439">
        <v>6</v>
      </c>
      <c r="AB45" s="426"/>
    </row>
    <row r="46" spans="1:28" s="584" customFormat="1">
      <c r="A46" s="408">
        <v>109</v>
      </c>
      <c r="B46" s="408" t="s">
        <v>80</v>
      </c>
      <c r="C46" s="409">
        <v>271099039.97503293</v>
      </c>
      <c r="D46" s="409">
        <v>287288321.71226305</v>
      </c>
      <c r="E46" s="409">
        <v>275772911.44937015</v>
      </c>
      <c r="F46" s="409">
        <f t="shared" si="14"/>
        <v>16189281.737230122</v>
      </c>
      <c r="G46" s="407">
        <f t="shared" si="15"/>
        <v>-11515410.262892902</v>
      </c>
      <c r="H46" s="407">
        <f t="shared" si="16"/>
        <v>4673871.4743372202</v>
      </c>
      <c r="I46" s="588">
        <f t="shared" si="17"/>
        <v>1.7240457490250292E-2</v>
      </c>
      <c r="J46" s="586">
        <f t="shared" si="18"/>
        <v>68.689967731246711</v>
      </c>
      <c r="K46" s="409">
        <v>269367989.5350517</v>
      </c>
      <c r="L46" s="409">
        <v>276268970.06629276</v>
      </c>
      <c r="M46" s="409">
        <v>277768050.47378218</v>
      </c>
      <c r="N46" s="409">
        <f t="shared" si="19"/>
        <v>6900980.5312410593</v>
      </c>
      <c r="O46" s="409">
        <f t="shared" si="20"/>
        <v>1499080.407489419</v>
      </c>
      <c r="P46" s="407">
        <f t="shared" si="21"/>
        <v>8400060.9387304783</v>
      </c>
      <c r="Q46" s="593">
        <f t="shared" si="22"/>
        <v>3.1184332456241665E-2</v>
      </c>
      <c r="R46" s="407">
        <f t="shared" si="23"/>
        <v>123.45224253384592</v>
      </c>
      <c r="S46" s="586">
        <f t="shared" si="24"/>
        <v>3726189.4643932581</v>
      </c>
      <c r="T46" s="588">
        <f t="shared" si="25"/>
        <v>1.3744753447804257E-2</v>
      </c>
      <c r="U46" s="597">
        <f t="shared" si="26"/>
        <v>54.762274802599208</v>
      </c>
      <c r="V46" s="587">
        <v>-80038.583229906857</v>
      </c>
      <c r="W46" s="586">
        <f t="shared" si="27"/>
        <v>-1.1762941556061146</v>
      </c>
      <c r="X46" s="412">
        <v>68043</v>
      </c>
      <c r="Y46" s="439">
        <v>5</v>
      </c>
      <c r="Z46" s="439">
        <v>5</v>
      </c>
      <c r="AB46" s="426"/>
    </row>
    <row r="47" spans="1:28" s="584" customFormat="1">
      <c r="A47" s="408">
        <v>111</v>
      </c>
      <c r="B47" s="408" t="s">
        <v>81</v>
      </c>
      <c r="C47" s="409">
        <v>82196644.5031607</v>
      </c>
      <c r="D47" s="409">
        <v>83629489.105912507</v>
      </c>
      <c r="E47" s="409">
        <v>84787109.63228853</v>
      </c>
      <c r="F47" s="409">
        <f t="shared" si="14"/>
        <v>1432844.6027518064</v>
      </c>
      <c r="G47" s="407">
        <f t="shared" si="15"/>
        <v>1157620.5263760239</v>
      </c>
      <c r="H47" s="407">
        <f t="shared" si="16"/>
        <v>2590465.1291278303</v>
      </c>
      <c r="I47" s="588">
        <f t="shared" si="17"/>
        <v>3.1515460816995022E-2</v>
      </c>
      <c r="J47" s="586">
        <f t="shared" si="18"/>
        <v>142.8749174964332</v>
      </c>
      <c r="K47" s="409">
        <v>89128941.275096238</v>
      </c>
      <c r="L47" s="409">
        <v>89526471.86892885</v>
      </c>
      <c r="M47" s="409">
        <v>90289879.288836509</v>
      </c>
      <c r="N47" s="409">
        <f t="shared" si="19"/>
        <v>397530.59383261204</v>
      </c>
      <c r="O47" s="409">
        <f t="shared" si="20"/>
        <v>763407.41990765929</v>
      </c>
      <c r="P47" s="407">
        <f t="shared" si="21"/>
        <v>1160938.0137402713</v>
      </c>
      <c r="Q47" s="593">
        <f t="shared" si="22"/>
        <v>1.302537646169317E-2</v>
      </c>
      <c r="R47" s="407">
        <f t="shared" si="23"/>
        <v>64.030556160182627</v>
      </c>
      <c r="S47" s="586">
        <f t="shared" si="24"/>
        <v>-1429527.1153875589</v>
      </c>
      <c r="T47" s="588">
        <f t="shared" si="25"/>
        <v>-1.7391550762544686E-2</v>
      </c>
      <c r="U47" s="597">
        <f t="shared" si="26"/>
        <v>-78.844361336250557</v>
      </c>
      <c r="V47" s="587">
        <v>-2583196.3129832633</v>
      </c>
      <c r="W47" s="586">
        <f t="shared" si="27"/>
        <v>-142.47401207783705</v>
      </c>
      <c r="X47" s="412">
        <v>18131</v>
      </c>
      <c r="Y47" s="439">
        <v>7</v>
      </c>
      <c r="Z47" s="439">
        <v>7</v>
      </c>
      <c r="AB47" s="426"/>
    </row>
    <row r="48" spans="1:28" s="584" customFormat="1">
      <c r="A48" s="408">
        <v>139</v>
      </c>
      <c r="B48" s="408" t="s">
        <v>82</v>
      </c>
      <c r="C48" s="409">
        <v>37758594.64054773</v>
      </c>
      <c r="D48" s="409">
        <v>38965603.479706861</v>
      </c>
      <c r="E48" s="409">
        <v>39532554.680465601</v>
      </c>
      <c r="F48" s="409">
        <f t="shared" si="14"/>
        <v>1207008.8391591311</v>
      </c>
      <c r="G48" s="407">
        <f t="shared" si="15"/>
        <v>566951.20075874031</v>
      </c>
      <c r="H48" s="407">
        <f t="shared" si="16"/>
        <v>1773960.0399178714</v>
      </c>
      <c r="I48" s="588">
        <f t="shared" si="17"/>
        <v>4.6981622510199925E-2</v>
      </c>
      <c r="J48" s="586">
        <f t="shared" si="18"/>
        <v>180.04263066252628</v>
      </c>
      <c r="K48" s="409">
        <v>36871837.625445515</v>
      </c>
      <c r="L48" s="409">
        <v>37568919.990964718</v>
      </c>
      <c r="M48" s="409">
        <v>38085349.059391849</v>
      </c>
      <c r="N48" s="409">
        <f t="shared" si="19"/>
        <v>697082.36551920325</v>
      </c>
      <c r="O48" s="409">
        <f t="shared" si="20"/>
        <v>516429.06842713058</v>
      </c>
      <c r="P48" s="407">
        <f t="shared" si="21"/>
        <v>1213511.4339463338</v>
      </c>
      <c r="Q48" s="593">
        <f t="shared" si="22"/>
        <v>3.2911607126108654E-2</v>
      </c>
      <c r="R48" s="407">
        <f t="shared" si="23"/>
        <v>123.16161919682673</v>
      </c>
      <c r="S48" s="586">
        <f t="shared" si="24"/>
        <v>-560448.60597153753</v>
      </c>
      <c r="T48" s="588">
        <f t="shared" si="25"/>
        <v>-1.4842941356977571E-2</v>
      </c>
      <c r="U48" s="597">
        <f t="shared" si="26"/>
        <v>-56.881011465699537</v>
      </c>
      <c r="V48" s="587">
        <v>-1268137.5209661983</v>
      </c>
      <c r="W48" s="586">
        <f t="shared" si="27"/>
        <v>-128.70572627283045</v>
      </c>
      <c r="X48" s="412">
        <v>9853</v>
      </c>
      <c r="Y48" s="439">
        <v>17</v>
      </c>
      <c r="Z48" s="439">
        <v>17</v>
      </c>
      <c r="AB48" s="426"/>
    </row>
    <row r="49" spans="1:28" s="584" customFormat="1">
      <c r="A49" s="408">
        <v>140</v>
      </c>
      <c r="B49" s="408" t="s">
        <v>83</v>
      </c>
      <c r="C49" s="409">
        <v>86467871.344788522</v>
      </c>
      <c r="D49" s="409">
        <v>88662662.024494126</v>
      </c>
      <c r="E49" s="409">
        <v>88576193.615183175</v>
      </c>
      <c r="F49" s="409">
        <f t="shared" si="14"/>
        <v>2194790.6797056049</v>
      </c>
      <c r="G49" s="407">
        <f t="shared" si="15"/>
        <v>-86468.409310951829</v>
      </c>
      <c r="H49" s="407">
        <f t="shared" si="16"/>
        <v>2108322.2703946531</v>
      </c>
      <c r="I49" s="588">
        <f t="shared" si="17"/>
        <v>2.4382724329916363E-2</v>
      </c>
      <c r="J49" s="586">
        <f t="shared" si="18"/>
        <v>101.3567746932673</v>
      </c>
      <c r="K49" s="409">
        <v>96927567.686124429</v>
      </c>
      <c r="L49" s="409">
        <v>97786575.497626051</v>
      </c>
      <c r="M49" s="409">
        <v>98142309.764612406</v>
      </c>
      <c r="N49" s="409">
        <f t="shared" si="19"/>
        <v>859007.8115016222</v>
      </c>
      <c r="O49" s="409">
        <f t="shared" si="20"/>
        <v>355734.26698635519</v>
      </c>
      <c r="P49" s="407">
        <f t="shared" si="21"/>
        <v>1214742.0784879774</v>
      </c>
      <c r="Q49" s="593">
        <f t="shared" si="22"/>
        <v>1.2532472520321714E-2</v>
      </c>
      <c r="R49" s="407">
        <f t="shared" si="23"/>
        <v>58.398253857409614</v>
      </c>
      <c r="S49" s="586">
        <f t="shared" si="24"/>
        <v>-893580.1919066757</v>
      </c>
      <c r="T49" s="588">
        <f t="shared" si="25"/>
        <v>-1.0334245286825052E-2</v>
      </c>
      <c r="U49" s="597">
        <f t="shared" si="26"/>
        <v>-42.958520835857684</v>
      </c>
      <c r="V49" s="587">
        <v>-1728303.1113974601</v>
      </c>
      <c r="W49" s="586">
        <f t="shared" si="27"/>
        <v>-83.087501148861122</v>
      </c>
      <c r="X49" s="412">
        <v>20801</v>
      </c>
      <c r="Y49" s="439">
        <v>11</v>
      </c>
      <c r="Z49" s="439">
        <v>11</v>
      </c>
      <c r="AB49" s="426"/>
    </row>
    <row r="50" spans="1:28" s="584" customFormat="1">
      <c r="A50" s="408">
        <v>142</v>
      </c>
      <c r="B50" s="408" t="s">
        <v>84</v>
      </c>
      <c r="C50" s="409">
        <v>28625338.026902575</v>
      </c>
      <c r="D50" s="409">
        <v>28446789.953957397</v>
      </c>
      <c r="E50" s="409">
        <v>28390341.80022192</v>
      </c>
      <c r="F50" s="409">
        <f t="shared" si="14"/>
        <v>-178548.07294517756</v>
      </c>
      <c r="G50" s="407">
        <f t="shared" si="15"/>
        <v>-56448.153735477477</v>
      </c>
      <c r="H50" s="407">
        <f t="shared" si="16"/>
        <v>-234996.22668065503</v>
      </c>
      <c r="I50" s="588">
        <f t="shared" si="17"/>
        <v>-8.2093782249768234E-3</v>
      </c>
      <c r="J50" s="586">
        <f t="shared" si="18"/>
        <v>-36.131031162462335</v>
      </c>
      <c r="K50" s="409">
        <v>28508905.940651983</v>
      </c>
      <c r="L50" s="409">
        <v>28684037.543451332</v>
      </c>
      <c r="M50" s="409">
        <v>28907063.062426616</v>
      </c>
      <c r="N50" s="409">
        <f t="shared" si="19"/>
        <v>175131.60279934853</v>
      </c>
      <c r="O50" s="409">
        <f t="shared" si="20"/>
        <v>223025.51897528395</v>
      </c>
      <c r="P50" s="407">
        <f t="shared" si="21"/>
        <v>398157.12177463248</v>
      </c>
      <c r="Q50" s="593">
        <f t="shared" si="22"/>
        <v>1.3966061082929332E-2</v>
      </c>
      <c r="R50" s="407">
        <f t="shared" si="23"/>
        <v>61.217269645546203</v>
      </c>
      <c r="S50" s="586">
        <f t="shared" si="24"/>
        <v>633153.34845528752</v>
      </c>
      <c r="T50" s="588">
        <f t="shared" si="25"/>
        <v>2.2118633074664107E-2</v>
      </c>
      <c r="U50" s="597">
        <f t="shared" si="26"/>
        <v>97.348300808008531</v>
      </c>
      <c r="V50" s="587">
        <v>94848.149995067157</v>
      </c>
      <c r="W50" s="586">
        <f t="shared" si="27"/>
        <v>14.583048892230497</v>
      </c>
      <c r="X50" s="412">
        <v>6504</v>
      </c>
      <c r="Y50" s="439">
        <v>7</v>
      </c>
      <c r="Z50" s="439">
        <v>7</v>
      </c>
      <c r="AB50" s="426"/>
    </row>
    <row r="51" spans="1:28" s="584" customFormat="1">
      <c r="A51" s="408">
        <v>143</v>
      </c>
      <c r="B51" s="408" t="s">
        <v>85</v>
      </c>
      <c r="C51" s="409">
        <v>30038263.550113726</v>
      </c>
      <c r="D51" s="409">
        <v>30984698.060733676</v>
      </c>
      <c r="E51" s="409">
        <v>31198931.003840942</v>
      </c>
      <c r="F51" s="409">
        <f t="shared" si="14"/>
        <v>946434.51061994955</v>
      </c>
      <c r="G51" s="407">
        <f t="shared" si="15"/>
        <v>214232.94310726598</v>
      </c>
      <c r="H51" s="407">
        <f t="shared" si="16"/>
        <v>1160667.4537272155</v>
      </c>
      <c r="I51" s="588">
        <f t="shared" si="17"/>
        <v>3.8639632140880564E-2</v>
      </c>
      <c r="J51" s="586">
        <f t="shared" si="18"/>
        <v>170.58604552134267</v>
      </c>
      <c r="K51" s="409">
        <v>29746741.468678884</v>
      </c>
      <c r="L51" s="409">
        <v>29998738.18005329</v>
      </c>
      <c r="M51" s="409">
        <v>30273217.016088154</v>
      </c>
      <c r="N51" s="409">
        <f t="shared" si="19"/>
        <v>251996.71137440577</v>
      </c>
      <c r="O51" s="409">
        <f t="shared" si="20"/>
        <v>274478.83603486419</v>
      </c>
      <c r="P51" s="407">
        <f t="shared" si="21"/>
        <v>526475.54740926996</v>
      </c>
      <c r="Q51" s="593">
        <f t="shared" si="22"/>
        <v>1.769859559117121E-2</v>
      </c>
      <c r="R51" s="407">
        <f t="shared" si="23"/>
        <v>77.377358525759846</v>
      </c>
      <c r="S51" s="586">
        <f t="shared" si="24"/>
        <v>-634191.90631794557</v>
      </c>
      <c r="T51" s="588">
        <f t="shared" si="25"/>
        <v>-2.1112801852207749E-2</v>
      </c>
      <c r="U51" s="597">
        <f t="shared" si="26"/>
        <v>-93.208686995582823</v>
      </c>
      <c r="V51" s="587">
        <v>-801679.22334179236</v>
      </c>
      <c r="W51" s="586">
        <f t="shared" si="27"/>
        <v>-117.82469478862322</v>
      </c>
      <c r="X51" s="412">
        <v>6804</v>
      </c>
      <c r="Y51" s="439">
        <v>6</v>
      </c>
      <c r="Z51" s="439">
        <v>6</v>
      </c>
      <c r="AB51" s="426"/>
    </row>
    <row r="52" spans="1:28" s="584" customFormat="1">
      <c r="A52" s="408">
        <v>145</v>
      </c>
      <c r="B52" s="408" t="s">
        <v>86</v>
      </c>
      <c r="C52" s="409">
        <v>45140339.602265939</v>
      </c>
      <c r="D52" s="409">
        <v>46816359.026960231</v>
      </c>
      <c r="E52" s="409">
        <v>47449511.467955276</v>
      </c>
      <c r="F52" s="409">
        <f t="shared" si="14"/>
        <v>1676019.4246942922</v>
      </c>
      <c r="G52" s="407">
        <f t="shared" si="15"/>
        <v>633152.44099504501</v>
      </c>
      <c r="H52" s="407">
        <f t="shared" si="16"/>
        <v>2309171.8656893373</v>
      </c>
      <c r="I52" s="588">
        <f t="shared" si="17"/>
        <v>5.115539417814708E-2</v>
      </c>
      <c r="J52" s="586">
        <f t="shared" si="18"/>
        <v>186.69026321362577</v>
      </c>
      <c r="K52" s="409">
        <v>47801366.904789984</v>
      </c>
      <c r="L52" s="409">
        <v>48878080.675791487</v>
      </c>
      <c r="M52" s="409">
        <v>49064613.018799312</v>
      </c>
      <c r="N52" s="409">
        <f t="shared" si="19"/>
        <v>1076713.7710015029</v>
      </c>
      <c r="O52" s="409">
        <f t="shared" si="20"/>
        <v>186532.34300782531</v>
      </c>
      <c r="P52" s="407">
        <f t="shared" si="21"/>
        <v>1263246.1140093282</v>
      </c>
      <c r="Q52" s="593">
        <f t="shared" si="22"/>
        <v>2.6426987255938561E-2</v>
      </c>
      <c r="R52" s="407">
        <f t="shared" si="23"/>
        <v>102.13001164276241</v>
      </c>
      <c r="S52" s="586">
        <f t="shared" si="24"/>
        <v>-1045925.7516800091</v>
      </c>
      <c r="T52" s="588">
        <f t="shared" si="25"/>
        <v>-2.3170533516046168E-2</v>
      </c>
      <c r="U52" s="597">
        <f t="shared" si="26"/>
        <v>-84.560251570863372</v>
      </c>
      <c r="V52" s="587">
        <v>-1810217.6139822323</v>
      </c>
      <c r="W52" s="586">
        <f t="shared" si="27"/>
        <v>-146.35116937361406</v>
      </c>
      <c r="X52" s="412">
        <v>12369</v>
      </c>
      <c r="Y52" s="439">
        <v>14</v>
      </c>
      <c r="Z52" s="439">
        <v>14</v>
      </c>
      <c r="AB52" s="426"/>
    </row>
    <row r="53" spans="1:28" s="584" customFormat="1">
      <c r="A53" s="408">
        <v>146</v>
      </c>
      <c r="B53" s="408" t="s">
        <v>87</v>
      </c>
      <c r="C53" s="409">
        <v>26775014.087765545</v>
      </c>
      <c r="D53" s="409">
        <v>28514229.766810872</v>
      </c>
      <c r="E53" s="409">
        <v>28120610.636565812</v>
      </c>
      <c r="F53" s="409">
        <f t="shared" si="14"/>
        <v>1739215.679045327</v>
      </c>
      <c r="G53" s="407">
        <f t="shared" si="15"/>
        <v>-393619.13024505973</v>
      </c>
      <c r="H53" s="407">
        <f t="shared" si="16"/>
        <v>1345596.5488002673</v>
      </c>
      <c r="I53" s="588">
        <f t="shared" si="17"/>
        <v>5.0255680329039237E-2</v>
      </c>
      <c r="J53" s="586">
        <f t="shared" si="18"/>
        <v>299.55399572579415</v>
      </c>
      <c r="K53" s="409">
        <v>28909603.560321674</v>
      </c>
      <c r="L53" s="409">
        <v>28720583.396623999</v>
      </c>
      <c r="M53" s="409">
        <v>28996940.402142897</v>
      </c>
      <c r="N53" s="409">
        <f t="shared" si="19"/>
        <v>-189020.16369767487</v>
      </c>
      <c r="O53" s="409">
        <f t="shared" si="20"/>
        <v>276357.00551889837</v>
      </c>
      <c r="P53" s="407">
        <f t="shared" si="21"/>
        <v>87336.841821223497</v>
      </c>
      <c r="Q53" s="593">
        <f t="shared" si="22"/>
        <v>3.0210321507519043E-3</v>
      </c>
      <c r="R53" s="407">
        <f t="shared" si="23"/>
        <v>19.442751963763023</v>
      </c>
      <c r="S53" s="586">
        <f t="shared" si="24"/>
        <v>-1258259.7069790438</v>
      </c>
      <c r="T53" s="588">
        <f t="shared" si="25"/>
        <v>-4.6993801865224318E-2</v>
      </c>
      <c r="U53" s="597">
        <f t="shared" si="26"/>
        <v>-280.11124376203111</v>
      </c>
      <c r="V53" s="587">
        <v>-909359.177396724</v>
      </c>
      <c r="W53" s="586">
        <f t="shared" si="27"/>
        <v>-202.43971001708013</v>
      </c>
      <c r="X53" s="412">
        <v>4492</v>
      </c>
      <c r="Y53" s="439">
        <v>12</v>
      </c>
      <c r="Z53" s="439">
        <v>12</v>
      </c>
      <c r="AB53" s="426"/>
    </row>
    <row r="54" spans="1:28" s="584" customFormat="1">
      <c r="A54" s="408">
        <v>148</v>
      </c>
      <c r="B54" s="408" t="s">
        <v>88</v>
      </c>
      <c r="C54" s="409">
        <v>33031020.518623184</v>
      </c>
      <c r="D54" s="409">
        <v>33604024.793690339</v>
      </c>
      <c r="E54" s="409">
        <v>33383277.002134424</v>
      </c>
      <c r="F54" s="409">
        <f t="shared" si="14"/>
        <v>573004.27506715432</v>
      </c>
      <c r="G54" s="407">
        <f t="shared" si="15"/>
        <v>-220747.79155591503</v>
      </c>
      <c r="H54" s="407">
        <f t="shared" si="16"/>
        <v>352256.48351123929</v>
      </c>
      <c r="I54" s="588">
        <f t="shared" si="17"/>
        <v>1.066441417735289E-2</v>
      </c>
      <c r="J54" s="586">
        <f t="shared" si="18"/>
        <v>49.98672960284366</v>
      </c>
      <c r="K54" s="409">
        <v>32939865.444757581</v>
      </c>
      <c r="L54" s="409">
        <v>33595133.961478166</v>
      </c>
      <c r="M54" s="409">
        <v>34612215.391488664</v>
      </c>
      <c r="N54" s="409">
        <f t="shared" si="19"/>
        <v>655268.51672058553</v>
      </c>
      <c r="O54" s="409">
        <f t="shared" si="20"/>
        <v>1017081.4300104976</v>
      </c>
      <c r="P54" s="407">
        <f t="shared" si="21"/>
        <v>1672349.9467310831</v>
      </c>
      <c r="Q54" s="593">
        <f t="shared" si="22"/>
        <v>5.0769786826716977E-2</v>
      </c>
      <c r="R54" s="407">
        <f t="shared" si="23"/>
        <v>237.31374297304995</v>
      </c>
      <c r="S54" s="586">
        <f t="shared" si="24"/>
        <v>1320093.4632198438</v>
      </c>
      <c r="T54" s="588">
        <f t="shared" si="25"/>
        <v>3.9965264242307119E-2</v>
      </c>
      <c r="U54" s="597">
        <f t="shared" si="26"/>
        <v>187.32701337020629</v>
      </c>
      <c r="V54" s="587">
        <v>1258483.012212446</v>
      </c>
      <c r="W54" s="586">
        <f t="shared" si="27"/>
        <v>178.58422196856051</v>
      </c>
      <c r="X54" s="412">
        <v>7047</v>
      </c>
      <c r="Y54" s="439">
        <v>19</v>
      </c>
      <c r="Z54" s="439">
        <v>19</v>
      </c>
      <c r="AB54" s="426"/>
    </row>
    <row r="55" spans="1:28" s="584" customFormat="1">
      <c r="A55" s="408">
        <v>149</v>
      </c>
      <c r="B55" s="408" t="s">
        <v>89</v>
      </c>
      <c r="C55" s="409">
        <v>20502464.888591409</v>
      </c>
      <c r="D55" s="409">
        <v>20612847.116808645</v>
      </c>
      <c r="E55" s="409">
        <v>20515121.604668416</v>
      </c>
      <c r="F55" s="409">
        <f t="shared" si="14"/>
        <v>110382.2282172367</v>
      </c>
      <c r="G55" s="407">
        <f t="shared" si="15"/>
        <v>-97725.512140229344</v>
      </c>
      <c r="H55" s="407">
        <f t="shared" si="16"/>
        <v>12656.716077007353</v>
      </c>
      <c r="I55" s="588">
        <f t="shared" si="17"/>
        <v>6.1732655784476817E-4</v>
      </c>
      <c r="J55" s="586">
        <f t="shared" si="18"/>
        <v>2.3508016487755112</v>
      </c>
      <c r="K55" s="409">
        <v>20976749.660830401</v>
      </c>
      <c r="L55" s="409">
        <v>21355142.134186368</v>
      </c>
      <c r="M55" s="409">
        <v>21683638.010345705</v>
      </c>
      <c r="N55" s="409">
        <f t="shared" si="19"/>
        <v>378392.47335596755</v>
      </c>
      <c r="O55" s="409">
        <f t="shared" si="20"/>
        <v>328495.87615933642</v>
      </c>
      <c r="P55" s="407">
        <f t="shared" si="21"/>
        <v>706888.34951530397</v>
      </c>
      <c r="Q55" s="593">
        <f t="shared" si="22"/>
        <v>3.3698659751623339E-2</v>
      </c>
      <c r="R55" s="407">
        <f t="shared" si="23"/>
        <v>131.2942699694101</v>
      </c>
      <c r="S55" s="586">
        <f t="shared" si="24"/>
        <v>694231.63343829662</v>
      </c>
      <c r="T55" s="588">
        <f t="shared" si="25"/>
        <v>3.386088634760212E-2</v>
      </c>
      <c r="U55" s="597">
        <f t="shared" si="26"/>
        <v>128.94346832063459</v>
      </c>
      <c r="V55" s="587">
        <v>236966.92493621027</v>
      </c>
      <c r="W55" s="586">
        <f t="shared" si="27"/>
        <v>44.013173279385263</v>
      </c>
      <c r="X55" s="412">
        <v>5384</v>
      </c>
      <c r="Y55" s="439">
        <v>1</v>
      </c>
      <c r="Z55" s="594">
        <v>34</v>
      </c>
      <c r="AB55" s="426"/>
    </row>
    <row r="56" spans="1:28" s="584" customFormat="1">
      <c r="A56" s="408">
        <v>151</v>
      </c>
      <c r="B56" s="408" t="s">
        <v>90</v>
      </c>
      <c r="C56" s="409">
        <v>10527569.059058081</v>
      </c>
      <c r="D56" s="409">
        <v>11223966.732464794</v>
      </c>
      <c r="E56" s="409">
        <v>11163735.660216611</v>
      </c>
      <c r="F56" s="409">
        <f t="shared" si="14"/>
        <v>696397.67340671271</v>
      </c>
      <c r="G56" s="407">
        <f t="shared" si="15"/>
        <v>-60231.072248183191</v>
      </c>
      <c r="H56" s="407">
        <f t="shared" si="16"/>
        <v>636166.60115852952</v>
      </c>
      <c r="I56" s="588">
        <f t="shared" si="17"/>
        <v>6.0428632440189221E-2</v>
      </c>
      <c r="J56" s="586">
        <f t="shared" si="18"/>
        <v>343.50248442685177</v>
      </c>
      <c r="K56" s="409">
        <v>10586885.584843384</v>
      </c>
      <c r="L56" s="409">
        <v>10689857.294352064</v>
      </c>
      <c r="M56" s="409">
        <v>10789254.999137279</v>
      </c>
      <c r="N56" s="409">
        <f t="shared" si="19"/>
        <v>102971.70950867981</v>
      </c>
      <c r="O56" s="409">
        <f t="shared" si="20"/>
        <v>99397.704785214737</v>
      </c>
      <c r="P56" s="407">
        <f t="shared" si="21"/>
        <v>202369.41429389454</v>
      </c>
      <c r="Q56" s="593">
        <f t="shared" si="22"/>
        <v>1.9115103556386293E-2</v>
      </c>
      <c r="R56" s="407">
        <f t="shared" si="23"/>
        <v>109.2707420593383</v>
      </c>
      <c r="S56" s="586">
        <f t="shared" si="24"/>
        <v>-433797.18686463498</v>
      </c>
      <c r="T56" s="588">
        <f t="shared" si="25"/>
        <v>-4.1205826761249238E-2</v>
      </c>
      <c r="U56" s="597">
        <f t="shared" si="26"/>
        <v>-234.23174236751348</v>
      </c>
      <c r="V56" s="587">
        <v>-428908.68630664377</v>
      </c>
      <c r="W56" s="586">
        <f t="shared" si="27"/>
        <v>-231.59216323252903</v>
      </c>
      <c r="X56" s="412">
        <v>1852</v>
      </c>
      <c r="Y56" s="439">
        <v>14</v>
      </c>
      <c r="Z56" s="439">
        <v>14</v>
      </c>
      <c r="AB56" s="426"/>
    </row>
    <row r="57" spans="1:28" s="584" customFormat="1">
      <c r="A57" s="408">
        <v>152</v>
      </c>
      <c r="B57" s="408" t="s">
        <v>91</v>
      </c>
      <c r="C57" s="409">
        <v>18881533.714734353</v>
      </c>
      <c r="D57" s="409">
        <v>19332879.207909267</v>
      </c>
      <c r="E57" s="409">
        <v>19534585.547570866</v>
      </c>
      <c r="F57" s="409">
        <f t="shared" si="14"/>
        <v>451345.49317491427</v>
      </c>
      <c r="G57" s="407">
        <f t="shared" si="15"/>
        <v>201706.33966159821</v>
      </c>
      <c r="H57" s="407">
        <f t="shared" si="16"/>
        <v>653051.83283651248</v>
      </c>
      <c r="I57" s="588">
        <f t="shared" si="17"/>
        <v>3.4586800135144653E-2</v>
      </c>
      <c r="J57" s="586">
        <f t="shared" si="18"/>
        <v>148.21875461564059</v>
      </c>
      <c r="K57" s="409">
        <v>19368970.337826099</v>
      </c>
      <c r="L57" s="409">
        <v>19622237.066479329</v>
      </c>
      <c r="M57" s="409">
        <v>19934361.76728823</v>
      </c>
      <c r="N57" s="409">
        <f t="shared" si="19"/>
        <v>253266.72865322977</v>
      </c>
      <c r="O57" s="409">
        <f t="shared" si="20"/>
        <v>312124.70080890134</v>
      </c>
      <c r="P57" s="407">
        <f t="shared" si="21"/>
        <v>565391.42946213111</v>
      </c>
      <c r="Q57" s="593">
        <f t="shared" si="22"/>
        <v>2.9190577485575752E-2</v>
      </c>
      <c r="R57" s="407">
        <f t="shared" si="23"/>
        <v>128.32306615118728</v>
      </c>
      <c r="S57" s="586">
        <f t="shared" si="24"/>
        <v>-87660.403374381363</v>
      </c>
      <c r="T57" s="588">
        <f t="shared" si="25"/>
        <v>-4.6426526943610987E-3</v>
      </c>
      <c r="U57" s="597">
        <f t="shared" si="26"/>
        <v>-19.895688464453329</v>
      </c>
      <c r="V57" s="587">
        <v>-688023.51678408589</v>
      </c>
      <c r="W57" s="586">
        <f t="shared" si="27"/>
        <v>-156.15604103134041</v>
      </c>
      <c r="X57" s="412">
        <v>4406</v>
      </c>
      <c r="Y57" s="439">
        <v>14</v>
      </c>
      <c r="Z57" s="439">
        <v>14</v>
      </c>
      <c r="AB57" s="426"/>
    </row>
    <row r="58" spans="1:28" s="584" customFormat="1">
      <c r="A58" s="408">
        <v>153</v>
      </c>
      <c r="B58" s="408" t="s">
        <v>92</v>
      </c>
      <c r="C58" s="409">
        <v>109273956.90508068</v>
      </c>
      <c r="D58" s="409">
        <v>113104058.48892953</v>
      </c>
      <c r="E58" s="409">
        <v>112692257.089691</v>
      </c>
      <c r="F58" s="409">
        <f t="shared" si="14"/>
        <v>3830101.5838488489</v>
      </c>
      <c r="G58" s="407">
        <f t="shared" si="15"/>
        <v>-411801.39923852682</v>
      </c>
      <c r="H58" s="407">
        <f t="shared" si="16"/>
        <v>3418300.1846103221</v>
      </c>
      <c r="I58" s="588">
        <f t="shared" si="17"/>
        <v>3.1281929211912606E-2</v>
      </c>
      <c r="J58" s="586">
        <f t="shared" si="18"/>
        <v>135.60378390234538</v>
      </c>
      <c r="K58" s="409">
        <v>121945854.32813939</v>
      </c>
      <c r="L58" s="409">
        <v>121353592.8853498</v>
      </c>
      <c r="M58" s="409">
        <v>121989364.54249948</v>
      </c>
      <c r="N58" s="409">
        <f t="shared" si="19"/>
        <v>-592261.4427895993</v>
      </c>
      <c r="O58" s="409">
        <f t="shared" si="20"/>
        <v>635771.65714968741</v>
      </c>
      <c r="P58" s="407">
        <f t="shared" si="21"/>
        <v>43510.21436008811</v>
      </c>
      <c r="Q58" s="593">
        <f t="shared" si="22"/>
        <v>3.5679945496964706E-4</v>
      </c>
      <c r="R58" s="407">
        <f t="shared" si="23"/>
        <v>1.7260478562396109</v>
      </c>
      <c r="S58" s="586">
        <f t="shared" si="24"/>
        <v>-3374789.970250234</v>
      </c>
      <c r="T58" s="588">
        <f t="shared" si="25"/>
        <v>-3.0883753694228341E-2</v>
      </c>
      <c r="U58" s="597">
        <f t="shared" si="26"/>
        <v>-133.87773604610575</v>
      </c>
      <c r="V58" s="587">
        <v>-6121633.420452401</v>
      </c>
      <c r="W58" s="586">
        <f t="shared" si="27"/>
        <v>-242.84486752032691</v>
      </c>
      <c r="X58" s="412">
        <v>25208</v>
      </c>
      <c r="Y58" s="439">
        <v>9</v>
      </c>
      <c r="Z58" s="439">
        <v>9</v>
      </c>
      <c r="AB58" s="426"/>
    </row>
    <row r="59" spans="1:28" s="584" customFormat="1">
      <c r="A59" s="408">
        <v>165</v>
      </c>
      <c r="B59" s="408" t="s">
        <v>93</v>
      </c>
      <c r="C59" s="409">
        <v>58369243.540649258</v>
      </c>
      <c r="D59" s="409">
        <v>59962910.006449766</v>
      </c>
      <c r="E59" s="409">
        <v>61001209.657206677</v>
      </c>
      <c r="F59" s="409">
        <f t="shared" si="14"/>
        <v>1593666.4658005089</v>
      </c>
      <c r="G59" s="407">
        <f t="shared" si="15"/>
        <v>1038299.6507569104</v>
      </c>
      <c r="H59" s="407">
        <f t="shared" si="16"/>
        <v>2631966.1165574193</v>
      </c>
      <c r="I59" s="588">
        <f t="shared" si="17"/>
        <v>4.5091660554491798E-2</v>
      </c>
      <c r="J59" s="586">
        <f t="shared" si="18"/>
        <v>161.66868037821985</v>
      </c>
      <c r="K59" s="409">
        <v>60962293.136433542</v>
      </c>
      <c r="L59" s="409">
        <v>61505431.69612927</v>
      </c>
      <c r="M59" s="409">
        <v>62318051.621201664</v>
      </c>
      <c r="N59" s="409">
        <f t="shared" si="19"/>
        <v>543138.55969572812</v>
      </c>
      <c r="O59" s="409">
        <f t="shared" si="20"/>
        <v>812619.92507239431</v>
      </c>
      <c r="P59" s="407">
        <f t="shared" si="21"/>
        <v>1355758.4847681224</v>
      </c>
      <c r="Q59" s="593">
        <f t="shared" si="22"/>
        <v>2.2239296047048895E-2</v>
      </c>
      <c r="R59" s="407">
        <f t="shared" si="23"/>
        <v>83.277548204430119</v>
      </c>
      <c r="S59" s="586">
        <f t="shared" si="24"/>
        <v>-1276207.6317892969</v>
      </c>
      <c r="T59" s="588">
        <f t="shared" si="25"/>
        <v>-2.1864385323077312E-2</v>
      </c>
      <c r="U59" s="597">
        <f t="shared" si="26"/>
        <v>-78.391132173789728</v>
      </c>
      <c r="V59" s="587">
        <v>-2607670.2029711027</v>
      </c>
      <c r="W59" s="586">
        <f t="shared" si="27"/>
        <v>-160.17630239380239</v>
      </c>
      <c r="X59" s="412">
        <v>16280</v>
      </c>
      <c r="Y59" s="439">
        <v>5</v>
      </c>
      <c r="Z59" s="439">
        <v>5</v>
      </c>
      <c r="AB59" s="426"/>
    </row>
    <row r="60" spans="1:28" s="584" customFormat="1">
      <c r="A60" s="408">
        <v>167</v>
      </c>
      <c r="B60" s="408" t="s">
        <v>94</v>
      </c>
      <c r="C60" s="409">
        <v>278828838.2638405</v>
      </c>
      <c r="D60" s="409">
        <v>296081741.75867069</v>
      </c>
      <c r="E60" s="409">
        <v>294245431.77243757</v>
      </c>
      <c r="F60" s="409">
        <f t="shared" si="14"/>
        <v>17252903.494830191</v>
      </c>
      <c r="G60" s="407">
        <f t="shared" si="15"/>
        <v>-1836309.9862331152</v>
      </c>
      <c r="H60" s="407">
        <f t="shared" si="16"/>
        <v>15416593.508597076</v>
      </c>
      <c r="I60" s="588">
        <f t="shared" si="17"/>
        <v>5.529052735215715E-2</v>
      </c>
      <c r="J60" s="586">
        <f t="shared" si="18"/>
        <v>198.89042494287509</v>
      </c>
      <c r="K60" s="409">
        <v>290883258.54793978</v>
      </c>
      <c r="L60" s="409">
        <v>299727951.73444527</v>
      </c>
      <c r="M60" s="409">
        <v>299019626.34742135</v>
      </c>
      <c r="N60" s="409">
        <f t="shared" si="19"/>
        <v>8844693.1865054965</v>
      </c>
      <c r="O60" s="409">
        <f t="shared" si="20"/>
        <v>-708325.38702392578</v>
      </c>
      <c r="P60" s="407">
        <f t="shared" si="21"/>
        <v>8136367.7994815707</v>
      </c>
      <c r="Q60" s="593">
        <f t="shared" si="22"/>
        <v>2.7971248122348146E-2</v>
      </c>
      <c r="R60" s="407">
        <f t="shared" si="23"/>
        <v>104.96778346189117</v>
      </c>
      <c r="S60" s="586">
        <f t="shared" si="24"/>
        <v>-7280225.7091155052</v>
      </c>
      <c r="T60" s="588">
        <f t="shared" si="25"/>
        <v>-2.6110017007016418E-2</v>
      </c>
      <c r="U60" s="597">
        <f t="shared" si="26"/>
        <v>-93.922641480983899</v>
      </c>
      <c r="V60" s="587">
        <v>-14131458.031890497</v>
      </c>
      <c r="W60" s="586">
        <f t="shared" si="27"/>
        <v>-182.31081279128014</v>
      </c>
      <c r="X60" s="412">
        <v>77513</v>
      </c>
      <c r="Y60" s="439">
        <v>12</v>
      </c>
      <c r="Z60" s="439">
        <v>12</v>
      </c>
      <c r="AB60" s="426"/>
    </row>
    <row r="61" spans="1:28" s="584" customFormat="1">
      <c r="A61" s="408">
        <v>169</v>
      </c>
      <c r="B61" s="408" t="s">
        <v>95</v>
      </c>
      <c r="C61" s="409">
        <v>19100094.275345154</v>
      </c>
      <c r="D61" s="409">
        <v>19485755.800609816</v>
      </c>
      <c r="E61" s="409">
        <v>19340520.513202213</v>
      </c>
      <c r="F61" s="409">
        <f t="shared" si="14"/>
        <v>385661.52526466176</v>
      </c>
      <c r="G61" s="407">
        <f t="shared" si="15"/>
        <v>-145235.28740760311</v>
      </c>
      <c r="H61" s="407">
        <f t="shared" si="16"/>
        <v>240426.23785705864</v>
      </c>
      <c r="I61" s="588">
        <f t="shared" si="17"/>
        <v>1.2587699012952329E-2</v>
      </c>
      <c r="J61" s="586">
        <f t="shared" si="18"/>
        <v>48.181610792997724</v>
      </c>
      <c r="K61" s="409">
        <v>19593387.709396854</v>
      </c>
      <c r="L61" s="409">
        <v>19648121.296718933</v>
      </c>
      <c r="M61" s="409">
        <v>19919599.140681781</v>
      </c>
      <c r="N61" s="409">
        <f t="shared" si="19"/>
        <v>54733.587322078645</v>
      </c>
      <c r="O61" s="409">
        <f t="shared" si="20"/>
        <v>271477.84396284819</v>
      </c>
      <c r="P61" s="407">
        <f t="shared" si="21"/>
        <v>326211.43128492683</v>
      </c>
      <c r="Q61" s="593">
        <f t="shared" si="22"/>
        <v>1.6649057126985656E-2</v>
      </c>
      <c r="R61" s="407">
        <f t="shared" si="23"/>
        <v>65.373032321628628</v>
      </c>
      <c r="S61" s="586">
        <f t="shared" si="24"/>
        <v>85785.193427868187</v>
      </c>
      <c r="T61" s="588">
        <f t="shared" si="25"/>
        <v>4.4913492148885206E-3</v>
      </c>
      <c r="U61" s="597">
        <f t="shared" si="26"/>
        <v>17.191421528630901</v>
      </c>
      <c r="V61" s="587">
        <v>142696.2869847226</v>
      </c>
      <c r="W61" s="586">
        <f t="shared" si="27"/>
        <v>28.596450297539597</v>
      </c>
      <c r="X61" s="412">
        <v>4990</v>
      </c>
      <c r="Y61" s="439">
        <v>5</v>
      </c>
      <c r="Z61" s="439">
        <v>5</v>
      </c>
      <c r="AB61" s="426"/>
    </row>
    <row r="62" spans="1:28" s="584" customFormat="1">
      <c r="A62" s="408">
        <v>171</v>
      </c>
      <c r="B62" s="408" t="s">
        <v>96</v>
      </c>
      <c r="C62" s="409">
        <v>20406584.128950153</v>
      </c>
      <c r="D62" s="409">
        <v>21251886.677221112</v>
      </c>
      <c r="E62" s="409">
        <v>21239390.384681232</v>
      </c>
      <c r="F62" s="409">
        <f t="shared" si="14"/>
        <v>845302.54827095941</v>
      </c>
      <c r="G62" s="407">
        <f t="shared" si="15"/>
        <v>-12496.29253987968</v>
      </c>
      <c r="H62" s="407">
        <f t="shared" si="16"/>
        <v>832806.25573107973</v>
      </c>
      <c r="I62" s="588">
        <f t="shared" si="17"/>
        <v>4.081066436540963E-2</v>
      </c>
      <c r="J62" s="586">
        <f t="shared" si="18"/>
        <v>183.43750126235236</v>
      </c>
      <c r="K62" s="409">
        <v>20803283.44385751</v>
      </c>
      <c r="L62" s="409">
        <v>20891608.676637765</v>
      </c>
      <c r="M62" s="409">
        <v>21201418.108741615</v>
      </c>
      <c r="N62" s="409">
        <f t="shared" si="19"/>
        <v>88325.232780255377</v>
      </c>
      <c r="O62" s="409">
        <f t="shared" si="20"/>
        <v>309809.43210384995</v>
      </c>
      <c r="P62" s="407">
        <f t="shared" si="21"/>
        <v>398134.66488410532</v>
      </c>
      <c r="Q62" s="593">
        <f t="shared" si="22"/>
        <v>1.9138068563001806E-2</v>
      </c>
      <c r="R62" s="407">
        <f t="shared" si="23"/>
        <v>87.694860106631126</v>
      </c>
      <c r="S62" s="586">
        <f t="shared" si="24"/>
        <v>-434671.5908469744</v>
      </c>
      <c r="T62" s="588">
        <f t="shared" si="25"/>
        <v>-2.1300556139149229E-2</v>
      </c>
      <c r="U62" s="597">
        <f t="shared" si="26"/>
        <v>-95.74264115572123</v>
      </c>
      <c r="V62" s="587">
        <v>-454017.61127855722</v>
      </c>
      <c r="W62" s="586">
        <f t="shared" si="27"/>
        <v>-100.00387913624608</v>
      </c>
      <c r="X62" s="412">
        <v>4540</v>
      </c>
      <c r="Y62" s="439">
        <v>11</v>
      </c>
      <c r="Z62" s="439">
        <v>11</v>
      </c>
      <c r="AB62" s="426"/>
    </row>
    <row r="63" spans="1:28" s="584" customFormat="1">
      <c r="A63" s="408">
        <v>172</v>
      </c>
      <c r="B63" s="408" t="s">
        <v>97</v>
      </c>
      <c r="C63" s="409">
        <v>22874985.106888648</v>
      </c>
      <c r="D63" s="409">
        <v>23581220.758000635</v>
      </c>
      <c r="E63" s="409">
        <v>22948435.238298189</v>
      </c>
      <c r="F63" s="409">
        <f t="shared" si="14"/>
        <v>706235.65111198649</v>
      </c>
      <c r="G63" s="407">
        <f t="shared" si="15"/>
        <v>-632785.51970244572</v>
      </c>
      <c r="H63" s="407">
        <f t="shared" si="16"/>
        <v>73450.131409540772</v>
      </c>
      <c r="I63" s="588">
        <f t="shared" si="17"/>
        <v>3.210936796956504E-3</v>
      </c>
      <c r="J63" s="586">
        <f t="shared" si="18"/>
        <v>17.609717432160338</v>
      </c>
      <c r="K63" s="409">
        <v>22554661.102121554</v>
      </c>
      <c r="L63" s="409">
        <v>22421008.875991706</v>
      </c>
      <c r="M63" s="409">
        <v>22781115.306368276</v>
      </c>
      <c r="N63" s="409">
        <f t="shared" si="19"/>
        <v>-133652.22612984851</v>
      </c>
      <c r="O63" s="409">
        <f t="shared" si="20"/>
        <v>360106.43037657067</v>
      </c>
      <c r="P63" s="407">
        <f t="shared" si="21"/>
        <v>226454.20424672216</v>
      </c>
      <c r="Q63" s="593">
        <f t="shared" si="22"/>
        <v>1.0040239719027356E-2</v>
      </c>
      <c r="R63" s="407">
        <f t="shared" si="23"/>
        <v>54.292544772649762</v>
      </c>
      <c r="S63" s="586">
        <f t="shared" si="24"/>
        <v>153004.07283718139</v>
      </c>
      <c r="T63" s="588">
        <f t="shared" si="25"/>
        <v>6.6887069924738548E-3</v>
      </c>
      <c r="U63" s="597">
        <f t="shared" si="26"/>
        <v>36.682827340489425</v>
      </c>
      <c r="V63" s="587">
        <v>147347.76109464047</v>
      </c>
      <c r="W63" s="586">
        <f t="shared" si="27"/>
        <v>35.326722870927952</v>
      </c>
      <c r="X63" s="412">
        <v>4171</v>
      </c>
      <c r="Y63" s="439">
        <v>13</v>
      </c>
      <c r="Z63" s="439">
        <v>13</v>
      </c>
      <c r="AB63" s="426"/>
    </row>
    <row r="64" spans="1:28" s="584" customFormat="1">
      <c r="A64" s="408">
        <v>176</v>
      </c>
      <c r="B64" s="408" t="s">
        <v>98</v>
      </c>
      <c r="C64" s="409">
        <v>26017558.967881743</v>
      </c>
      <c r="D64" s="409">
        <v>27174324.82417836</v>
      </c>
      <c r="E64" s="409">
        <v>27243669.831332579</v>
      </c>
      <c r="F64" s="409">
        <f t="shared" si="14"/>
        <v>1156765.8562966175</v>
      </c>
      <c r="G64" s="407">
        <f t="shared" si="15"/>
        <v>69345.007154218853</v>
      </c>
      <c r="H64" s="407">
        <f t="shared" si="16"/>
        <v>1226110.8634508364</v>
      </c>
      <c r="I64" s="588">
        <f t="shared" si="17"/>
        <v>4.7126283636541401E-2</v>
      </c>
      <c r="J64" s="586">
        <f t="shared" si="18"/>
        <v>281.73503296204882</v>
      </c>
      <c r="K64" s="409">
        <v>25384203.220428795</v>
      </c>
      <c r="L64" s="409">
        <v>25236478.729950838</v>
      </c>
      <c r="M64" s="409">
        <v>25640507.677372694</v>
      </c>
      <c r="N64" s="409">
        <f t="shared" si="19"/>
        <v>-147724.49047795683</v>
      </c>
      <c r="O64" s="409">
        <f t="shared" si="20"/>
        <v>404028.94742185622</v>
      </c>
      <c r="P64" s="407">
        <f t="shared" si="21"/>
        <v>256304.45694389939</v>
      </c>
      <c r="Q64" s="593">
        <f t="shared" si="22"/>
        <v>1.0097006186021617E-2</v>
      </c>
      <c r="R64" s="407">
        <f t="shared" si="23"/>
        <v>58.893487349241589</v>
      </c>
      <c r="S64" s="586">
        <f t="shared" si="24"/>
        <v>-969806.406506937</v>
      </c>
      <c r="T64" s="588">
        <f t="shared" si="25"/>
        <v>-3.7275072873060359E-2</v>
      </c>
      <c r="U64" s="597">
        <f t="shared" si="26"/>
        <v>-222.84154561280721</v>
      </c>
      <c r="V64" s="587">
        <v>-790352.12372008478</v>
      </c>
      <c r="W64" s="586">
        <f t="shared" si="27"/>
        <v>-181.60664607538712</v>
      </c>
      <c r="X64" s="412">
        <v>4352</v>
      </c>
      <c r="Y64" s="439">
        <v>12</v>
      </c>
      <c r="Z64" s="439">
        <v>12</v>
      </c>
      <c r="AB64" s="426"/>
    </row>
    <row r="65" spans="1:28" s="584" customFormat="1">
      <c r="A65" s="408">
        <v>177</v>
      </c>
      <c r="B65" s="408" t="s">
        <v>99</v>
      </c>
      <c r="C65" s="409">
        <v>7515830.0342901777</v>
      </c>
      <c r="D65" s="409">
        <v>7297112.5157117229</v>
      </c>
      <c r="E65" s="409">
        <v>7549996.5171085969</v>
      </c>
      <c r="F65" s="409">
        <f t="shared" si="14"/>
        <v>-218717.51857845485</v>
      </c>
      <c r="G65" s="407">
        <f t="shared" si="15"/>
        <v>252884.00139687397</v>
      </c>
      <c r="H65" s="407">
        <f t="shared" si="16"/>
        <v>34166.482818419114</v>
      </c>
      <c r="I65" s="588">
        <f t="shared" si="17"/>
        <v>4.5459360659485587E-3</v>
      </c>
      <c r="J65" s="586">
        <f t="shared" si="18"/>
        <v>19.324933720825289</v>
      </c>
      <c r="K65" s="409">
        <v>8113060.4683808563</v>
      </c>
      <c r="L65" s="409">
        <v>8145488.1930886116</v>
      </c>
      <c r="M65" s="409">
        <v>8175753.9932018733</v>
      </c>
      <c r="N65" s="409">
        <f t="shared" si="19"/>
        <v>32427.72470775526</v>
      </c>
      <c r="O65" s="409">
        <f t="shared" si="20"/>
        <v>30265.800113261677</v>
      </c>
      <c r="P65" s="407">
        <f t="shared" si="21"/>
        <v>62693.524821016937</v>
      </c>
      <c r="Q65" s="593">
        <f t="shared" si="22"/>
        <v>7.7274815176533304E-3</v>
      </c>
      <c r="R65" s="407">
        <f t="shared" si="23"/>
        <v>35.460138473425872</v>
      </c>
      <c r="S65" s="586">
        <f t="shared" si="24"/>
        <v>28527.042002597824</v>
      </c>
      <c r="T65" s="588">
        <f t="shared" si="25"/>
        <v>3.7955943485212169E-3</v>
      </c>
      <c r="U65" s="597">
        <f t="shared" si="26"/>
        <v>16.135204752600579</v>
      </c>
      <c r="V65" s="587">
        <v>340424.65717837517</v>
      </c>
      <c r="W65" s="586">
        <f t="shared" si="27"/>
        <v>192.54788301944296</v>
      </c>
      <c r="X65" s="412">
        <v>1768</v>
      </c>
      <c r="Y65" s="439">
        <v>6</v>
      </c>
      <c r="Z65" s="439">
        <v>6</v>
      </c>
      <c r="AB65" s="426"/>
    </row>
    <row r="66" spans="1:28" s="584" customFormat="1">
      <c r="A66" s="408">
        <v>178</v>
      </c>
      <c r="B66" s="408" t="s">
        <v>100</v>
      </c>
      <c r="C66" s="409">
        <v>30630778.096000843</v>
      </c>
      <c r="D66" s="409">
        <v>31515821.606730029</v>
      </c>
      <c r="E66" s="409">
        <v>31474168.254476823</v>
      </c>
      <c r="F66" s="409">
        <f t="shared" si="14"/>
        <v>885043.51072918624</v>
      </c>
      <c r="G66" s="407">
        <f t="shared" si="15"/>
        <v>-41653.352253206074</v>
      </c>
      <c r="H66" s="407">
        <f t="shared" si="16"/>
        <v>843390.15847598016</v>
      </c>
      <c r="I66" s="588">
        <f t="shared" si="17"/>
        <v>2.7534075557358866E-2</v>
      </c>
      <c r="J66" s="586">
        <f t="shared" si="18"/>
        <v>146.19347520817823</v>
      </c>
      <c r="K66" s="409">
        <v>32020880.79578834</v>
      </c>
      <c r="L66" s="409">
        <v>31855015.186381362</v>
      </c>
      <c r="M66" s="409">
        <v>32399071.283960305</v>
      </c>
      <c r="N66" s="409">
        <f t="shared" si="19"/>
        <v>-165865.60940697789</v>
      </c>
      <c r="O66" s="409">
        <f t="shared" si="20"/>
        <v>544056.09757894278</v>
      </c>
      <c r="P66" s="407">
        <f t="shared" si="21"/>
        <v>378190.48817196488</v>
      </c>
      <c r="Q66" s="593">
        <f t="shared" si="22"/>
        <v>1.1810745949927389E-2</v>
      </c>
      <c r="R66" s="407">
        <f t="shared" si="23"/>
        <v>65.555640175414268</v>
      </c>
      <c r="S66" s="586">
        <f t="shared" si="24"/>
        <v>-465199.67030401528</v>
      </c>
      <c r="T66" s="588">
        <f t="shared" si="25"/>
        <v>-1.5187327884587815E-2</v>
      </c>
      <c r="U66" s="597">
        <f t="shared" si="26"/>
        <v>-80.637835032763959</v>
      </c>
      <c r="V66" s="587">
        <v>-309045.93197301775</v>
      </c>
      <c r="W66" s="586">
        <f t="shared" si="27"/>
        <v>-53.570104346163589</v>
      </c>
      <c r="X66" s="412">
        <v>5769</v>
      </c>
      <c r="Y66" s="439">
        <v>10</v>
      </c>
      <c r="Z66" s="439">
        <v>10</v>
      </c>
      <c r="AB66" s="426"/>
    </row>
    <row r="67" spans="1:28" s="584" customFormat="1">
      <c r="A67" s="408">
        <v>179</v>
      </c>
      <c r="B67" s="408" t="s">
        <v>101</v>
      </c>
      <c r="C67" s="409">
        <v>493280845.29973966</v>
      </c>
      <c r="D67" s="409">
        <v>518515780.14028031</v>
      </c>
      <c r="E67" s="409">
        <v>525626889.44985348</v>
      </c>
      <c r="F67" s="409">
        <f t="shared" si="14"/>
        <v>25234934.840540648</v>
      </c>
      <c r="G67" s="407">
        <f t="shared" si="15"/>
        <v>7111109.3095731735</v>
      </c>
      <c r="H67" s="407">
        <f t="shared" si="16"/>
        <v>32346044.150113821</v>
      </c>
      <c r="I67" s="588">
        <f t="shared" si="17"/>
        <v>6.5573282356948009E-2</v>
      </c>
      <c r="J67" s="586">
        <f t="shared" si="18"/>
        <v>221.71985269498873</v>
      </c>
      <c r="K67" s="409">
        <v>481524167.84767973</v>
      </c>
      <c r="L67" s="409">
        <v>498197123.98960555</v>
      </c>
      <c r="M67" s="409">
        <v>497804443.35821617</v>
      </c>
      <c r="N67" s="409">
        <f t="shared" si="19"/>
        <v>16672956.141925812</v>
      </c>
      <c r="O67" s="409">
        <f t="shared" si="20"/>
        <v>-392680.6313893795</v>
      </c>
      <c r="P67" s="407">
        <f t="shared" si="21"/>
        <v>16280275.510536432</v>
      </c>
      <c r="Q67" s="593">
        <f t="shared" si="22"/>
        <v>3.3809882447450409E-2</v>
      </c>
      <c r="R67" s="407">
        <f t="shared" si="23"/>
        <v>111.59510792967455</v>
      </c>
      <c r="S67" s="586">
        <f t="shared" si="24"/>
        <v>-16065768.639577389</v>
      </c>
      <c r="T67" s="588">
        <f t="shared" si="25"/>
        <v>-3.2569212432757455E-2</v>
      </c>
      <c r="U67" s="597">
        <f t="shared" si="26"/>
        <v>-110.12474476531418</v>
      </c>
      <c r="V67" s="587">
        <v>-27218576.316010073</v>
      </c>
      <c r="W67" s="586">
        <f t="shared" si="27"/>
        <v>-186.57300730023974</v>
      </c>
      <c r="X67" s="412">
        <v>145887</v>
      </c>
      <c r="Y67" s="439">
        <v>13</v>
      </c>
      <c r="Z67" s="439">
        <v>13</v>
      </c>
      <c r="AB67" s="426"/>
    </row>
    <row r="68" spans="1:28" s="584" customFormat="1">
      <c r="A68" s="408">
        <v>181</v>
      </c>
      <c r="B68" s="408" t="s">
        <v>102</v>
      </c>
      <c r="C68" s="409">
        <v>6823683.3935024301</v>
      </c>
      <c r="D68" s="409">
        <v>6898705.7192503503</v>
      </c>
      <c r="E68" s="409">
        <v>6791214.5325207924</v>
      </c>
      <c r="F68" s="409">
        <f t="shared" si="14"/>
        <v>75022.3257479202</v>
      </c>
      <c r="G68" s="407">
        <f t="shared" si="15"/>
        <v>-107491.18672955781</v>
      </c>
      <c r="H68" s="407">
        <f t="shared" si="16"/>
        <v>-32468.860981637612</v>
      </c>
      <c r="I68" s="588">
        <f t="shared" si="17"/>
        <v>-4.7582601813786875E-3</v>
      </c>
      <c r="J68" s="586">
        <f t="shared" si="18"/>
        <v>-19.292252514342014</v>
      </c>
      <c r="K68" s="409">
        <v>7321352.4778463896</v>
      </c>
      <c r="L68" s="409">
        <v>7317838.845080357</v>
      </c>
      <c r="M68" s="409">
        <v>7463013.0264008436</v>
      </c>
      <c r="N68" s="409">
        <f t="shared" si="19"/>
        <v>-3513.6327660325915</v>
      </c>
      <c r="O68" s="409">
        <f t="shared" si="20"/>
        <v>145174.18132048659</v>
      </c>
      <c r="P68" s="407">
        <f t="shared" si="21"/>
        <v>141660.548554454</v>
      </c>
      <c r="Q68" s="593">
        <f t="shared" si="22"/>
        <v>1.934895895029003E-2</v>
      </c>
      <c r="R68" s="407">
        <f t="shared" si="23"/>
        <v>84.171448933127749</v>
      </c>
      <c r="S68" s="586">
        <f t="shared" si="24"/>
        <v>174129.40953609161</v>
      </c>
      <c r="T68" s="588">
        <f t="shared" si="25"/>
        <v>2.5518389335281753E-2</v>
      </c>
      <c r="U68" s="597">
        <f t="shared" si="26"/>
        <v>103.46370144746976</v>
      </c>
      <c r="V68" s="587">
        <v>-28114.512662917841</v>
      </c>
      <c r="W68" s="586">
        <f t="shared" si="27"/>
        <v>-16.704998611359382</v>
      </c>
      <c r="X68" s="412">
        <v>1683</v>
      </c>
      <c r="Y68" s="439">
        <v>4</v>
      </c>
      <c r="Z68" s="439">
        <v>4</v>
      </c>
      <c r="AB68" s="426"/>
    </row>
    <row r="69" spans="1:28" s="584" customFormat="1">
      <c r="A69" s="408">
        <v>182</v>
      </c>
      <c r="B69" s="408" t="s">
        <v>103</v>
      </c>
      <c r="C69" s="409">
        <v>88701063.935170844</v>
      </c>
      <c r="D69" s="409">
        <v>92707593.023897976</v>
      </c>
      <c r="E69" s="409">
        <v>93854872.744780317</v>
      </c>
      <c r="F69" s="409">
        <f t="shared" si="14"/>
        <v>4006529.0887271315</v>
      </c>
      <c r="G69" s="407">
        <f t="shared" si="15"/>
        <v>1147279.7208823413</v>
      </c>
      <c r="H69" s="407">
        <f t="shared" si="16"/>
        <v>5153808.8096094728</v>
      </c>
      <c r="I69" s="588">
        <f t="shared" si="17"/>
        <v>5.8103122792036062E-2</v>
      </c>
      <c r="J69" s="586">
        <f t="shared" si="18"/>
        <v>266.38800897345703</v>
      </c>
      <c r="K69" s="409">
        <v>91487602.172328576</v>
      </c>
      <c r="L69" s="409">
        <v>90838776.151065052</v>
      </c>
      <c r="M69" s="409">
        <v>91092834.151075661</v>
      </c>
      <c r="N69" s="409">
        <f t="shared" si="19"/>
        <v>-648826.02126352489</v>
      </c>
      <c r="O69" s="409">
        <f t="shared" si="20"/>
        <v>254058.00001060963</v>
      </c>
      <c r="P69" s="407">
        <f t="shared" si="21"/>
        <v>-394768.02125291526</v>
      </c>
      <c r="Q69" s="593">
        <f t="shared" si="22"/>
        <v>-4.3149892649860834E-3</v>
      </c>
      <c r="R69" s="407">
        <f t="shared" si="23"/>
        <v>-20.404611632445096</v>
      </c>
      <c r="S69" s="586">
        <f t="shared" si="24"/>
        <v>-5548576.830862388</v>
      </c>
      <c r="T69" s="588">
        <f t="shared" si="25"/>
        <v>-6.255366716816034E-2</v>
      </c>
      <c r="U69" s="597">
        <f t="shared" si="26"/>
        <v>-286.79262060590213</v>
      </c>
      <c r="V69" s="587">
        <v>-3976053.3919856017</v>
      </c>
      <c r="W69" s="586">
        <f t="shared" si="27"/>
        <v>-205.51265787903043</v>
      </c>
      <c r="X69" s="412">
        <v>19347</v>
      </c>
      <c r="Y69" s="439">
        <v>13</v>
      </c>
      <c r="Z69" s="439">
        <v>13</v>
      </c>
      <c r="AB69" s="426"/>
    </row>
    <row r="70" spans="1:28" s="584" customFormat="1">
      <c r="A70" s="408">
        <v>186</v>
      </c>
      <c r="B70" s="408" t="s">
        <v>104</v>
      </c>
      <c r="C70" s="409">
        <v>154787518.85335964</v>
      </c>
      <c r="D70" s="409">
        <v>165140831.356148</v>
      </c>
      <c r="E70" s="409">
        <v>165808088.60573977</v>
      </c>
      <c r="F70" s="409">
        <f t="shared" si="14"/>
        <v>10353312.502788365</v>
      </c>
      <c r="G70" s="407">
        <f t="shared" si="15"/>
        <v>667257.24959176779</v>
      </c>
      <c r="H70" s="407">
        <f t="shared" si="16"/>
        <v>11020569.752380133</v>
      </c>
      <c r="I70" s="588">
        <f t="shared" si="17"/>
        <v>7.1198051587225461E-2</v>
      </c>
      <c r="J70" s="586">
        <f t="shared" si="18"/>
        <v>241.52026632435093</v>
      </c>
      <c r="K70" s="409">
        <v>149124414.35645077</v>
      </c>
      <c r="L70" s="409">
        <v>157385240.62092698</v>
      </c>
      <c r="M70" s="409">
        <v>156989145.09620366</v>
      </c>
      <c r="N70" s="409">
        <f t="shared" si="19"/>
        <v>8260826.2644762099</v>
      </c>
      <c r="O70" s="409">
        <f t="shared" si="20"/>
        <v>-396095.5247233212</v>
      </c>
      <c r="P70" s="407">
        <f t="shared" si="21"/>
        <v>7864730.7397528887</v>
      </c>
      <c r="Q70" s="593">
        <f t="shared" si="22"/>
        <v>5.2739390620196454E-2</v>
      </c>
      <c r="R70" s="407">
        <f t="shared" si="23"/>
        <v>172.35877141689434</v>
      </c>
      <c r="S70" s="586">
        <f t="shared" si="24"/>
        <v>-3155839.012627244</v>
      </c>
      <c r="T70" s="588">
        <f t="shared" si="25"/>
        <v>-2.0388200780044656E-2</v>
      </c>
      <c r="U70" s="597">
        <f t="shared" si="26"/>
        <v>-69.161494907456586</v>
      </c>
      <c r="V70" s="587">
        <v>-6568753.781712085</v>
      </c>
      <c r="W70" s="586">
        <f t="shared" si="27"/>
        <v>-143.95690952689208</v>
      </c>
      <c r="X70" s="412">
        <v>45630</v>
      </c>
      <c r="Y70" s="439">
        <v>1</v>
      </c>
      <c r="Z70" s="594">
        <v>33</v>
      </c>
      <c r="AB70" s="426"/>
    </row>
    <row r="71" spans="1:28" s="584" customFormat="1">
      <c r="A71" s="408">
        <v>202</v>
      </c>
      <c r="B71" s="408" t="s">
        <v>105</v>
      </c>
      <c r="C71" s="409">
        <v>114089468.22146511</v>
      </c>
      <c r="D71" s="409">
        <v>114385476.31032027</v>
      </c>
      <c r="E71" s="409">
        <v>116499034.84620908</v>
      </c>
      <c r="F71" s="409">
        <f t="shared" si="14"/>
        <v>296008.08885516226</v>
      </c>
      <c r="G71" s="407">
        <f t="shared" si="15"/>
        <v>2113558.535888806</v>
      </c>
      <c r="H71" s="407">
        <f t="shared" si="16"/>
        <v>2409566.6247439682</v>
      </c>
      <c r="I71" s="588">
        <f t="shared" si="17"/>
        <v>2.1119974194871615E-2</v>
      </c>
      <c r="J71" s="586">
        <f t="shared" si="18"/>
        <v>67.216208010041512</v>
      </c>
      <c r="K71" s="409">
        <v>119171331.39975299</v>
      </c>
      <c r="L71" s="409">
        <v>125963032.47763923</v>
      </c>
      <c r="M71" s="409">
        <v>126171329.38585949</v>
      </c>
      <c r="N71" s="409">
        <f t="shared" si="19"/>
        <v>6791701.0778862387</v>
      </c>
      <c r="O71" s="409">
        <f t="shared" si="20"/>
        <v>208296.90822026134</v>
      </c>
      <c r="P71" s="407">
        <f t="shared" si="21"/>
        <v>6999997.9861065</v>
      </c>
      <c r="Q71" s="593">
        <f t="shared" si="22"/>
        <v>5.8738942528261534E-2</v>
      </c>
      <c r="R71" s="407">
        <f t="shared" si="23"/>
        <v>195.2688570103353</v>
      </c>
      <c r="S71" s="586">
        <f t="shared" si="24"/>
        <v>4590431.3613625318</v>
      </c>
      <c r="T71" s="588">
        <f t="shared" si="25"/>
        <v>4.0235364691610292E-2</v>
      </c>
      <c r="U71" s="597">
        <f t="shared" si="26"/>
        <v>128.0526490002938</v>
      </c>
      <c r="V71" s="587">
        <v>1507734.1420257874</v>
      </c>
      <c r="W71" s="586">
        <f t="shared" si="27"/>
        <v>42.059086755907927</v>
      </c>
      <c r="X71" s="412">
        <v>35848</v>
      </c>
      <c r="Y71" s="439">
        <v>2</v>
      </c>
      <c r="Z71" s="439">
        <v>2</v>
      </c>
      <c r="AB71" s="426"/>
    </row>
    <row r="72" spans="1:28" s="584" customFormat="1">
      <c r="A72" s="408">
        <v>204</v>
      </c>
      <c r="B72" s="408" t="s">
        <v>106</v>
      </c>
      <c r="C72" s="409">
        <v>16931184.618005671</v>
      </c>
      <c r="D72" s="409">
        <v>17151851.810597576</v>
      </c>
      <c r="E72" s="409">
        <v>17595302.13403238</v>
      </c>
      <c r="F72" s="409">
        <f t="shared" si="14"/>
        <v>220667.19259190559</v>
      </c>
      <c r="G72" s="407">
        <f t="shared" si="15"/>
        <v>443450.32343480363</v>
      </c>
      <c r="H72" s="407">
        <f t="shared" si="16"/>
        <v>664117.51602670923</v>
      </c>
      <c r="I72" s="588">
        <f t="shared" si="17"/>
        <v>3.9224515650277979E-2</v>
      </c>
      <c r="J72" s="586">
        <f t="shared" si="18"/>
        <v>246.97564746251737</v>
      </c>
      <c r="K72" s="409">
        <v>16144783.155169474</v>
      </c>
      <c r="L72" s="409">
        <v>16181143.405495893</v>
      </c>
      <c r="M72" s="409">
        <v>16268143.917031365</v>
      </c>
      <c r="N72" s="409">
        <f t="shared" si="19"/>
        <v>36360.250326419249</v>
      </c>
      <c r="O72" s="409">
        <f t="shared" si="20"/>
        <v>87000.511535471305</v>
      </c>
      <c r="P72" s="407">
        <f t="shared" si="21"/>
        <v>123360.76186189055</v>
      </c>
      <c r="Q72" s="593">
        <f t="shared" si="22"/>
        <v>7.6409054662583738E-3</v>
      </c>
      <c r="R72" s="407">
        <f t="shared" si="23"/>
        <v>45.876073581960043</v>
      </c>
      <c r="S72" s="586">
        <f t="shared" si="24"/>
        <v>-540756.75416481867</v>
      </c>
      <c r="T72" s="588">
        <f t="shared" si="25"/>
        <v>-3.1938506747469071E-2</v>
      </c>
      <c r="U72" s="597">
        <f t="shared" si="26"/>
        <v>-201.09957388055733</v>
      </c>
      <c r="V72" s="587">
        <v>-604429.28958980751</v>
      </c>
      <c r="W72" s="586">
        <f t="shared" si="27"/>
        <v>-224.77846396050856</v>
      </c>
      <c r="X72" s="412">
        <v>2689</v>
      </c>
      <c r="Y72" s="439">
        <v>11</v>
      </c>
      <c r="Z72" s="439">
        <v>11</v>
      </c>
      <c r="AB72" s="426"/>
    </row>
    <row r="73" spans="1:28" s="584" customFormat="1">
      <c r="A73" s="408">
        <v>205</v>
      </c>
      <c r="B73" s="408" t="s">
        <v>107</v>
      </c>
      <c r="C73" s="409">
        <v>163073776.37715375</v>
      </c>
      <c r="D73" s="409">
        <v>160182632.06528842</v>
      </c>
      <c r="E73" s="409">
        <v>160489676.85315973</v>
      </c>
      <c r="F73" s="409">
        <f t="shared" si="14"/>
        <v>-2891144.3118653297</v>
      </c>
      <c r="G73" s="407">
        <f t="shared" si="15"/>
        <v>307044.78787130117</v>
      </c>
      <c r="H73" s="407">
        <f t="shared" si="16"/>
        <v>-2584099.5239940286</v>
      </c>
      <c r="I73" s="588">
        <f t="shared" si="17"/>
        <v>-1.58461990726061E-2</v>
      </c>
      <c r="J73" s="586">
        <f t="shared" si="18"/>
        <v>-71.19319844598806</v>
      </c>
      <c r="K73" s="409">
        <v>150168162.46475106</v>
      </c>
      <c r="L73" s="409">
        <v>152363644.25534046</v>
      </c>
      <c r="M73" s="409">
        <v>151876936.95404196</v>
      </c>
      <c r="N73" s="409">
        <f t="shared" si="19"/>
        <v>2195481.7905893922</v>
      </c>
      <c r="O73" s="409">
        <f t="shared" si="20"/>
        <v>-486707.30129849911</v>
      </c>
      <c r="P73" s="407">
        <f t="shared" si="21"/>
        <v>1708774.4892908931</v>
      </c>
      <c r="Q73" s="593">
        <f t="shared" si="22"/>
        <v>1.1379073042143625E-2</v>
      </c>
      <c r="R73" s="407">
        <f t="shared" si="23"/>
        <v>47.077568099041052</v>
      </c>
      <c r="S73" s="586">
        <f t="shared" si="24"/>
        <v>4292874.0132849216</v>
      </c>
      <c r="T73" s="588">
        <f t="shared" si="25"/>
        <v>2.632473539679641E-2</v>
      </c>
      <c r="U73" s="597">
        <f t="shared" si="26"/>
        <v>118.2707665450291</v>
      </c>
      <c r="V73" s="587">
        <v>1987904.7643990517</v>
      </c>
      <c r="W73" s="586">
        <f t="shared" si="27"/>
        <v>54.767742909856231</v>
      </c>
      <c r="X73" s="412">
        <v>36297</v>
      </c>
      <c r="Y73" s="439">
        <v>18</v>
      </c>
      <c r="Z73" s="439">
        <v>18</v>
      </c>
      <c r="AB73" s="426"/>
    </row>
    <row r="74" spans="1:28" s="584" customFormat="1">
      <c r="A74" s="408">
        <v>208</v>
      </c>
      <c r="B74" s="408" t="s">
        <v>108</v>
      </c>
      <c r="C74" s="409">
        <v>46352544.590905115</v>
      </c>
      <c r="D74" s="409">
        <v>48456329.799933724</v>
      </c>
      <c r="E74" s="409">
        <v>48655935.644428678</v>
      </c>
      <c r="F74" s="409">
        <f t="shared" si="14"/>
        <v>2103785.2090286091</v>
      </c>
      <c r="G74" s="407">
        <f t="shared" si="15"/>
        <v>199605.84449495375</v>
      </c>
      <c r="H74" s="407">
        <f t="shared" si="16"/>
        <v>2303391.0535235628</v>
      </c>
      <c r="I74" s="588">
        <f t="shared" si="17"/>
        <v>4.9692871747444772E-2</v>
      </c>
      <c r="J74" s="586">
        <f t="shared" si="18"/>
        <v>186.73620215026858</v>
      </c>
      <c r="K74" s="409">
        <v>49009786.761896834</v>
      </c>
      <c r="L74" s="409">
        <v>49749876.711877927</v>
      </c>
      <c r="M74" s="409">
        <v>50326206.463318944</v>
      </c>
      <c r="N74" s="409">
        <f t="shared" si="19"/>
        <v>740089.94998109341</v>
      </c>
      <c r="O74" s="409">
        <f t="shared" si="20"/>
        <v>576329.75144101679</v>
      </c>
      <c r="P74" s="407">
        <f t="shared" si="21"/>
        <v>1316419.7014221102</v>
      </c>
      <c r="Q74" s="593">
        <f t="shared" si="22"/>
        <v>2.686034338034652E-2</v>
      </c>
      <c r="R74" s="407">
        <f t="shared" si="23"/>
        <v>106.72231061387193</v>
      </c>
      <c r="S74" s="586">
        <f t="shared" si="24"/>
        <v>-986971.35210145265</v>
      </c>
      <c r="T74" s="588">
        <f t="shared" si="25"/>
        <v>-2.1292711345454535E-2</v>
      </c>
      <c r="U74" s="597">
        <f t="shared" si="26"/>
        <v>-80.013891536396642</v>
      </c>
      <c r="V74" s="587">
        <v>-2155845.0339531284</v>
      </c>
      <c r="W74" s="586">
        <f t="shared" si="27"/>
        <v>-174.77462780325322</v>
      </c>
      <c r="X74" s="412">
        <v>12335</v>
      </c>
      <c r="Y74" s="439">
        <v>17</v>
      </c>
      <c r="Z74" s="439">
        <v>17</v>
      </c>
      <c r="AB74" s="426"/>
    </row>
    <row r="75" spans="1:28" s="584" customFormat="1">
      <c r="A75" s="408">
        <v>211</v>
      </c>
      <c r="B75" s="408" t="s">
        <v>109</v>
      </c>
      <c r="C75" s="409">
        <v>108247921.93764494</v>
      </c>
      <c r="D75" s="409">
        <v>110822289.0641164</v>
      </c>
      <c r="E75" s="409">
        <v>113849102.5580706</v>
      </c>
      <c r="F75" s="409">
        <f t="shared" ref="F75:F138" si="28">D75-C75</f>
        <v>2574367.1264714599</v>
      </c>
      <c r="G75" s="407">
        <f t="shared" ref="G75:G138" si="29">E75-D75</f>
        <v>3026813.4939541966</v>
      </c>
      <c r="H75" s="407">
        <f t="shared" ref="H75:H138" si="30">E75-C75</f>
        <v>5601180.6204256564</v>
      </c>
      <c r="I75" s="588">
        <f t="shared" ref="I75:I138" si="31">H75/C75</f>
        <v>5.1744001364314007E-2</v>
      </c>
      <c r="J75" s="586">
        <f t="shared" ref="J75:J138" si="32">H75/X75</f>
        <v>169.94388848040464</v>
      </c>
      <c r="K75" s="409">
        <v>109403628.20892224</v>
      </c>
      <c r="L75" s="409">
        <v>114175443.77478512</v>
      </c>
      <c r="M75" s="409">
        <v>114909337.99619986</v>
      </c>
      <c r="N75" s="409">
        <f t="shared" ref="N75:N138" si="33">L75-K75</f>
        <v>4771815.5658628792</v>
      </c>
      <c r="O75" s="409">
        <f t="shared" ref="O75:O138" si="34">M75-L75</f>
        <v>733894.22141474485</v>
      </c>
      <c r="P75" s="407">
        <f t="shared" ref="P75:P138" si="35">M75-K75</f>
        <v>5505709.787277624</v>
      </c>
      <c r="Q75" s="593">
        <f t="shared" ref="Q75:Q138" si="36">P75/K75</f>
        <v>5.0324745873726102E-2</v>
      </c>
      <c r="R75" s="407">
        <f t="shared" ref="R75:R138" si="37">P75/X75</f>
        <v>167.04723405678644</v>
      </c>
      <c r="S75" s="586">
        <f t="shared" ref="S75:S138" si="38">P75-H75</f>
        <v>-95470.833148032427</v>
      </c>
      <c r="T75" s="588">
        <f t="shared" ref="T75:T138" si="39">S75/C75</f>
        <v>-8.8196458129724997E-4</v>
      </c>
      <c r="U75" s="597">
        <f t="shared" ref="U75:U138" si="40">S75/X75</f>
        <v>-2.8966544236182052</v>
      </c>
      <c r="V75" s="587">
        <v>-3096489.9317951612</v>
      </c>
      <c r="W75" s="586">
        <f t="shared" ref="W75:W138" si="41">V75/X75</f>
        <v>-93.949753687768478</v>
      </c>
      <c r="X75" s="412">
        <v>32959</v>
      </c>
      <c r="Y75" s="439">
        <v>6</v>
      </c>
      <c r="Z75" s="439">
        <v>6</v>
      </c>
      <c r="AB75" s="426"/>
    </row>
    <row r="76" spans="1:28" s="584" customFormat="1">
      <c r="A76" s="408">
        <v>213</v>
      </c>
      <c r="B76" s="408" t="s">
        <v>110</v>
      </c>
      <c r="C76" s="409">
        <v>27589643.589371502</v>
      </c>
      <c r="D76" s="409">
        <v>28654255.928568829</v>
      </c>
      <c r="E76" s="409">
        <v>28682199.750151411</v>
      </c>
      <c r="F76" s="409">
        <f t="shared" si="28"/>
        <v>1064612.3391973265</v>
      </c>
      <c r="G76" s="407">
        <f t="shared" si="29"/>
        <v>27943.821582581848</v>
      </c>
      <c r="H76" s="407">
        <f t="shared" si="30"/>
        <v>1092556.1607799083</v>
      </c>
      <c r="I76" s="588">
        <f t="shared" si="31"/>
        <v>3.9600227427395954E-2</v>
      </c>
      <c r="J76" s="586">
        <f t="shared" si="32"/>
        <v>211.98218098174394</v>
      </c>
      <c r="K76" s="409">
        <v>27365845.661378279</v>
      </c>
      <c r="L76" s="409">
        <v>27443444.083515745</v>
      </c>
      <c r="M76" s="409">
        <v>27914307.07602337</v>
      </c>
      <c r="N76" s="409">
        <f t="shared" si="33"/>
        <v>77598.422137465328</v>
      </c>
      <c r="O76" s="409">
        <f t="shared" si="34"/>
        <v>470862.99250762537</v>
      </c>
      <c r="P76" s="407">
        <f t="shared" si="35"/>
        <v>548461.4146450907</v>
      </c>
      <c r="Q76" s="593">
        <f t="shared" si="36"/>
        <v>2.0041822256534187E-2</v>
      </c>
      <c r="R76" s="407">
        <f t="shared" si="37"/>
        <v>106.41470986517088</v>
      </c>
      <c r="S76" s="586">
        <f t="shared" si="38"/>
        <v>-544094.7461348176</v>
      </c>
      <c r="T76" s="588">
        <f t="shared" si="39"/>
        <v>-1.9720977705722228E-2</v>
      </c>
      <c r="U76" s="597">
        <f t="shared" si="40"/>
        <v>-105.56747111657307</v>
      </c>
      <c r="V76" s="587">
        <v>-233534.01285855891</v>
      </c>
      <c r="W76" s="586">
        <f t="shared" si="41"/>
        <v>-45.311217085479029</v>
      </c>
      <c r="X76" s="412">
        <v>5154</v>
      </c>
      <c r="Y76" s="439">
        <v>10</v>
      </c>
      <c r="Z76" s="439">
        <v>10</v>
      </c>
      <c r="AB76" s="426"/>
    </row>
    <row r="77" spans="1:28" s="584" customFormat="1">
      <c r="A77" s="408">
        <v>214</v>
      </c>
      <c r="B77" s="408" t="s">
        <v>111</v>
      </c>
      <c r="C77" s="409">
        <v>51808411.877378926</v>
      </c>
      <c r="D77" s="409">
        <v>53759397.402934238</v>
      </c>
      <c r="E77" s="409">
        <v>53373480.935912125</v>
      </c>
      <c r="F77" s="409">
        <f t="shared" si="28"/>
        <v>1950985.5255553126</v>
      </c>
      <c r="G77" s="407">
        <f t="shared" si="29"/>
        <v>-385916.4670221135</v>
      </c>
      <c r="H77" s="407">
        <f t="shared" si="30"/>
        <v>1565069.0585331991</v>
      </c>
      <c r="I77" s="588">
        <f t="shared" si="31"/>
        <v>3.0208782740483005E-2</v>
      </c>
      <c r="J77" s="586">
        <f t="shared" si="32"/>
        <v>124.92569113451462</v>
      </c>
      <c r="K77" s="409">
        <v>52177809.488459423</v>
      </c>
      <c r="L77" s="409">
        <v>52300722.036227919</v>
      </c>
      <c r="M77" s="409">
        <v>52812981.217043459</v>
      </c>
      <c r="N77" s="409">
        <f t="shared" si="33"/>
        <v>122912.54776849598</v>
      </c>
      <c r="O77" s="409">
        <f t="shared" si="34"/>
        <v>512259.18081554025</v>
      </c>
      <c r="P77" s="407">
        <f t="shared" si="35"/>
        <v>635171.72858403623</v>
      </c>
      <c r="Q77" s="593">
        <f t="shared" si="36"/>
        <v>1.2173215679445534E-2</v>
      </c>
      <c r="R77" s="407">
        <f t="shared" si="37"/>
        <v>50.700169906133162</v>
      </c>
      <c r="S77" s="586">
        <f t="shared" si="38"/>
        <v>-929897.3299491629</v>
      </c>
      <c r="T77" s="588">
        <f t="shared" si="39"/>
        <v>-1.7948771179283791E-2</v>
      </c>
      <c r="U77" s="597">
        <f t="shared" si="40"/>
        <v>-74.225521228381453</v>
      </c>
      <c r="V77" s="587">
        <v>-1811755.1596872583</v>
      </c>
      <c r="W77" s="586">
        <f t="shared" si="41"/>
        <v>-144.61647187797399</v>
      </c>
      <c r="X77" s="412">
        <v>12528</v>
      </c>
      <c r="Y77" s="439">
        <v>4</v>
      </c>
      <c r="Z77" s="439">
        <v>4</v>
      </c>
      <c r="AB77" s="426"/>
    </row>
    <row r="78" spans="1:28" s="584" customFormat="1">
      <c r="A78" s="408">
        <v>216</v>
      </c>
      <c r="B78" s="408" t="s">
        <v>112</v>
      </c>
      <c r="C78" s="409">
        <v>7460638.7991346223</v>
      </c>
      <c r="D78" s="409">
        <v>7557104.7549737422</v>
      </c>
      <c r="E78" s="409">
        <v>7624311.7573251948</v>
      </c>
      <c r="F78" s="409">
        <f t="shared" si="28"/>
        <v>96465.955839119852</v>
      </c>
      <c r="G78" s="407">
        <f t="shared" si="29"/>
        <v>67207.002351452596</v>
      </c>
      <c r="H78" s="407">
        <f t="shared" si="30"/>
        <v>163672.95819057245</v>
      </c>
      <c r="I78" s="588">
        <f t="shared" si="31"/>
        <v>2.1938196258684615E-2</v>
      </c>
      <c r="J78" s="586">
        <f t="shared" si="32"/>
        <v>128.97790243543929</v>
      </c>
      <c r="K78" s="409">
        <v>7651802.6187356943</v>
      </c>
      <c r="L78" s="409">
        <v>7643508.0153087461</v>
      </c>
      <c r="M78" s="409">
        <v>7759339.5056274962</v>
      </c>
      <c r="N78" s="409">
        <f t="shared" si="33"/>
        <v>-8294.6034269481897</v>
      </c>
      <c r="O78" s="409">
        <f t="shared" si="34"/>
        <v>115831.49031875003</v>
      </c>
      <c r="P78" s="407">
        <f t="shared" si="35"/>
        <v>107536.88689180184</v>
      </c>
      <c r="Q78" s="593">
        <f t="shared" si="36"/>
        <v>1.4053797810792216E-2</v>
      </c>
      <c r="R78" s="407">
        <f t="shared" si="37"/>
        <v>84.741439631049516</v>
      </c>
      <c r="S78" s="586">
        <f t="shared" si="38"/>
        <v>-56136.071298770607</v>
      </c>
      <c r="T78" s="588">
        <f t="shared" si="39"/>
        <v>-7.524298228361084E-3</v>
      </c>
      <c r="U78" s="597">
        <f t="shared" si="40"/>
        <v>-44.23646280438976</v>
      </c>
      <c r="V78" s="587">
        <v>-23475.273716066265</v>
      </c>
      <c r="W78" s="586">
        <f t="shared" si="41"/>
        <v>-18.499033661202731</v>
      </c>
      <c r="X78" s="412">
        <v>1269</v>
      </c>
      <c r="Y78" s="439">
        <v>13</v>
      </c>
      <c r="Z78" s="439">
        <v>13</v>
      </c>
      <c r="AB78" s="426"/>
    </row>
    <row r="79" spans="1:28" s="584" customFormat="1">
      <c r="A79" s="408">
        <v>217</v>
      </c>
      <c r="B79" s="408" t="s">
        <v>113</v>
      </c>
      <c r="C79" s="409">
        <v>22288330.350733973</v>
      </c>
      <c r="D79" s="409">
        <v>22785800.744962025</v>
      </c>
      <c r="E79" s="409">
        <v>22933751.023851283</v>
      </c>
      <c r="F79" s="409">
        <f t="shared" si="28"/>
        <v>497470.39422805235</v>
      </c>
      <c r="G79" s="407">
        <f t="shared" si="29"/>
        <v>147950.27888925746</v>
      </c>
      <c r="H79" s="407">
        <f t="shared" si="30"/>
        <v>645420.67311730981</v>
      </c>
      <c r="I79" s="588">
        <f t="shared" si="31"/>
        <v>2.8957784767222619E-2</v>
      </c>
      <c r="J79" s="586">
        <f t="shared" si="32"/>
        <v>120.59429617289047</v>
      </c>
      <c r="K79" s="409">
        <v>21355490.688610952</v>
      </c>
      <c r="L79" s="409">
        <v>21566869.603851933</v>
      </c>
      <c r="M79" s="409">
        <v>21717514.37830735</v>
      </c>
      <c r="N79" s="409">
        <f t="shared" si="33"/>
        <v>211378.91524098068</v>
      </c>
      <c r="O79" s="409">
        <f t="shared" si="34"/>
        <v>150644.77445541695</v>
      </c>
      <c r="P79" s="407">
        <f t="shared" si="35"/>
        <v>362023.68969639763</v>
      </c>
      <c r="Q79" s="593">
        <f t="shared" si="36"/>
        <v>1.6952253402890322E-2</v>
      </c>
      <c r="R79" s="407">
        <f t="shared" si="37"/>
        <v>67.642692394693128</v>
      </c>
      <c r="S79" s="586">
        <f t="shared" si="38"/>
        <v>-283396.98342091218</v>
      </c>
      <c r="T79" s="588">
        <f t="shared" si="39"/>
        <v>-1.2715038720322076E-2</v>
      </c>
      <c r="U79" s="597">
        <f t="shared" si="40"/>
        <v>-52.951603778197345</v>
      </c>
      <c r="V79" s="587">
        <v>-452067.55257269647</v>
      </c>
      <c r="W79" s="586">
        <f t="shared" si="41"/>
        <v>-84.467031497140596</v>
      </c>
      <c r="X79" s="412">
        <v>5352</v>
      </c>
      <c r="Y79" s="439">
        <v>16</v>
      </c>
      <c r="Z79" s="439">
        <v>16</v>
      </c>
      <c r="AB79" s="426"/>
    </row>
    <row r="80" spans="1:28" s="584" customFormat="1">
      <c r="A80" s="408">
        <v>218</v>
      </c>
      <c r="B80" s="408" t="s">
        <v>114</v>
      </c>
      <c r="C80" s="409">
        <v>6438090.9817483546</v>
      </c>
      <c r="D80" s="409">
        <v>6590501.0210017636</v>
      </c>
      <c r="E80" s="409">
        <v>6657575.0004127128</v>
      </c>
      <c r="F80" s="409">
        <f t="shared" si="28"/>
        <v>152410.03925340902</v>
      </c>
      <c r="G80" s="407">
        <f t="shared" si="29"/>
        <v>67073.979410949163</v>
      </c>
      <c r="H80" s="407">
        <f t="shared" si="30"/>
        <v>219484.01866435818</v>
      </c>
      <c r="I80" s="588">
        <f t="shared" si="31"/>
        <v>3.409147514171261E-2</v>
      </c>
      <c r="J80" s="586">
        <f t="shared" si="32"/>
        <v>182.90334888696515</v>
      </c>
      <c r="K80" s="409">
        <v>7143559.8777364111</v>
      </c>
      <c r="L80" s="409">
        <v>7050610.0205776831</v>
      </c>
      <c r="M80" s="409">
        <v>7212468.888404374</v>
      </c>
      <c r="N80" s="409">
        <f t="shared" si="33"/>
        <v>-92949.857158727944</v>
      </c>
      <c r="O80" s="409">
        <f t="shared" si="34"/>
        <v>161858.8678266909</v>
      </c>
      <c r="P80" s="407">
        <f t="shared" si="35"/>
        <v>68909.010667962953</v>
      </c>
      <c r="Q80" s="593">
        <f t="shared" si="36"/>
        <v>9.6463124614835933E-3</v>
      </c>
      <c r="R80" s="407">
        <f t="shared" si="37"/>
        <v>57.424175556635795</v>
      </c>
      <c r="S80" s="586">
        <f t="shared" si="38"/>
        <v>-150575.00799639523</v>
      </c>
      <c r="T80" s="588">
        <f t="shared" si="39"/>
        <v>-2.3388145402615055E-2</v>
      </c>
      <c r="U80" s="597">
        <f t="shared" si="40"/>
        <v>-125.47917333032936</v>
      </c>
      <c r="V80" s="587">
        <v>-232189.16402906808</v>
      </c>
      <c r="W80" s="586">
        <f t="shared" si="41"/>
        <v>-193.4909700242234</v>
      </c>
      <c r="X80" s="412">
        <v>1200</v>
      </c>
      <c r="Y80" s="439">
        <v>14</v>
      </c>
      <c r="Z80" s="439">
        <v>14</v>
      </c>
      <c r="AB80" s="426"/>
    </row>
    <row r="81" spans="1:28" s="584" customFormat="1">
      <c r="A81" s="408">
        <v>224</v>
      </c>
      <c r="B81" s="408" t="s">
        <v>115</v>
      </c>
      <c r="C81" s="409">
        <v>35477088.020301886</v>
      </c>
      <c r="D81" s="409">
        <v>34939147.335399352</v>
      </c>
      <c r="E81" s="409">
        <v>35044015.739708744</v>
      </c>
      <c r="F81" s="409">
        <f t="shared" si="28"/>
        <v>-537940.68490253389</v>
      </c>
      <c r="G81" s="407">
        <f t="shared" si="29"/>
        <v>104868.40430939198</v>
      </c>
      <c r="H81" s="407">
        <f t="shared" si="30"/>
        <v>-433072.28059314191</v>
      </c>
      <c r="I81" s="588">
        <f t="shared" si="31"/>
        <v>-1.2207097728689423E-2</v>
      </c>
      <c r="J81" s="586">
        <f t="shared" si="32"/>
        <v>-50.339681575397179</v>
      </c>
      <c r="K81" s="409">
        <v>34248039.964237966</v>
      </c>
      <c r="L81" s="409">
        <v>34673800.460647538</v>
      </c>
      <c r="M81" s="409">
        <v>34776346.116879888</v>
      </c>
      <c r="N81" s="409">
        <f t="shared" si="33"/>
        <v>425760.49640957266</v>
      </c>
      <c r="O81" s="409">
        <f t="shared" si="34"/>
        <v>102545.65623234957</v>
      </c>
      <c r="P81" s="407">
        <f t="shared" si="35"/>
        <v>528306.15264192224</v>
      </c>
      <c r="Q81" s="593">
        <f t="shared" si="36"/>
        <v>1.5425879939219386E-2</v>
      </c>
      <c r="R81" s="407">
        <f t="shared" si="37"/>
        <v>61.409526053925632</v>
      </c>
      <c r="S81" s="586">
        <f t="shared" si="38"/>
        <v>961378.43323506415</v>
      </c>
      <c r="T81" s="588">
        <f t="shared" si="39"/>
        <v>2.7098572258380169E-2</v>
      </c>
      <c r="U81" s="597">
        <f t="shared" si="40"/>
        <v>111.74920762932281</v>
      </c>
      <c r="V81" s="587">
        <v>652382.01739441324</v>
      </c>
      <c r="W81" s="586">
        <f t="shared" si="41"/>
        <v>75.831921119889955</v>
      </c>
      <c r="X81" s="412">
        <v>8603</v>
      </c>
      <c r="Y81" s="439">
        <v>1</v>
      </c>
      <c r="Z81" s="594">
        <v>34</v>
      </c>
      <c r="AB81" s="426"/>
    </row>
    <row r="82" spans="1:28" s="584" customFormat="1">
      <c r="A82" s="408">
        <v>226</v>
      </c>
      <c r="B82" s="408" t="s">
        <v>116</v>
      </c>
      <c r="C82" s="409">
        <v>18785536.010454088</v>
      </c>
      <c r="D82" s="409">
        <v>19448462.455011129</v>
      </c>
      <c r="E82" s="409">
        <v>19636463.934876882</v>
      </c>
      <c r="F82" s="409">
        <f t="shared" si="28"/>
        <v>662926.44455704093</v>
      </c>
      <c r="G82" s="407">
        <f t="shared" si="29"/>
        <v>188001.47986575216</v>
      </c>
      <c r="H82" s="407">
        <f t="shared" si="30"/>
        <v>850927.92442279309</v>
      </c>
      <c r="I82" s="588">
        <f t="shared" si="31"/>
        <v>4.5296973370855885E-2</v>
      </c>
      <c r="J82" s="586">
        <f t="shared" si="32"/>
        <v>232.17678701849744</v>
      </c>
      <c r="K82" s="409">
        <v>20094898.395995013</v>
      </c>
      <c r="L82" s="409">
        <v>20054620.628902573</v>
      </c>
      <c r="M82" s="409">
        <v>20252151.551989533</v>
      </c>
      <c r="N82" s="409">
        <f t="shared" si="33"/>
        <v>-40277.767092440277</v>
      </c>
      <c r="O82" s="409">
        <f t="shared" si="34"/>
        <v>197530.92308695987</v>
      </c>
      <c r="P82" s="407">
        <f t="shared" si="35"/>
        <v>157253.15599451959</v>
      </c>
      <c r="Q82" s="593">
        <f t="shared" si="36"/>
        <v>7.8255263050178315E-3</v>
      </c>
      <c r="R82" s="407">
        <f t="shared" si="37"/>
        <v>42.906727420059916</v>
      </c>
      <c r="S82" s="586">
        <f t="shared" si="38"/>
        <v>-693674.7684282735</v>
      </c>
      <c r="T82" s="588">
        <f t="shared" si="39"/>
        <v>-3.6926003497704071E-2</v>
      </c>
      <c r="U82" s="597">
        <f t="shared" si="40"/>
        <v>-189.27005959843751</v>
      </c>
      <c r="V82" s="587">
        <v>-828176.10969661176</v>
      </c>
      <c r="W82" s="586">
        <f t="shared" si="41"/>
        <v>-225.96892488311371</v>
      </c>
      <c r="X82" s="412">
        <v>3665</v>
      </c>
      <c r="Y82" s="439">
        <v>13</v>
      </c>
      <c r="Z82" s="439">
        <v>13</v>
      </c>
      <c r="AB82" s="426"/>
    </row>
    <row r="83" spans="1:28" s="584" customFormat="1">
      <c r="A83" s="408">
        <v>230</v>
      </c>
      <c r="B83" s="408" t="s">
        <v>117</v>
      </c>
      <c r="C83" s="409">
        <v>10808603.451756669</v>
      </c>
      <c r="D83" s="409">
        <v>10717266.884825867</v>
      </c>
      <c r="E83" s="409">
        <v>10765869.098630296</v>
      </c>
      <c r="F83" s="409">
        <f t="shared" si="28"/>
        <v>-91336.566930802539</v>
      </c>
      <c r="G83" s="407">
        <f t="shared" si="29"/>
        <v>48602.213804429397</v>
      </c>
      <c r="H83" s="407">
        <f t="shared" si="30"/>
        <v>-42734.353126373142</v>
      </c>
      <c r="I83" s="588">
        <f t="shared" si="31"/>
        <v>-3.953734940606757E-3</v>
      </c>
      <c r="J83" s="586">
        <f t="shared" si="32"/>
        <v>-19.077836217130866</v>
      </c>
      <c r="K83" s="409">
        <v>10626501.127930522</v>
      </c>
      <c r="L83" s="409">
        <v>10630251.605343709</v>
      </c>
      <c r="M83" s="409">
        <v>10802001.792422425</v>
      </c>
      <c r="N83" s="409">
        <f t="shared" si="33"/>
        <v>3750.4774131868035</v>
      </c>
      <c r="O83" s="409">
        <f t="shared" si="34"/>
        <v>171750.18707871623</v>
      </c>
      <c r="P83" s="407">
        <f t="shared" si="35"/>
        <v>175500.66449190304</v>
      </c>
      <c r="Q83" s="593">
        <f t="shared" si="36"/>
        <v>1.6515376263464554E-2</v>
      </c>
      <c r="R83" s="407">
        <f t="shared" si="37"/>
        <v>78.348510933885279</v>
      </c>
      <c r="S83" s="586">
        <f t="shared" si="38"/>
        <v>218235.01761827618</v>
      </c>
      <c r="T83" s="588">
        <f t="shared" si="39"/>
        <v>2.0190861714221509E-2</v>
      </c>
      <c r="U83" s="597">
        <f t="shared" si="40"/>
        <v>97.426347151016145</v>
      </c>
      <c r="V83" s="587">
        <v>216710.15252860636</v>
      </c>
      <c r="W83" s="586">
        <f t="shared" si="41"/>
        <v>96.745603807413545</v>
      </c>
      <c r="X83" s="412">
        <v>2240</v>
      </c>
      <c r="Y83" s="439">
        <v>4</v>
      </c>
      <c r="Z83" s="439">
        <v>4</v>
      </c>
      <c r="AB83" s="426"/>
    </row>
    <row r="84" spans="1:28" s="584" customFormat="1">
      <c r="A84" s="408">
        <v>231</v>
      </c>
      <c r="B84" s="408" t="s">
        <v>118</v>
      </c>
      <c r="C84" s="409">
        <v>7314178.0283390386</v>
      </c>
      <c r="D84" s="409">
        <v>7264214.3664981117</v>
      </c>
      <c r="E84" s="409">
        <v>7229246.378275265</v>
      </c>
      <c r="F84" s="409">
        <f t="shared" si="28"/>
        <v>-49963.661840926856</v>
      </c>
      <c r="G84" s="407">
        <f t="shared" si="29"/>
        <v>-34967.988222846761</v>
      </c>
      <c r="H84" s="407">
        <f t="shared" si="30"/>
        <v>-84931.650063773617</v>
      </c>
      <c r="I84" s="588">
        <f t="shared" si="31"/>
        <v>-1.1611919990831911E-2</v>
      </c>
      <c r="J84" s="586">
        <f t="shared" si="32"/>
        <v>-67.620740496635051</v>
      </c>
      <c r="K84" s="409">
        <v>5875289.199730712</v>
      </c>
      <c r="L84" s="409">
        <v>5857172.0913118282</v>
      </c>
      <c r="M84" s="409">
        <v>5815873.041301541</v>
      </c>
      <c r="N84" s="409">
        <f t="shared" si="33"/>
        <v>-18117.108418883756</v>
      </c>
      <c r="O84" s="409">
        <f t="shared" si="34"/>
        <v>-41299.050010287203</v>
      </c>
      <c r="P84" s="407">
        <f t="shared" si="35"/>
        <v>-59416.158429170959</v>
      </c>
      <c r="Q84" s="593">
        <f t="shared" si="36"/>
        <v>-1.011289085682697E-2</v>
      </c>
      <c r="R84" s="407">
        <f t="shared" si="37"/>
        <v>-47.305858621951401</v>
      </c>
      <c r="S84" s="586">
        <f t="shared" si="38"/>
        <v>25515.491634602658</v>
      </c>
      <c r="T84" s="588">
        <f t="shared" si="39"/>
        <v>3.4884974819784252E-3</v>
      </c>
      <c r="U84" s="597">
        <f t="shared" si="40"/>
        <v>20.314881874683646</v>
      </c>
      <c r="V84" s="587">
        <v>30188.187963210745</v>
      </c>
      <c r="W84" s="586">
        <f t="shared" si="41"/>
        <v>24.03518149937161</v>
      </c>
      <c r="X84" s="412">
        <v>1256</v>
      </c>
      <c r="Y84" s="439">
        <v>15</v>
      </c>
      <c r="Z84" s="439">
        <v>15</v>
      </c>
      <c r="AB84" s="426"/>
    </row>
    <row r="85" spans="1:28" s="584" customFormat="1">
      <c r="A85" s="408">
        <v>232</v>
      </c>
      <c r="B85" s="408" t="s">
        <v>119</v>
      </c>
      <c r="C85" s="409">
        <v>59555998.6596414</v>
      </c>
      <c r="D85" s="409">
        <v>60336318.491708897</v>
      </c>
      <c r="E85" s="409">
        <v>60242096.79293026</v>
      </c>
      <c r="F85" s="409">
        <f t="shared" si="28"/>
        <v>780319.83206749707</v>
      </c>
      <c r="G85" s="407">
        <f t="shared" si="29"/>
        <v>-94221.698778636754</v>
      </c>
      <c r="H85" s="407">
        <f t="shared" si="30"/>
        <v>686098.13328886032</v>
      </c>
      <c r="I85" s="588">
        <f t="shared" si="31"/>
        <v>1.1520218764357658E-2</v>
      </c>
      <c r="J85" s="586">
        <f t="shared" si="32"/>
        <v>53.811618297165516</v>
      </c>
      <c r="K85" s="409">
        <v>59591348.578620307</v>
      </c>
      <c r="L85" s="409">
        <v>59891992.769701868</v>
      </c>
      <c r="M85" s="409">
        <v>60227459.764124289</v>
      </c>
      <c r="N85" s="409">
        <f t="shared" si="33"/>
        <v>300644.19108156115</v>
      </c>
      <c r="O85" s="409">
        <f t="shared" si="34"/>
        <v>335466.99442242086</v>
      </c>
      <c r="P85" s="407">
        <f t="shared" si="35"/>
        <v>636111.18550398201</v>
      </c>
      <c r="Q85" s="593">
        <f t="shared" si="36"/>
        <v>1.0674555966202797E-2</v>
      </c>
      <c r="R85" s="407">
        <f t="shared" si="37"/>
        <v>49.891073372861335</v>
      </c>
      <c r="S85" s="586">
        <f t="shared" si="38"/>
        <v>-49986.947784878314</v>
      </c>
      <c r="T85" s="588">
        <f t="shared" si="39"/>
        <v>-8.3932683373425443E-4</v>
      </c>
      <c r="U85" s="597">
        <f t="shared" si="40"/>
        <v>-3.9205449243041817</v>
      </c>
      <c r="V85" s="587">
        <v>-213866.60856482387</v>
      </c>
      <c r="W85" s="586">
        <f t="shared" si="41"/>
        <v>-16.773851652143048</v>
      </c>
      <c r="X85" s="412">
        <v>12750</v>
      </c>
      <c r="Y85" s="439">
        <v>14</v>
      </c>
      <c r="Z85" s="439">
        <v>14</v>
      </c>
      <c r="AB85" s="426"/>
    </row>
    <row r="86" spans="1:28" s="584" customFormat="1">
      <c r="A86" s="408">
        <v>233</v>
      </c>
      <c r="B86" s="408" t="s">
        <v>120</v>
      </c>
      <c r="C86" s="409">
        <v>69051992.821900845</v>
      </c>
      <c r="D86" s="409">
        <v>70154641.143146232</v>
      </c>
      <c r="E86" s="409">
        <v>70852505.388189793</v>
      </c>
      <c r="F86" s="409">
        <f t="shared" si="28"/>
        <v>1102648.3212453872</v>
      </c>
      <c r="G86" s="407">
        <f t="shared" si="29"/>
        <v>697864.24504356086</v>
      </c>
      <c r="H86" s="407">
        <f t="shared" si="30"/>
        <v>1800512.5662889481</v>
      </c>
      <c r="I86" s="588">
        <f t="shared" si="31"/>
        <v>2.6074737204657319E-2</v>
      </c>
      <c r="J86" s="586">
        <f t="shared" si="32"/>
        <v>119.11303031813628</v>
      </c>
      <c r="K86" s="409">
        <v>73215586.209045202</v>
      </c>
      <c r="L86" s="409">
        <v>73442565.250155985</v>
      </c>
      <c r="M86" s="409">
        <v>74465863.265722305</v>
      </c>
      <c r="N86" s="409">
        <f t="shared" si="33"/>
        <v>226979.04111078382</v>
      </c>
      <c r="O86" s="409">
        <f t="shared" si="34"/>
        <v>1023298.0155663192</v>
      </c>
      <c r="P86" s="407">
        <f t="shared" si="35"/>
        <v>1250277.056677103</v>
      </c>
      <c r="Q86" s="593">
        <f t="shared" si="36"/>
        <v>1.7076651590377367E-2</v>
      </c>
      <c r="R86" s="407">
        <f t="shared" si="37"/>
        <v>82.712163050880065</v>
      </c>
      <c r="S86" s="586">
        <f t="shared" si="38"/>
        <v>-550235.50961184502</v>
      </c>
      <c r="T86" s="588">
        <f t="shared" si="39"/>
        <v>-7.9684233159065289E-3</v>
      </c>
      <c r="U86" s="597">
        <f t="shared" si="40"/>
        <v>-36.400867267256217</v>
      </c>
      <c r="V86" s="587">
        <v>-2393945.2552521974</v>
      </c>
      <c r="W86" s="586">
        <f t="shared" si="41"/>
        <v>-158.37160990025123</v>
      </c>
      <c r="X86" s="412">
        <v>15116</v>
      </c>
      <c r="Y86" s="439">
        <v>14</v>
      </c>
      <c r="Z86" s="439">
        <v>14</v>
      </c>
      <c r="AB86" s="426"/>
    </row>
    <row r="87" spans="1:28" s="584" customFormat="1">
      <c r="A87" s="408">
        <v>235</v>
      </c>
      <c r="B87" s="408" t="s">
        <v>121</v>
      </c>
      <c r="C87" s="409">
        <v>37664359.167100355</v>
      </c>
      <c r="D87" s="409">
        <v>38534170.4702053</v>
      </c>
      <c r="E87" s="409">
        <v>39455822.053392678</v>
      </c>
      <c r="F87" s="409">
        <f t="shared" si="28"/>
        <v>869811.30310494453</v>
      </c>
      <c r="G87" s="407">
        <f t="shared" si="29"/>
        <v>921651.58318737894</v>
      </c>
      <c r="H87" s="407">
        <f t="shared" si="30"/>
        <v>1791462.8862923235</v>
      </c>
      <c r="I87" s="588">
        <f t="shared" si="31"/>
        <v>4.7563875395951465E-2</v>
      </c>
      <c r="J87" s="586">
        <f t="shared" si="32"/>
        <v>174.19903600664367</v>
      </c>
      <c r="K87" s="409">
        <v>49940858.601748839</v>
      </c>
      <c r="L87" s="409">
        <v>56339351.960731499</v>
      </c>
      <c r="M87" s="409">
        <v>56210368.922320686</v>
      </c>
      <c r="N87" s="409">
        <f t="shared" si="33"/>
        <v>6398493.3589826599</v>
      </c>
      <c r="O87" s="409">
        <f t="shared" si="34"/>
        <v>-128983.03841081262</v>
      </c>
      <c r="P87" s="407">
        <f t="shared" si="35"/>
        <v>6269510.3205718473</v>
      </c>
      <c r="Q87" s="593">
        <f t="shared" si="36"/>
        <v>0.12553869709305118</v>
      </c>
      <c r="R87" s="407">
        <f t="shared" si="37"/>
        <v>609.63733183312399</v>
      </c>
      <c r="S87" s="586">
        <f t="shared" si="38"/>
        <v>4478047.4342795238</v>
      </c>
      <c r="T87" s="588">
        <f t="shared" si="39"/>
        <v>0.1188934986099824</v>
      </c>
      <c r="U87" s="597">
        <f t="shared" si="40"/>
        <v>435.43829582648033</v>
      </c>
      <c r="V87" s="587">
        <v>3657346.741889663</v>
      </c>
      <c r="W87" s="586">
        <f t="shared" si="41"/>
        <v>355.63465012540479</v>
      </c>
      <c r="X87" s="412">
        <v>10284</v>
      </c>
      <c r="Y87" s="439">
        <v>1</v>
      </c>
      <c r="Z87" s="594">
        <v>34</v>
      </c>
      <c r="AB87" s="426"/>
    </row>
    <row r="88" spans="1:28" s="584" customFormat="1">
      <c r="A88" s="408">
        <v>236</v>
      </c>
      <c r="B88" s="408" t="s">
        <v>122</v>
      </c>
      <c r="C88" s="409">
        <v>16495920.92657513</v>
      </c>
      <c r="D88" s="409">
        <v>17001525.654498488</v>
      </c>
      <c r="E88" s="409">
        <v>16417115.97439212</v>
      </c>
      <c r="F88" s="409">
        <f t="shared" si="28"/>
        <v>505604.72792335786</v>
      </c>
      <c r="G88" s="407">
        <f t="shared" si="29"/>
        <v>-584409.68010636792</v>
      </c>
      <c r="H88" s="407">
        <f t="shared" si="30"/>
        <v>-78804.952183010057</v>
      </c>
      <c r="I88" s="588">
        <f t="shared" si="31"/>
        <v>-4.7772387206375553E-3</v>
      </c>
      <c r="J88" s="586">
        <f t="shared" si="32"/>
        <v>-18.77202291162698</v>
      </c>
      <c r="K88" s="409">
        <v>16322859.904014653</v>
      </c>
      <c r="L88" s="409">
        <v>16630094.309412129</v>
      </c>
      <c r="M88" s="409">
        <v>16571908.010650421</v>
      </c>
      <c r="N88" s="409">
        <f t="shared" si="33"/>
        <v>307234.40539747663</v>
      </c>
      <c r="O88" s="409">
        <f t="shared" si="34"/>
        <v>-58186.298761708662</v>
      </c>
      <c r="P88" s="407">
        <f t="shared" si="35"/>
        <v>249048.10663576797</v>
      </c>
      <c r="Q88" s="593">
        <f t="shared" si="36"/>
        <v>1.5257626917113581E-2</v>
      </c>
      <c r="R88" s="407">
        <f t="shared" si="37"/>
        <v>59.325418445871357</v>
      </c>
      <c r="S88" s="586">
        <f t="shared" si="38"/>
        <v>327853.05881877802</v>
      </c>
      <c r="T88" s="588">
        <f t="shared" si="39"/>
        <v>1.9874795731507341E-2</v>
      </c>
      <c r="U88" s="597">
        <f t="shared" si="40"/>
        <v>78.09744135749834</v>
      </c>
      <c r="V88" s="587">
        <v>107344.62146652304</v>
      </c>
      <c r="W88" s="586">
        <f t="shared" si="41"/>
        <v>25.570419596599102</v>
      </c>
      <c r="X88" s="412">
        <v>4198</v>
      </c>
      <c r="Y88" s="439">
        <v>16</v>
      </c>
      <c r="Z88" s="439">
        <v>16</v>
      </c>
      <c r="AB88" s="426"/>
    </row>
    <row r="89" spans="1:28" s="584" customFormat="1">
      <c r="A89" s="408">
        <v>239</v>
      </c>
      <c r="B89" s="408" t="s">
        <v>123</v>
      </c>
      <c r="C89" s="409">
        <v>11528997.331838364</v>
      </c>
      <c r="D89" s="409">
        <v>11390339.440412426</v>
      </c>
      <c r="E89" s="409">
        <v>11449577.469055563</v>
      </c>
      <c r="F89" s="409">
        <f t="shared" si="28"/>
        <v>-138657.89142593741</v>
      </c>
      <c r="G89" s="407">
        <f t="shared" si="29"/>
        <v>59238.028643136844</v>
      </c>
      <c r="H89" s="407">
        <f t="shared" si="30"/>
        <v>-79419.86278280057</v>
      </c>
      <c r="I89" s="588">
        <f t="shared" si="31"/>
        <v>-6.8887051056448307E-3</v>
      </c>
      <c r="J89" s="586">
        <f t="shared" si="32"/>
        <v>-39.142367068901216</v>
      </c>
      <c r="K89" s="409">
        <v>11855737.55011595</v>
      </c>
      <c r="L89" s="409">
        <v>11870251.326623902</v>
      </c>
      <c r="M89" s="409">
        <v>11898829.221683271</v>
      </c>
      <c r="N89" s="409">
        <f t="shared" si="33"/>
        <v>14513.776507951319</v>
      </c>
      <c r="O89" s="409">
        <f t="shared" si="34"/>
        <v>28577.895059369504</v>
      </c>
      <c r="P89" s="407">
        <f t="shared" si="35"/>
        <v>43091.671567320824</v>
      </c>
      <c r="Q89" s="593">
        <f t="shared" si="36"/>
        <v>3.6346681414940215E-3</v>
      </c>
      <c r="R89" s="407">
        <f t="shared" si="37"/>
        <v>21.23788643041933</v>
      </c>
      <c r="S89" s="586">
        <f t="shared" si="38"/>
        <v>122511.53435012139</v>
      </c>
      <c r="T89" s="588">
        <f t="shared" si="39"/>
        <v>1.062638240116465E-2</v>
      </c>
      <c r="U89" s="597">
        <f t="shared" si="40"/>
        <v>60.380253499320546</v>
      </c>
      <c r="V89" s="587">
        <v>506692.1034975443</v>
      </c>
      <c r="W89" s="586">
        <f t="shared" si="41"/>
        <v>249.72503868779907</v>
      </c>
      <c r="X89" s="412">
        <v>2029</v>
      </c>
      <c r="Y89" s="439">
        <v>11</v>
      </c>
      <c r="Z89" s="439">
        <v>11</v>
      </c>
      <c r="AB89" s="426"/>
    </row>
    <row r="90" spans="1:28" s="584" customFormat="1">
      <c r="A90" s="408">
        <v>240</v>
      </c>
      <c r="B90" s="408" t="s">
        <v>124</v>
      </c>
      <c r="C90" s="409">
        <v>101924106.46741857</v>
      </c>
      <c r="D90" s="409">
        <v>103756503.02717051</v>
      </c>
      <c r="E90" s="409">
        <v>104724492.25647925</v>
      </c>
      <c r="F90" s="409">
        <f t="shared" si="28"/>
        <v>1832396.5597519428</v>
      </c>
      <c r="G90" s="407">
        <f t="shared" si="29"/>
        <v>967989.2293087393</v>
      </c>
      <c r="H90" s="407">
        <f t="shared" si="30"/>
        <v>2800385.7890606821</v>
      </c>
      <c r="I90" s="588">
        <f t="shared" si="31"/>
        <v>2.7475205681159087E-2</v>
      </c>
      <c r="J90" s="586">
        <f t="shared" si="32"/>
        <v>143.61689261298949</v>
      </c>
      <c r="K90" s="409">
        <v>91752179.630278349</v>
      </c>
      <c r="L90" s="409">
        <v>91368359.258932397</v>
      </c>
      <c r="M90" s="409">
        <v>91794932.612174571</v>
      </c>
      <c r="N90" s="409">
        <f t="shared" si="33"/>
        <v>-383820.37134595215</v>
      </c>
      <c r="O90" s="409">
        <f t="shared" si="34"/>
        <v>426573.35324217379</v>
      </c>
      <c r="P90" s="407">
        <f t="shared" si="35"/>
        <v>42752.981896221638</v>
      </c>
      <c r="Q90" s="593">
        <f t="shared" si="36"/>
        <v>4.6596148525841768E-4</v>
      </c>
      <c r="R90" s="407">
        <f t="shared" si="37"/>
        <v>2.1925730497062226</v>
      </c>
      <c r="S90" s="586">
        <f t="shared" si="38"/>
        <v>-2757632.8071644604</v>
      </c>
      <c r="T90" s="588">
        <f t="shared" si="39"/>
        <v>-2.705574669958942E-2</v>
      </c>
      <c r="U90" s="597">
        <f t="shared" si="40"/>
        <v>-141.42431956328326</v>
      </c>
      <c r="V90" s="587">
        <v>-2139182.9741051681</v>
      </c>
      <c r="W90" s="586">
        <f t="shared" si="41"/>
        <v>-109.70731699600842</v>
      </c>
      <c r="X90" s="412">
        <v>19499</v>
      </c>
      <c r="Y90" s="439">
        <v>19</v>
      </c>
      <c r="Z90" s="439">
        <v>19</v>
      </c>
      <c r="AB90" s="426"/>
    </row>
    <row r="91" spans="1:28" s="584" customFormat="1">
      <c r="A91" s="408">
        <v>241</v>
      </c>
      <c r="B91" s="408" t="s">
        <v>125</v>
      </c>
      <c r="C91" s="409">
        <v>33604415.770505652</v>
      </c>
      <c r="D91" s="409">
        <v>34496555.844256453</v>
      </c>
      <c r="E91" s="409">
        <v>34668710.805041566</v>
      </c>
      <c r="F91" s="409">
        <f t="shared" si="28"/>
        <v>892140.07375080138</v>
      </c>
      <c r="G91" s="407">
        <f t="shared" si="29"/>
        <v>172154.96078511328</v>
      </c>
      <c r="H91" s="407">
        <f t="shared" si="30"/>
        <v>1064295.0345359147</v>
      </c>
      <c r="I91" s="588">
        <f t="shared" si="31"/>
        <v>3.167128516098288E-2</v>
      </c>
      <c r="J91" s="586">
        <f t="shared" si="32"/>
        <v>136.95728149992468</v>
      </c>
      <c r="K91" s="409">
        <v>31605184.328152325</v>
      </c>
      <c r="L91" s="409">
        <v>31630945.522045791</v>
      </c>
      <c r="M91" s="409">
        <v>31799201.347630803</v>
      </c>
      <c r="N91" s="409">
        <f t="shared" si="33"/>
        <v>25761.193893466145</v>
      </c>
      <c r="O91" s="409">
        <f t="shared" si="34"/>
        <v>168255.82558501139</v>
      </c>
      <c r="P91" s="407">
        <f t="shared" si="35"/>
        <v>194017.01947847754</v>
      </c>
      <c r="Q91" s="593">
        <f t="shared" si="36"/>
        <v>6.1387719642456515E-3</v>
      </c>
      <c r="R91" s="407">
        <f t="shared" si="37"/>
        <v>24.966802146245982</v>
      </c>
      <c r="S91" s="586">
        <f t="shared" si="38"/>
        <v>-870278.01505743712</v>
      </c>
      <c r="T91" s="588">
        <f t="shared" si="39"/>
        <v>-2.5897727876027343E-2</v>
      </c>
      <c r="U91" s="597">
        <f t="shared" si="40"/>
        <v>-111.99047935367869</v>
      </c>
      <c r="V91" s="587">
        <v>-1160787.5507356138</v>
      </c>
      <c r="W91" s="586">
        <f t="shared" si="41"/>
        <v>-149.37428268377477</v>
      </c>
      <c r="X91" s="412">
        <v>7771</v>
      </c>
      <c r="Y91" s="439">
        <v>19</v>
      </c>
      <c r="Z91" s="439">
        <v>19</v>
      </c>
      <c r="AB91" s="426"/>
    </row>
    <row r="92" spans="1:28" s="584" customFormat="1">
      <c r="A92" s="408">
        <v>244</v>
      </c>
      <c r="B92" s="408" t="s">
        <v>126</v>
      </c>
      <c r="C92" s="409">
        <v>58983023.799799666</v>
      </c>
      <c r="D92" s="409">
        <v>59105153.89358931</v>
      </c>
      <c r="E92" s="409">
        <v>60185727.569647215</v>
      </c>
      <c r="F92" s="409">
        <f t="shared" si="28"/>
        <v>122130.09378964454</v>
      </c>
      <c r="G92" s="407">
        <f t="shared" si="29"/>
        <v>1080573.676057905</v>
      </c>
      <c r="H92" s="407">
        <f t="shared" si="30"/>
        <v>1202703.7698475495</v>
      </c>
      <c r="I92" s="588">
        <f t="shared" si="31"/>
        <v>2.0390676712841473E-2</v>
      </c>
      <c r="J92" s="586">
        <f t="shared" si="32"/>
        <v>62.316257505054381</v>
      </c>
      <c r="K92" s="409">
        <v>57584688.109633952</v>
      </c>
      <c r="L92" s="409">
        <v>61639227.46158687</v>
      </c>
      <c r="M92" s="409">
        <v>61387020.381216779</v>
      </c>
      <c r="N92" s="409">
        <f t="shared" si="33"/>
        <v>4054539.3519529179</v>
      </c>
      <c r="O92" s="409">
        <f t="shared" si="34"/>
        <v>-252207.0803700909</v>
      </c>
      <c r="P92" s="407">
        <f t="shared" si="35"/>
        <v>3802332.271582827</v>
      </c>
      <c r="Q92" s="593">
        <f t="shared" si="36"/>
        <v>6.6030265968336374E-2</v>
      </c>
      <c r="R92" s="407">
        <f t="shared" si="37"/>
        <v>197.01203479703767</v>
      </c>
      <c r="S92" s="586">
        <f t="shared" si="38"/>
        <v>2599628.5017352775</v>
      </c>
      <c r="T92" s="588">
        <f t="shared" si="39"/>
        <v>4.4074181590942903E-2</v>
      </c>
      <c r="U92" s="597">
        <f t="shared" si="40"/>
        <v>134.69577729198329</v>
      </c>
      <c r="V92" s="587">
        <v>1317392.9140951522</v>
      </c>
      <c r="W92" s="586">
        <f t="shared" si="41"/>
        <v>68.258700212184053</v>
      </c>
      <c r="X92" s="412">
        <v>19300</v>
      </c>
      <c r="Y92" s="439">
        <v>17</v>
      </c>
      <c r="Z92" s="439">
        <v>17</v>
      </c>
      <c r="AB92" s="426"/>
    </row>
    <row r="93" spans="1:28" s="584" customFormat="1">
      <c r="A93" s="408">
        <v>245</v>
      </c>
      <c r="B93" s="408" t="s">
        <v>127</v>
      </c>
      <c r="C93" s="409">
        <v>128414005.85076804</v>
      </c>
      <c r="D93" s="409">
        <v>134184202.84327558</v>
      </c>
      <c r="E93" s="409">
        <v>134110303.24770287</v>
      </c>
      <c r="F93" s="409">
        <f t="shared" si="28"/>
        <v>5770196.9925075322</v>
      </c>
      <c r="G93" s="407">
        <f t="shared" si="29"/>
        <v>-73899.595572710037</v>
      </c>
      <c r="H93" s="407">
        <f t="shared" si="30"/>
        <v>5696297.3969348222</v>
      </c>
      <c r="I93" s="588">
        <f t="shared" si="31"/>
        <v>4.435884823618523E-2</v>
      </c>
      <c r="J93" s="586">
        <f t="shared" si="32"/>
        <v>151.19167100899304</v>
      </c>
      <c r="K93" s="409">
        <v>126555804.22199422</v>
      </c>
      <c r="L93" s="409">
        <v>131528617.09141935</v>
      </c>
      <c r="M93" s="409">
        <v>130521301.45764288</v>
      </c>
      <c r="N93" s="409">
        <f t="shared" si="33"/>
        <v>4972812.8694251329</v>
      </c>
      <c r="O93" s="409">
        <f t="shared" si="34"/>
        <v>-1007315.633776471</v>
      </c>
      <c r="P93" s="407">
        <f t="shared" si="35"/>
        <v>3965497.2356486619</v>
      </c>
      <c r="Q93" s="593">
        <f t="shared" si="36"/>
        <v>3.133398155878097E-2</v>
      </c>
      <c r="R93" s="407">
        <f t="shared" si="37"/>
        <v>105.25260737999422</v>
      </c>
      <c r="S93" s="586">
        <f t="shared" si="38"/>
        <v>-1730800.1612861603</v>
      </c>
      <c r="T93" s="588">
        <f t="shared" si="39"/>
        <v>-1.3478281826186083E-2</v>
      </c>
      <c r="U93" s="597">
        <f t="shared" si="40"/>
        <v>-45.939063628998838</v>
      </c>
      <c r="V93" s="587">
        <v>-4431630.4405065663</v>
      </c>
      <c r="W93" s="586">
        <f t="shared" si="41"/>
        <v>-117.62475954205772</v>
      </c>
      <c r="X93" s="412">
        <v>37676</v>
      </c>
      <c r="Y93" s="439">
        <v>1</v>
      </c>
      <c r="Z93" s="594">
        <v>35</v>
      </c>
      <c r="AB93" s="426"/>
    </row>
    <row r="94" spans="1:28" s="584" customFormat="1">
      <c r="A94" s="408">
        <v>249</v>
      </c>
      <c r="B94" s="408" t="s">
        <v>128</v>
      </c>
      <c r="C94" s="409">
        <v>43473803.091269471</v>
      </c>
      <c r="D94" s="409">
        <v>44637356.267709032</v>
      </c>
      <c r="E94" s="409">
        <v>44341065.07824596</v>
      </c>
      <c r="F94" s="409">
        <f t="shared" si="28"/>
        <v>1163553.1764395609</v>
      </c>
      <c r="G94" s="407">
        <f t="shared" si="29"/>
        <v>-296291.18946307153</v>
      </c>
      <c r="H94" s="407">
        <f t="shared" si="30"/>
        <v>867261.98697648942</v>
      </c>
      <c r="I94" s="588">
        <f t="shared" si="31"/>
        <v>1.9949071056786734E-2</v>
      </c>
      <c r="J94" s="586">
        <f t="shared" si="32"/>
        <v>93.758052646106961</v>
      </c>
      <c r="K94" s="409">
        <v>44072811.169826657</v>
      </c>
      <c r="L94" s="409">
        <v>44289662.010340542</v>
      </c>
      <c r="M94" s="409">
        <v>44574722.626364879</v>
      </c>
      <c r="N94" s="409">
        <f t="shared" si="33"/>
        <v>216850.84051388502</v>
      </c>
      <c r="O94" s="409">
        <f t="shared" si="34"/>
        <v>285060.61602433771</v>
      </c>
      <c r="P94" s="407">
        <f t="shared" si="35"/>
        <v>501911.45653822273</v>
      </c>
      <c r="Q94" s="593">
        <f t="shared" si="36"/>
        <v>1.1388233317003473E-2</v>
      </c>
      <c r="R94" s="407">
        <f t="shared" si="37"/>
        <v>54.260698004132188</v>
      </c>
      <c r="S94" s="586">
        <f t="shared" si="38"/>
        <v>-365350.53043826669</v>
      </c>
      <c r="T94" s="588">
        <f t="shared" si="39"/>
        <v>-8.403923845154402E-3</v>
      </c>
      <c r="U94" s="597">
        <f t="shared" si="40"/>
        <v>-39.497354641974781</v>
      </c>
      <c r="V94" s="587">
        <v>-471313.20207571238</v>
      </c>
      <c r="W94" s="586">
        <f t="shared" si="41"/>
        <v>-50.952778602779716</v>
      </c>
      <c r="X94" s="412">
        <v>9250</v>
      </c>
      <c r="Y94" s="439">
        <v>13</v>
      </c>
      <c r="Z94" s="439">
        <v>13</v>
      </c>
      <c r="AB94" s="426"/>
    </row>
    <row r="95" spans="1:28" s="584" customFormat="1">
      <c r="A95" s="408">
        <v>250</v>
      </c>
      <c r="B95" s="408" t="s">
        <v>129</v>
      </c>
      <c r="C95" s="409">
        <v>9036880.6418287028</v>
      </c>
      <c r="D95" s="409">
        <v>9254005.6100943983</v>
      </c>
      <c r="E95" s="409">
        <v>9387045.5333711207</v>
      </c>
      <c r="F95" s="409">
        <f t="shared" si="28"/>
        <v>217124.9682656955</v>
      </c>
      <c r="G95" s="407">
        <f t="shared" si="29"/>
        <v>133039.92327672243</v>
      </c>
      <c r="H95" s="407">
        <f t="shared" si="30"/>
        <v>350164.89154241793</v>
      </c>
      <c r="I95" s="588">
        <f t="shared" si="31"/>
        <v>3.8748424973283541E-2</v>
      </c>
      <c r="J95" s="586">
        <f t="shared" si="32"/>
        <v>197.72156495901635</v>
      </c>
      <c r="K95" s="409">
        <v>9367532.9181663971</v>
      </c>
      <c r="L95" s="409">
        <v>9349994.586520372</v>
      </c>
      <c r="M95" s="409">
        <v>9510012.7570571359</v>
      </c>
      <c r="N95" s="409">
        <f t="shared" si="33"/>
        <v>-17538.331646025181</v>
      </c>
      <c r="O95" s="409">
        <f t="shared" si="34"/>
        <v>160018.17053676397</v>
      </c>
      <c r="P95" s="407">
        <f t="shared" si="35"/>
        <v>142479.83889073879</v>
      </c>
      <c r="Q95" s="593">
        <f t="shared" si="36"/>
        <v>1.5209964046609171E-2</v>
      </c>
      <c r="R95" s="407">
        <f t="shared" si="37"/>
        <v>80.451631220067071</v>
      </c>
      <c r="S95" s="586">
        <f t="shared" si="38"/>
        <v>-207685.05265167914</v>
      </c>
      <c r="T95" s="588">
        <f t="shared" si="39"/>
        <v>-2.2981940437541509E-2</v>
      </c>
      <c r="U95" s="597">
        <f t="shared" si="40"/>
        <v>-117.26993373894926</v>
      </c>
      <c r="V95" s="587">
        <v>-148347.41212364333</v>
      </c>
      <c r="W95" s="586">
        <f t="shared" si="41"/>
        <v>-83.764772514761901</v>
      </c>
      <c r="X95" s="412">
        <v>1771</v>
      </c>
      <c r="Y95" s="439">
        <v>6</v>
      </c>
      <c r="Z95" s="439">
        <v>6</v>
      </c>
      <c r="AB95" s="426"/>
    </row>
    <row r="96" spans="1:28" s="584" customFormat="1">
      <c r="A96" s="408">
        <v>256</v>
      </c>
      <c r="B96" s="408" t="s">
        <v>130</v>
      </c>
      <c r="C96" s="409">
        <v>8379057.5617503542</v>
      </c>
      <c r="D96" s="409">
        <v>8487403.2771801651</v>
      </c>
      <c r="E96" s="409">
        <v>8595565.510853989</v>
      </c>
      <c r="F96" s="409">
        <f t="shared" si="28"/>
        <v>108345.71542981081</v>
      </c>
      <c r="G96" s="407">
        <f t="shared" si="29"/>
        <v>108162.233673824</v>
      </c>
      <c r="H96" s="407">
        <f t="shared" si="30"/>
        <v>216507.9491036348</v>
      </c>
      <c r="I96" s="588">
        <f t="shared" si="31"/>
        <v>2.5839176722209686E-2</v>
      </c>
      <c r="J96" s="586">
        <f t="shared" si="32"/>
        <v>139.32300457119356</v>
      </c>
      <c r="K96" s="409">
        <v>7933591.2484938866</v>
      </c>
      <c r="L96" s="409">
        <v>7913382.4197103102</v>
      </c>
      <c r="M96" s="409">
        <v>7951828.9321684074</v>
      </c>
      <c r="N96" s="409">
        <f t="shared" si="33"/>
        <v>-20208.828783576377</v>
      </c>
      <c r="O96" s="409">
        <f t="shared" si="34"/>
        <v>38446.51245809719</v>
      </c>
      <c r="P96" s="407">
        <f t="shared" si="35"/>
        <v>18237.683674520813</v>
      </c>
      <c r="Q96" s="593">
        <f t="shared" si="36"/>
        <v>2.2987929555840247E-3</v>
      </c>
      <c r="R96" s="407">
        <f t="shared" si="37"/>
        <v>11.735961180515323</v>
      </c>
      <c r="S96" s="586">
        <f t="shared" si="38"/>
        <v>-198270.26542911399</v>
      </c>
      <c r="T96" s="588">
        <f t="shared" si="39"/>
        <v>-2.3662597370639863E-2</v>
      </c>
      <c r="U96" s="597">
        <f t="shared" si="40"/>
        <v>-127.58704339067825</v>
      </c>
      <c r="V96" s="587">
        <v>-93113.12528740312</v>
      </c>
      <c r="W96" s="586">
        <f t="shared" si="41"/>
        <v>-59.918356040799949</v>
      </c>
      <c r="X96" s="412">
        <v>1554</v>
      </c>
      <c r="Y96" s="439">
        <v>13</v>
      </c>
      <c r="Z96" s="439">
        <v>13</v>
      </c>
      <c r="AB96" s="426"/>
    </row>
    <row r="97" spans="1:28" s="584" customFormat="1">
      <c r="A97" s="408">
        <v>257</v>
      </c>
      <c r="B97" s="408" t="s">
        <v>131</v>
      </c>
      <c r="C97" s="409">
        <v>124178336.57183795</v>
      </c>
      <c r="D97" s="409">
        <v>128686863.25396213</v>
      </c>
      <c r="E97" s="409">
        <v>129017245.65466754</v>
      </c>
      <c r="F97" s="409">
        <f t="shared" si="28"/>
        <v>4508526.6821241826</v>
      </c>
      <c r="G97" s="407">
        <f t="shared" si="29"/>
        <v>330382.40070541203</v>
      </c>
      <c r="H97" s="407">
        <f t="shared" si="30"/>
        <v>4838909.0828295946</v>
      </c>
      <c r="I97" s="588">
        <f t="shared" si="31"/>
        <v>3.896741747728482E-2</v>
      </c>
      <c r="J97" s="586">
        <f t="shared" si="32"/>
        <v>118.82788376871457</v>
      </c>
      <c r="K97" s="409">
        <v>132059044.33969294</v>
      </c>
      <c r="L97" s="409">
        <v>139462502.19129655</v>
      </c>
      <c r="M97" s="409">
        <v>140637749.53588247</v>
      </c>
      <c r="N97" s="409">
        <f t="shared" si="33"/>
        <v>7403457.8516036123</v>
      </c>
      <c r="O97" s="409">
        <f t="shared" si="34"/>
        <v>1175247.3445859253</v>
      </c>
      <c r="P97" s="407">
        <f t="shared" si="35"/>
        <v>8578705.1961895376</v>
      </c>
      <c r="Q97" s="593">
        <f t="shared" si="36"/>
        <v>6.4961133401228471E-2</v>
      </c>
      <c r="R97" s="407">
        <f t="shared" si="37"/>
        <v>210.66512440915324</v>
      </c>
      <c r="S97" s="586">
        <f t="shared" si="38"/>
        <v>3739796.113359943</v>
      </c>
      <c r="T97" s="588">
        <f t="shared" si="39"/>
        <v>3.011633282103475E-2</v>
      </c>
      <c r="U97" s="597">
        <f t="shared" si="40"/>
        <v>91.837240640438651</v>
      </c>
      <c r="V97" s="587">
        <v>154124.59770841151</v>
      </c>
      <c r="W97" s="586">
        <f t="shared" si="41"/>
        <v>3.7847993150732164</v>
      </c>
      <c r="X97" s="412">
        <v>40722</v>
      </c>
      <c r="Y97" s="439">
        <v>1</v>
      </c>
      <c r="Z97" s="594">
        <v>34</v>
      </c>
      <c r="AB97" s="426"/>
    </row>
    <row r="98" spans="1:28" s="584" customFormat="1">
      <c r="A98" s="408">
        <v>260</v>
      </c>
      <c r="B98" s="408" t="s">
        <v>132</v>
      </c>
      <c r="C98" s="409">
        <v>47323637.647205532</v>
      </c>
      <c r="D98" s="409">
        <v>49967054.353451364</v>
      </c>
      <c r="E98" s="409">
        <v>49693602.775934458</v>
      </c>
      <c r="F98" s="409">
        <f t="shared" si="28"/>
        <v>2643416.7062458321</v>
      </c>
      <c r="G98" s="407">
        <f t="shared" si="29"/>
        <v>-273451.57751690596</v>
      </c>
      <c r="H98" s="407">
        <f t="shared" si="30"/>
        <v>2369965.1287289262</v>
      </c>
      <c r="I98" s="588">
        <f t="shared" si="31"/>
        <v>5.0079944115810654E-2</v>
      </c>
      <c r="J98" s="586">
        <f t="shared" si="32"/>
        <v>243.64810617137104</v>
      </c>
      <c r="K98" s="409">
        <v>54510891.031798281</v>
      </c>
      <c r="L98" s="409">
        <v>54217962.894725487</v>
      </c>
      <c r="M98" s="409">
        <v>54794069.729401544</v>
      </c>
      <c r="N98" s="409">
        <f t="shared" si="33"/>
        <v>-292928.13707279414</v>
      </c>
      <c r="O98" s="409">
        <f t="shared" si="34"/>
        <v>576106.8346760571</v>
      </c>
      <c r="P98" s="407">
        <f t="shared" si="35"/>
        <v>283178.69760326296</v>
      </c>
      <c r="Q98" s="593">
        <f t="shared" si="36"/>
        <v>5.1949012801510439E-3</v>
      </c>
      <c r="R98" s="407">
        <f t="shared" si="37"/>
        <v>29.112644967951368</v>
      </c>
      <c r="S98" s="586">
        <f t="shared" si="38"/>
        <v>-2086786.4311256632</v>
      </c>
      <c r="T98" s="588">
        <f t="shared" si="39"/>
        <v>-4.4096069847430426E-2</v>
      </c>
      <c r="U98" s="597">
        <f t="shared" si="40"/>
        <v>-214.53546120341969</v>
      </c>
      <c r="V98" s="587">
        <v>-2605346.6419604458</v>
      </c>
      <c r="W98" s="586">
        <f t="shared" si="41"/>
        <v>-267.84688413287199</v>
      </c>
      <c r="X98" s="412">
        <v>9727</v>
      </c>
      <c r="Y98" s="439">
        <v>12</v>
      </c>
      <c r="Z98" s="439">
        <v>12</v>
      </c>
      <c r="AB98" s="426"/>
    </row>
    <row r="99" spans="1:28" s="584" customFormat="1">
      <c r="A99" s="408">
        <v>261</v>
      </c>
      <c r="B99" s="408" t="s">
        <v>133</v>
      </c>
      <c r="C99" s="409">
        <v>30338562.261454932</v>
      </c>
      <c r="D99" s="409">
        <v>30310169.112398192</v>
      </c>
      <c r="E99" s="409">
        <v>30063965.473714195</v>
      </c>
      <c r="F99" s="409">
        <f t="shared" si="28"/>
        <v>-28393.149056740105</v>
      </c>
      <c r="G99" s="407">
        <f t="shared" si="29"/>
        <v>-246203.63868399709</v>
      </c>
      <c r="H99" s="407">
        <f t="shared" si="30"/>
        <v>-274596.7877407372</v>
      </c>
      <c r="I99" s="588">
        <f t="shared" si="31"/>
        <v>-9.0510811084021509E-3</v>
      </c>
      <c r="J99" s="586">
        <f t="shared" si="32"/>
        <v>-41.373630818251797</v>
      </c>
      <c r="K99" s="409">
        <v>29547121.771643091</v>
      </c>
      <c r="L99" s="409">
        <v>30075736.280796312</v>
      </c>
      <c r="M99" s="409">
        <v>31023297.205338839</v>
      </c>
      <c r="N99" s="409">
        <f t="shared" si="33"/>
        <v>528614.5091532208</v>
      </c>
      <c r="O99" s="409">
        <f t="shared" si="34"/>
        <v>947560.92454252765</v>
      </c>
      <c r="P99" s="407">
        <f t="shared" si="35"/>
        <v>1476175.4336957484</v>
      </c>
      <c r="Q99" s="593">
        <f t="shared" si="36"/>
        <v>4.9960041627894219E-2</v>
      </c>
      <c r="R99" s="407">
        <f t="shared" si="37"/>
        <v>222.41606655051206</v>
      </c>
      <c r="S99" s="586">
        <f t="shared" si="38"/>
        <v>1750772.2214364856</v>
      </c>
      <c r="T99" s="588">
        <f t="shared" si="39"/>
        <v>5.7707817738642066E-2</v>
      </c>
      <c r="U99" s="597">
        <f t="shared" si="40"/>
        <v>263.78969736876383</v>
      </c>
      <c r="V99" s="587">
        <v>1388519.7271925379</v>
      </c>
      <c r="W99" s="586">
        <f t="shared" si="41"/>
        <v>209.20893885679342</v>
      </c>
      <c r="X99" s="412">
        <v>6637</v>
      </c>
      <c r="Y99" s="439">
        <v>19</v>
      </c>
      <c r="Z99" s="439">
        <v>19</v>
      </c>
      <c r="AB99" s="426"/>
    </row>
    <row r="100" spans="1:28" s="584" customFormat="1">
      <c r="A100" s="408">
        <v>263</v>
      </c>
      <c r="B100" s="408" t="s">
        <v>134</v>
      </c>
      <c r="C100" s="409">
        <v>37608445.669073574</v>
      </c>
      <c r="D100" s="409">
        <v>38782482.146626659</v>
      </c>
      <c r="E100" s="409">
        <v>38303842.11974635</v>
      </c>
      <c r="F100" s="409">
        <f t="shared" si="28"/>
        <v>1174036.4775530845</v>
      </c>
      <c r="G100" s="407">
        <f t="shared" si="29"/>
        <v>-478640.02688030899</v>
      </c>
      <c r="H100" s="407">
        <f t="shared" si="30"/>
        <v>695396.45067277551</v>
      </c>
      <c r="I100" s="588">
        <f t="shared" si="31"/>
        <v>1.8490433154077904E-2</v>
      </c>
      <c r="J100" s="586">
        <f t="shared" si="32"/>
        <v>91.535665482792623</v>
      </c>
      <c r="K100" s="409">
        <v>39652337.771502987</v>
      </c>
      <c r="L100" s="409">
        <v>39571156.307365455</v>
      </c>
      <c r="M100" s="409">
        <v>40062278.92239923</v>
      </c>
      <c r="N100" s="409">
        <f t="shared" si="33"/>
        <v>-81181.464137531817</v>
      </c>
      <c r="O100" s="409">
        <f t="shared" si="34"/>
        <v>491122.61503377557</v>
      </c>
      <c r="P100" s="407">
        <f t="shared" si="35"/>
        <v>409941.15089624375</v>
      </c>
      <c r="Q100" s="593">
        <f t="shared" si="36"/>
        <v>1.0338385425306672E-2</v>
      </c>
      <c r="R100" s="407">
        <f t="shared" si="37"/>
        <v>53.960925483249142</v>
      </c>
      <c r="S100" s="586">
        <f t="shared" si="38"/>
        <v>-285455.29977653176</v>
      </c>
      <c r="T100" s="588">
        <f t="shared" si="39"/>
        <v>-7.5901913705322113E-3</v>
      </c>
      <c r="U100" s="597">
        <f t="shared" si="40"/>
        <v>-37.574739999543475</v>
      </c>
      <c r="V100" s="587">
        <v>-585235.27569289133</v>
      </c>
      <c r="W100" s="586">
        <f t="shared" si="41"/>
        <v>-77.03505011095055</v>
      </c>
      <c r="X100" s="412">
        <v>7597</v>
      </c>
      <c r="Y100" s="439">
        <v>11</v>
      </c>
      <c r="Z100" s="439">
        <v>11</v>
      </c>
      <c r="AB100" s="426"/>
    </row>
    <row r="101" spans="1:28" s="584" customFormat="1">
      <c r="A101" s="408">
        <v>265</v>
      </c>
      <c r="B101" s="408" t="s">
        <v>135</v>
      </c>
      <c r="C101" s="409">
        <v>5666513.439276523</v>
      </c>
      <c r="D101" s="409">
        <v>5716997.2441886766</v>
      </c>
      <c r="E101" s="409">
        <v>5688975.9640478855</v>
      </c>
      <c r="F101" s="409">
        <f t="shared" si="28"/>
        <v>50483.804912153631</v>
      </c>
      <c r="G101" s="407">
        <f t="shared" si="29"/>
        <v>-28021.280140791088</v>
      </c>
      <c r="H101" s="407">
        <f t="shared" si="30"/>
        <v>22462.524771362543</v>
      </c>
      <c r="I101" s="588">
        <f t="shared" si="31"/>
        <v>3.9640821489396244E-3</v>
      </c>
      <c r="J101" s="586">
        <f t="shared" si="32"/>
        <v>21.1113954618069</v>
      </c>
      <c r="K101" s="409">
        <v>6371975.941626654</v>
      </c>
      <c r="L101" s="409">
        <v>6468955.9527498204</v>
      </c>
      <c r="M101" s="409">
        <v>6392335.5882194359</v>
      </c>
      <c r="N101" s="409">
        <f t="shared" si="33"/>
        <v>96980.01112316642</v>
      </c>
      <c r="O101" s="409">
        <f t="shared" si="34"/>
        <v>-76620.364530384541</v>
      </c>
      <c r="P101" s="407">
        <f t="shared" si="35"/>
        <v>20359.646592781879</v>
      </c>
      <c r="Q101" s="593">
        <f t="shared" si="36"/>
        <v>3.1951857287748041E-3</v>
      </c>
      <c r="R101" s="407">
        <f t="shared" si="37"/>
        <v>19.135006196223571</v>
      </c>
      <c r="S101" s="586">
        <f t="shared" si="38"/>
        <v>-2102.8781785806641</v>
      </c>
      <c r="T101" s="588">
        <f t="shared" si="39"/>
        <v>-3.7110618391988687E-4</v>
      </c>
      <c r="U101" s="597">
        <f t="shared" si="40"/>
        <v>-1.9763892655833308</v>
      </c>
      <c r="V101" s="587">
        <v>123973.32424198859</v>
      </c>
      <c r="W101" s="586">
        <f t="shared" si="41"/>
        <v>116.51628218232011</v>
      </c>
      <c r="X101" s="412">
        <v>1064</v>
      </c>
      <c r="Y101" s="439">
        <v>13</v>
      </c>
      <c r="Z101" s="439">
        <v>13</v>
      </c>
      <c r="AB101" s="426"/>
    </row>
    <row r="102" spans="1:28" s="584" customFormat="1">
      <c r="A102" s="408">
        <v>271</v>
      </c>
      <c r="B102" s="408" t="s">
        <v>136</v>
      </c>
      <c r="C102" s="409">
        <v>31416689.316099692</v>
      </c>
      <c r="D102" s="409">
        <v>32005432.170790315</v>
      </c>
      <c r="E102" s="409">
        <v>32409732.49210972</v>
      </c>
      <c r="F102" s="409">
        <f t="shared" si="28"/>
        <v>588742.85469062254</v>
      </c>
      <c r="G102" s="407">
        <f t="shared" si="29"/>
        <v>404300.32131940499</v>
      </c>
      <c r="H102" s="407">
        <f t="shared" si="30"/>
        <v>993043.17601002753</v>
      </c>
      <c r="I102" s="588">
        <f t="shared" si="31"/>
        <v>3.1608778570475789E-2</v>
      </c>
      <c r="J102" s="586">
        <f t="shared" si="32"/>
        <v>143.85675445603761</v>
      </c>
      <c r="K102" s="409">
        <v>30890637.651352163</v>
      </c>
      <c r="L102" s="409">
        <v>30843443.154510587</v>
      </c>
      <c r="M102" s="409">
        <v>31304994.281969525</v>
      </c>
      <c r="N102" s="409">
        <f t="shared" si="33"/>
        <v>-47194.49684157595</v>
      </c>
      <c r="O102" s="409">
        <f t="shared" si="34"/>
        <v>461551.12745893747</v>
      </c>
      <c r="P102" s="407">
        <f t="shared" si="35"/>
        <v>414356.63061736152</v>
      </c>
      <c r="Q102" s="593">
        <f t="shared" si="36"/>
        <v>1.3413663883989914E-2</v>
      </c>
      <c r="R102" s="407">
        <f t="shared" si="37"/>
        <v>60.025587515190715</v>
      </c>
      <c r="S102" s="586">
        <f t="shared" si="38"/>
        <v>-578686.54539266601</v>
      </c>
      <c r="T102" s="588">
        <f t="shared" si="39"/>
        <v>-1.8419717608376841E-2</v>
      </c>
      <c r="U102" s="597">
        <f t="shared" si="40"/>
        <v>-83.831166940846884</v>
      </c>
      <c r="V102" s="587">
        <v>-1172218.0939432611</v>
      </c>
      <c r="W102" s="586">
        <f t="shared" si="41"/>
        <v>-169.81284860832406</v>
      </c>
      <c r="X102" s="412">
        <v>6903</v>
      </c>
      <c r="Y102" s="439">
        <v>4</v>
      </c>
      <c r="Z102" s="439">
        <v>4</v>
      </c>
      <c r="AB102" s="426"/>
    </row>
    <row r="103" spans="1:28" s="584" customFormat="1">
      <c r="A103" s="408">
        <v>272</v>
      </c>
      <c r="B103" s="408" t="s">
        <v>137</v>
      </c>
      <c r="C103" s="409">
        <v>188093030.66802207</v>
      </c>
      <c r="D103" s="409">
        <v>194950037.26990971</v>
      </c>
      <c r="E103" s="409">
        <v>198154285.18897808</v>
      </c>
      <c r="F103" s="409">
        <f t="shared" si="28"/>
        <v>6857006.6018876433</v>
      </c>
      <c r="G103" s="407">
        <f t="shared" si="29"/>
        <v>3204247.9190683663</v>
      </c>
      <c r="H103" s="407">
        <f t="shared" si="30"/>
        <v>10061254.52095601</v>
      </c>
      <c r="I103" s="588">
        <f t="shared" si="31"/>
        <v>5.3490841660761949E-2</v>
      </c>
      <c r="J103" s="586">
        <f t="shared" si="32"/>
        <v>209.58327127767382</v>
      </c>
      <c r="K103" s="409">
        <v>178047299.52217159</v>
      </c>
      <c r="L103" s="409">
        <v>182484899.57510182</v>
      </c>
      <c r="M103" s="409">
        <v>182485187.55845559</v>
      </c>
      <c r="N103" s="409">
        <f t="shared" si="33"/>
        <v>4437600.0529302359</v>
      </c>
      <c r="O103" s="409">
        <f t="shared" si="34"/>
        <v>287.98335376381874</v>
      </c>
      <c r="P103" s="407">
        <f t="shared" si="35"/>
        <v>4437888.0362839997</v>
      </c>
      <c r="Q103" s="593">
        <f t="shared" si="36"/>
        <v>2.4925331910082497E-2</v>
      </c>
      <c r="R103" s="407">
        <f t="shared" si="37"/>
        <v>92.444445200266628</v>
      </c>
      <c r="S103" s="586">
        <f t="shared" si="38"/>
        <v>-5623366.4846720099</v>
      </c>
      <c r="T103" s="588">
        <f t="shared" si="39"/>
        <v>-2.989672963798996E-2</v>
      </c>
      <c r="U103" s="597">
        <f t="shared" si="40"/>
        <v>-117.1388260774072</v>
      </c>
      <c r="V103" s="587">
        <v>-6312301.8067684658</v>
      </c>
      <c r="W103" s="586">
        <f t="shared" si="41"/>
        <v>-131.48985140958351</v>
      </c>
      <c r="X103" s="412">
        <v>48006</v>
      </c>
      <c r="Y103" s="439">
        <v>16</v>
      </c>
      <c r="Z103" s="439">
        <v>16</v>
      </c>
      <c r="AB103" s="426"/>
    </row>
    <row r="104" spans="1:28" s="584" customFormat="1">
      <c r="A104" s="408">
        <v>273</v>
      </c>
      <c r="B104" s="408" t="s">
        <v>138</v>
      </c>
      <c r="C104" s="409">
        <v>19957006.721964099</v>
      </c>
      <c r="D104" s="409">
        <v>20931392.547912296</v>
      </c>
      <c r="E104" s="409">
        <v>20815571.855470631</v>
      </c>
      <c r="F104" s="409">
        <f t="shared" si="28"/>
        <v>974385.82594819739</v>
      </c>
      <c r="G104" s="407">
        <f t="shared" si="29"/>
        <v>-115820.69244166464</v>
      </c>
      <c r="H104" s="407">
        <f t="shared" si="30"/>
        <v>858565.13350653276</v>
      </c>
      <c r="I104" s="588">
        <f t="shared" si="31"/>
        <v>4.3020736800254769E-2</v>
      </c>
      <c r="J104" s="586">
        <f t="shared" si="32"/>
        <v>214.69495711591216</v>
      </c>
      <c r="K104" s="409">
        <v>18601855.174556028</v>
      </c>
      <c r="L104" s="409">
        <v>18471162.480857991</v>
      </c>
      <c r="M104" s="409">
        <v>19583797.73554958</v>
      </c>
      <c r="N104" s="409">
        <f t="shared" si="33"/>
        <v>-130692.69369803742</v>
      </c>
      <c r="O104" s="409">
        <f t="shared" si="34"/>
        <v>1112635.2546915896</v>
      </c>
      <c r="P104" s="407">
        <f t="shared" si="35"/>
        <v>981942.56099355221</v>
      </c>
      <c r="Q104" s="593">
        <f t="shared" si="36"/>
        <v>5.2787345766279914E-2</v>
      </c>
      <c r="R104" s="407">
        <f t="shared" si="37"/>
        <v>245.54702700513934</v>
      </c>
      <c r="S104" s="586">
        <f t="shared" si="38"/>
        <v>123377.42748701945</v>
      </c>
      <c r="T104" s="588">
        <f t="shared" si="39"/>
        <v>6.1821609425642904E-3</v>
      </c>
      <c r="U104" s="597">
        <f t="shared" si="40"/>
        <v>30.85206988922717</v>
      </c>
      <c r="V104" s="587">
        <v>-64970.493785558268</v>
      </c>
      <c r="W104" s="586">
        <f t="shared" si="41"/>
        <v>-16.246685117668985</v>
      </c>
      <c r="X104" s="412">
        <v>3999</v>
      </c>
      <c r="Y104" s="439">
        <v>19</v>
      </c>
      <c r="Z104" s="439">
        <v>19</v>
      </c>
      <c r="AB104" s="426"/>
    </row>
    <row r="105" spans="1:28" s="584" customFormat="1">
      <c r="A105" s="408">
        <v>275</v>
      </c>
      <c r="B105" s="408" t="s">
        <v>139</v>
      </c>
      <c r="C105" s="409">
        <v>11912799.578290647</v>
      </c>
      <c r="D105" s="409">
        <v>12031961.781330384</v>
      </c>
      <c r="E105" s="409">
        <v>12567900.427738022</v>
      </c>
      <c r="F105" s="409">
        <f t="shared" si="28"/>
        <v>119162.20303973742</v>
      </c>
      <c r="G105" s="407">
        <f t="shared" si="29"/>
        <v>535938.64640763775</v>
      </c>
      <c r="H105" s="407">
        <f t="shared" si="30"/>
        <v>655100.84944737516</v>
      </c>
      <c r="I105" s="588">
        <f t="shared" si="31"/>
        <v>5.4991343146677432E-2</v>
      </c>
      <c r="J105" s="586">
        <f t="shared" si="32"/>
        <v>259.85753647258036</v>
      </c>
      <c r="K105" s="409">
        <v>12660912.17808889</v>
      </c>
      <c r="L105" s="409">
        <v>12790239.368191037</v>
      </c>
      <c r="M105" s="409">
        <v>12863895.498692179</v>
      </c>
      <c r="N105" s="409">
        <f t="shared" si="33"/>
        <v>129327.19010214694</v>
      </c>
      <c r="O105" s="409">
        <f t="shared" si="34"/>
        <v>73656.130501141772</v>
      </c>
      <c r="P105" s="407">
        <f t="shared" si="35"/>
        <v>202983.32060328871</v>
      </c>
      <c r="Q105" s="593">
        <f t="shared" si="36"/>
        <v>1.6032282488664111E-2</v>
      </c>
      <c r="R105" s="407">
        <f t="shared" si="37"/>
        <v>80.516985562589724</v>
      </c>
      <c r="S105" s="586">
        <f t="shared" si="38"/>
        <v>-452117.52884408645</v>
      </c>
      <c r="T105" s="588">
        <f t="shared" si="39"/>
        <v>-3.7952248409182106E-2</v>
      </c>
      <c r="U105" s="597">
        <f t="shared" si="40"/>
        <v>-179.34055090999067</v>
      </c>
      <c r="V105" s="587">
        <v>-395266.78659410169</v>
      </c>
      <c r="W105" s="586">
        <f t="shared" si="41"/>
        <v>-156.78968131459806</v>
      </c>
      <c r="X105" s="412">
        <v>2521</v>
      </c>
      <c r="Y105" s="439">
        <v>13</v>
      </c>
      <c r="Z105" s="439">
        <v>13</v>
      </c>
      <c r="AB105" s="426"/>
    </row>
    <row r="106" spans="1:28" s="584" customFormat="1">
      <c r="A106" s="408">
        <v>276</v>
      </c>
      <c r="B106" s="408" t="s">
        <v>140</v>
      </c>
      <c r="C106" s="409">
        <v>42148676.495659426</v>
      </c>
      <c r="D106" s="409">
        <v>45311013.054661743</v>
      </c>
      <c r="E106" s="409">
        <v>44733671.796878755</v>
      </c>
      <c r="F106" s="409">
        <f t="shared" si="28"/>
        <v>3162336.5590023175</v>
      </c>
      <c r="G106" s="407">
        <f t="shared" si="29"/>
        <v>-577341.25778298825</v>
      </c>
      <c r="H106" s="407">
        <f t="shared" si="30"/>
        <v>2584995.3012193292</v>
      </c>
      <c r="I106" s="588">
        <f t="shared" si="31"/>
        <v>6.1330402663664622E-2</v>
      </c>
      <c r="J106" s="586">
        <f t="shared" si="32"/>
        <v>170.54795152202476</v>
      </c>
      <c r="K106" s="409">
        <v>45184249.660761744</v>
      </c>
      <c r="L106" s="409">
        <v>47119227.310780436</v>
      </c>
      <c r="M106" s="409">
        <v>47241019.007988572</v>
      </c>
      <c r="N106" s="409">
        <f t="shared" si="33"/>
        <v>1934977.650018692</v>
      </c>
      <c r="O106" s="409">
        <f t="shared" si="34"/>
        <v>121791.69720813632</v>
      </c>
      <c r="P106" s="407">
        <f t="shared" si="35"/>
        <v>2056769.3472268283</v>
      </c>
      <c r="Q106" s="593">
        <f t="shared" si="36"/>
        <v>4.5519608329646299E-2</v>
      </c>
      <c r="R106" s="407">
        <f t="shared" si="37"/>
        <v>135.69765436609015</v>
      </c>
      <c r="S106" s="586">
        <f t="shared" si="38"/>
        <v>-528225.9539925009</v>
      </c>
      <c r="T106" s="588">
        <f t="shared" si="39"/>
        <v>-1.2532444620103288E-2</v>
      </c>
      <c r="U106" s="597">
        <f t="shared" si="40"/>
        <v>-34.850297155934612</v>
      </c>
      <c r="V106" s="587">
        <v>-1716308.1148266532</v>
      </c>
      <c r="W106" s="586">
        <f t="shared" si="41"/>
        <v>-113.23534438389214</v>
      </c>
      <c r="X106" s="412">
        <v>15157</v>
      </c>
      <c r="Y106" s="439">
        <v>12</v>
      </c>
      <c r="Z106" s="439">
        <v>12</v>
      </c>
      <c r="AB106" s="426"/>
    </row>
    <row r="107" spans="1:28" s="584" customFormat="1">
      <c r="A107" s="408">
        <v>280</v>
      </c>
      <c r="B107" s="408" t="s">
        <v>141</v>
      </c>
      <c r="C107" s="409">
        <v>8592057.6233034991</v>
      </c>
      <c r="D107" s="409">
        <v>8561892.2393754367</v>
      </c>
      <c r="E107" s="409">
        <v>8504363.2981315684</v>
      </c>
      <c r="F107" s="409">
        <f t="shared" si="28"/>
        <v>-30165.383928062394</v>
      </c>
      <c r="G107" s="407">
        <f t="shared" si="29"/>
        <v>-57528.941243868321</v>
      </c>
      <c r="H107" s="407">
        <f t="shared" si="30"/>
        <v>-87694.325171930715</v>
      </c>
      <c r="I107" s="588">
        <f t="shared" si="31"/>
        <v>-1.0206440531088263E-2</v>
      </c>
      <c r="J107" s="586">
        <f t="shared" si="32"/>
        <v>-43.327235756882764</v>
      </c>
      <c r="K107" s="409">
        <v>8579859.6001275275</v>
      </c>
      <c r="L107" s="409">
        <v>8701420.2720598187</v>
      </c>
      <c r="M107" s="409">
        <v>8669059.2800599448</v>
      </c>
      <c r="N107" s="409">
        <f t="shared" si="33"/>
        <v>121560.67193229124</v>
      </c>
      <c r="O107" s="409">
        <f t="shared" si="34"/>
        <v>-32360.991999873891</v>
      </c>
      <c r="P107" s="407">
        <f t="shared" si="35"/>
        <v>89199.679932417348</v>
      </c>
      <c r="Q107" s="593">
        <f t="shared" si="36"/>
        <v>1.0396403215163512E-2</v>
      </c>
      <c r="R107" s="407">
        <f t="shared" si="37"/>
        <v>44.070988108901851</v>
      </c>
      <c r="S107" s="586">
        <f t="shared" si="38"/>
        <v>176894.00510434806</v>
      </c>
      <c r="T107" s="588">
        <f t="shared" si="39"/>
        <v>2.0588084119055914E-2</v>
      </c>
      <c r="U107" s="597">
        <f t="shared" si="40"/>
        <v>87.398223865784615</v>
      </c>
      <c r="V107" s="587">
        <v>94174.945249713492</v>
      </c>
      <c r="W107" s="586">
        <f t="shared" si="41"/>
        <v>46.529123147091646</v>
      </c>
      <c r="X107" s="412">
        <v>2024</v>
      </c>
      <c r="Y107" s="439">
        <v>15</v>
      </c>
      <c r="Z107" s="439">
        <v>15</v>
      </c>
      <c r="AB107" s="426"/>
    </row>
    <row r="108" spans="1:28" s="584" customFormat="1">
      <c r="A108" s="408">
        <v>284</v>
      </c>
      <c r="B108" s="408" t="s">
        <v>387</v>
      </c>
      <c r="C108" s="409">
        <v>9247415.607477922</v>
      </c>
      <c r="D108" s="409">
        <v>10269046.548517624</v>
      </c>
      <c r="E108" s="409">
        <v>10360923.537623901</v>
      </c>
      <c r="F108" s="409">
        <f t="shared" si="28"/>
        <v>1021630.9410397019</v>
      </c>
      <c r="G108" s="407">
        <f t="shared" si="29"/>
        <v>91876.989106277004</v>
      </c>
      <c r="H108" s="407">
        <f t="shared" si="30"/>
        <v>1113507.9301459789</v>
      </c>
      <c r="I108" s="588">
        <f t="shared" si="31"/>
        <v>0.12041287830142952</v>
      </c>
      <c r="J108" s="586">
        <f t="shared" si="32"/>
        <v>500.00356090973457</v>
      </c>
      <c r="K108" s="409">
        <v>10963096.895916509</v>
      </c>
      <c r="L108" s="409">
        <v>10952993.483681846</v>
      </c>
      <c r="M108" s="409">
        <v>11193072.806442533</v>
      </c>
      <c r="N108" s="409">
        <f t="shared" si="33"/>
        <v>-10103.412234662101</v>
      </c>
      <c r="O108" s="409">
        <f t="shared" si="34"/>
        <v>240079.32276068628</v>
      </c>
      <c r="P108" s="407">
        <f t="shared" si="35"/>
        <v>229975.91052602418</v>
      </c>
      <c r="Q108" s="593">
        <f t="shared" si="36"/>
        <v>2.0977276102675396E-2</v>
      </c>
      <c r="R108" s="407">
        <f t="shared" si="37"/>
        <v>103.26713539561032</v>
      </c>
      <c r="S108" s="586">
        <f t="shared" si="38"/>
        <v>-883532.01961995475</v>
      </c>
      <c r="T108" s="588">
        <f t="shared" si="39"/>
        <v>-9.55436694015879E-2</v>
      </c>
      <c r="U108" s="597">
        <f t="shared" si="40"/>
        <v>-396.73642551412428</v>
      </c>
      <c r="V108" s="587">
        <v>-947686.14321366092</v>
      </c>
      <c r="W108" s="586">
        <f t="shared" si="41"/>
        <v>-425.54384517901252</v>
      </c>
      <c r="X108" s="412">
        <v>2227</v>
      </c>
      <c r="Y108" s="439">
        <v>2</v>
      </c>
      <c r="Z108" s="439">
        <v>2</v>
      </c>
      <c r="AB108" s="426"/>
    </row>
    <row r="109" spans="1:28" s="584" customFormat="1">
      <c r="A109" s="408">
        <v>285</v>
      </c>
      <c r="B109" s="408" t="s">
        <v>143</v>
      </c>
      <c r="C109" s="409">
        <v>236758560.56656837</v>
      </c>
      <c r="D109" s="409">
        <v>252812621.99562061</v>
      </c>
      <c r="E109" s="409">
        <v>253184678.12714371</v>
      </c>
      <c r="F109" s="409">
        <f t="shared" si="28"/>
        <v>16054061.429052234</v>
      </c>
      <c r="G109" s="407">
        <f t="shared" si="29"/>
        <v>372056.13152310252</v>
      </c>
      <c r="H109" s="407">
        <f t="shared" si="30"/>
        <v>16426117.560575336</v>
      </c>
      <c r="I109" s="588">
        <f t="shared" si="31"/>
        <v>6.9379191701737328E-2</v>
      </c>
      <c r="J109" s="586">
        <f t="shared" si="32"/>
        <v>324.51780154049698</v>
      </c>
      <c r="K109" s="409">
        <v>235429484.49108636</v>
      </c>
      <c r="L109" s="409">
        <v>236247253.64894766</v>
      </c>
      <c r="M109" s="409">
        <v>238254385.5919185</v>
      </c>
      <c r="N109" s="409">
        <f t="shared" si="33"/>
        <v>817769.15786129236</v>
      </c>
      <c r="O109" s="409">
        <f t="shared" si="34"/>
        <v>2007131.9429708421</v>
      </c>
      <c r="P109" s="407">
        <f t="shared" si="35"/>
        <v>2824901.1008321345</v>
      </c>
      <c r="Q109" s="593">
        <f t="shared" si="36"/>
        <v>1.1998926587035399E-2</v>
      </c>
      <c r="R109" s="407">
        <f t="shared" si="37"/>
        <v>55.809334824903381</v>
      </c>
      <c r="S109" s="586">
        <f t="shared" si="38"/>
        <v>-13601216.459743202</v>
      </c>
      <c r="T109" s="588">
        <f t="shared" si="39"/>
        <v>-5.7447622705574811E-2</v>
      </c>
      <c r="U109" s="597">
        <f t="shared" si="40"/>
        <v>-268.7084667155936</v>
      </c>
      <c r="V109" s="587">
        <v>-17751014.421356227</v>
      </c>
      <c r="W109" s="586">
        <f t="shared" si="41"/>
        <v>-350.69274001533529</v>
      </c>
      <c r="X109" s="412">
        <v>50617</v>
      </c>
      <c r="Y109" s="439">
        <v>8</v>
      </c>
      <c r="Z109" s="439">
        <v>8</v>
      </c>
      <c r="AB109" s="426"/>
    </row>
    <row r="110" spans="1:28" s="584" customFormat="1">
      <c r="A110" s="408">
        <v>286</v>
      </c>
      <c r="B110" s="408" t="s">
        <v>144</v>
      </c>
      <c r="C110" s="409">
        <v>356965061.12859821</v>
      </c>
      <c r="D110" s="409">
        <v>374385989.23675382</v>
      </c>
      <c r="E110" s="409">
        <v>378657567.79185939</v>
      </c>
      <c r="F110" s="409">
        <f t="shared" si="28"/>
        <v>17420928.108155608</v>
      </c>
      <c r="G110" s="407">
        <f t="shared" si="29"/>
        <v>4271578.555105567</v>
      </c>
      <c r="H110" s="407">
        <f t="shared" si="30"/>
        <v>21692506.663261175</v>
      </c>
      <c r="I110" s="588">
        <f t="shared" si="31"/>
        <v>6.0769271352992038E-2</v>
      </c>
      <c r="J110" s="586">
        <f t="shared" si="32"/>
        <v>273.10562468696793</v>
      </c>
      <c r="K110" s="409">
        <v>349831607.46340585</v>
      </c>
      <c r="L110" s="409">
        <v>351577621.95465517</v>
      </c>
      <c r="M110" s="409">
        <v>353723303.29825085</v>
      </c>
      <c r="N110" s="409">
        <f t="shared" si="33"/>
        <v>1746014.4912493229</v>
      </c>
      <c r="O110" s="409">
        <f t="shared" si="34"/>
        <v>2145681.3435956836</v>
      </c>
      <c r="P110" s="407">
        <f t="shared" si="35"/>
        <v>3891695.8348450065</v>
      </c>
      <c r="Q110" s="593">
        <f t="shared" si="36"/>
        <v>1.1124483185105272E-2</v>
      </c>
      <c r="R110" s="407">
        <f t="shared" si="37"/>
        <v>48.995906216180572</v>
      </c>
      <c r="S110" s="586">
        <f t="shared" si="38"/>
        <v>-17800810.828416169</v>
      </c>
      <c r="T110" s="588">
        <f t="shared" si="39"/>
        <v>-4.9867095597917216E-2</v>
      </c>
      <c r="U110" s="597">
        <f t="shared" si="40"/>
        <v>-224.10971847078736</v>
      </c>
      <c r="V110" s="587">
        <v>-21710945.070928819</v>
      </c>
      <c r="W110" s="586">
        <f t="shared" si="41"/>
        <v>-273.33776166046181</v>
      </c>
      <c r="X110" s="412">
        <v>79429</v>
      </c>
      <c r="Y110" s="439">
        <v>8</v>
      </c>
      <c r="Z110" s="439">
        <v>8</v>
      </c>
      <c r="AB110" s="426"/>
    </row>
    <row r="111" spans="1:28" s="584" customFormat="1">
      <c r="A111" s="408">
        <v>287</v>
      </c>
      <c r="B111" s="408" t="s">
        <v>388</v>
      </c>
      <c r="C111" s="409">
        <v>29508438.883393191</v>
      </c>
      <c r="D111" s="409">
        <v>31201593.996039204</v>
      </c>
      <c r="E111" s="409">
        <v>30153134.201118436</v>
      </c>
      <c r="F111" s="409">
        <f t="shared" si="28"/>
        <v>1693155.1126460135</v>
      </c>
      <c r="G111" s="407">
        <f t="shared" si="29"/>
        <v>-1048459.7949207686</v>
      </c>
      <c r="H111" s="407">
        <f t="shared" si="30"/>
        <v>644695.31772524491</v>
      </c>
      <c r="I111" s="588">
        <f t="shared" si="31"/>
        <v>2.1847828693102013E-2</v>
      </c>
      <c r="J111" s="586">
        <f t="shared" si="32"/>
        <v>103.28345365671979</v>
      </c>
      <c r="K111" s="409">
        <v>32189423.774602059</v>
      </c>
      <c r="L111" s="409">
        <v>32126060.762763508</v>
      </c>
      <c r="M111" s="409">
        <v>32465866.78371691</v>
      </c>
      <c r="N111" s="409">
        <f t="shared" si="33"/>
        <v>-63363.011838551611</v>
      </c>
      <c r="O111" s="409">
        <f t="shared" si="34"/>
        <v>339806.02095340192</v>
      </c>
      <c r="P111" s="407">
        <f t="shared" si="35"/>
        <v>276443.00911485031</v>
      </c>
      <c r="Q111" s="593">
        <f t="shared" si="36"/>
        <v>8.5880073856111714E-3</v>
      </c>
      <c r="R111" s="407">
        <f t="shared" si="37"/>
        <v>44.287569547396721</v>
      </c>
      <c r="S111" s="586">
        <f t="shared" si="38"/>
        <v>-368252.3086103946</v>
      </c>
      <c r="T111" s="588">
        <f t="shared" si="39"/>
        <v>-1.2479559154775898E-2</v>
      </c>
      <c r="U111" s="597">
        <f t="shared" si="40"/>
        <v>-58.995884109323072</v>
      </c>
      <c r="V111" s="587">
        <v>-584484.50192670152</v>
      </c>
      <c r="W111" s="586">
        <f t="shared" si="41"/>
        <v>-93.637376149743915</v>
      </c>
      <c r="X111" s="412">
        <v>6242</v>
      </c>
      <c r="Y111" s="439">
        <v>15</v>
      </c>
      <c r="Z111" s="439">
        <v>15</v>
      </c>
      <c r="AB111" s="426"/>
    </row>
    <row r="112" spans="1:28" s="584" customFormat="1">
      <c r="A112" s="408">
        <v>288</v>
      </c>
      <c r="B112" s="408" t="s">
        <v>146</v>
      </c>
      <c r="C112" s="409">
        <v>26270438.009531856</v>
      </c>
      <c r="D112" s="409">
        <v>26494141.686891761</v>
      </c>
      <c r="E112" s="409">
        <v>25985088.145954821</v>
      </c>
      <c r="F112" s="409">
        <f t="shared" si="28"/>
        <v>223703.67735990509</v>
      </c>
      <c r="G112" s="407">
        <f t="shared" si="29"/>
        <v>-509053.54093693942</v>
      </c>
      <c r="H112" s="407">
        <f t="shared" si="30"/>
        <v>-285349.86357703432</v>
      </c>
      <c r="I112" s="588">
        <f t="shared" si="31"/>
        <v>-1.0862013928869369E-2</v>
      </c>
      <c r="J112" s="586">
        <f t="shared" si="32"/>
        <v>-44.551110628732914</v>
      </c>
      <c r="K112" s="409">
        <v>25467330.341150936</v>
      </c>
      <c r="L112" s="409">
        <v>25671192.277909111</v>
      </c>
      <c r="M112" s="409">
        <v>26069920.494247776</v>
      </c>
      <c r="N112" s="409">
        <f t="shared" si="33"/>
        <v>203861.93675817549</v>
      </c>
      <c r="O112" s="409">
        <f t="shared" si="34"/>
        <v>398728.21633866429</v>
      </c>
      <c r="P112" s="407">
        <f t="shared" si="35"/>
        <v>602590.15309683979</v>
      </c>
      <c r="Q112" s="593">
        <f t="shared" si="36"/>
        <v>2.3661300380713842E-2</v>
      </c>
      <c r="R112" s="407">
        <f t="shared" si="37"/>
        <v>94.081210475697077</v>
      </c>
      <c r="S112" s="586">
        <f t="shared" si="38"/>
        <v>887940.01667387411</v>
      </c>
      <c r="T112" s="588">
        <f t="shared" si="39"/>
        <v>3.3799970002468087E-2</v>
      </c>
      <c r="U112" s="597">
        <f t="shared" si="40"/>
        <v>138.63232110442999</v>
      </c>
      <c r="V112" s="587">
        <v>1107607.6626453251</v>
      </c>
      <c r="W112" s="586">
        <f t="shared" si="41"/>
        <v>172.9285968220648</v>
      </c>
      <c r="X112" s="412">
        <v>6405</v>
      </c>
      <c r="Y112" s="439">
        <v>15</v>
      </c>
      <c r="Z112" s="439">
        <v>15</v>
      </c>
      <c r="AB112" s="426"/>
    </row>
    <row r="113" spans="1:28" s="584" customFormat="1">
      <c r="A113" s="408">
        <v>290</v>
      </c>
      <c r="B113" s="408" t="s">
        <v>147</v>
      </c>
      <c r="C113" s="409">
        <v>44125283.421546698</v>
      </c>
      <c r="D113" s="409">
        <v>43724516.783098422</v>
      </c>
      <c r="E113" s="409">
        <v>43539503.957880639</v>
      </c>
      <c r="F113" s="409">
        <f t="shared" si="28"/>
        <v>-400766.63844827563</v>
      </c>
      <c r="G113" s="407">
        <f t="shared" si="29"/>
        <v>-185012.82521778345</v>
      </c>
      <c r="H113" s="407">
        <f t="shared" si="30"/>
        <v>-585779.46366605908</v>
      </c>
      <c r="I113" s="588">
        <f t="shared" si="31"/>
        <v>-1.3275369997510739E-2</v>
      </c>
      <c r="J113" s="586">
        <f t="shared" si="32"/>
        <v>-75.535714205810322</v>
      </c>
      <c r="K113" s="409">
        <v>44020251.94747971</v>
      </c>
      <c r="L113" s="409">
        <v>43825346.863944151</v>
      </c>
      <c r="M113" s="409">
        <v>44291820.347289488</v>
      </c>
      <c r="N113" s="409">
        <f t="shared" si="33"/>
        <v>-194905.08353555948</v>
      </c>
      <c r="O113" s="409">
        <f t="shared" si="34"/>
        <v>466473.48334533721</v>
      </c>
      <c r="P113" s="407">
        <f t="shared" si="35"/>
        <v>271568.39980977774</v>
      </c>
      <c r="Q113" s="593">
        <f t="shared" si="36"/>
        <v>6.1691695934358651E-3</v>
      </c>
      <c r="R113" s="407">
        <f t="shared" si="37"/>
        <v>35.018491271409118</v>
      </c>
      <c r="S113" s="586">
        <f t="shared" si="38"/>
        <v>857347.86347583681</v>
      </c>
      <c r="T113" s="588">
        <f t="shared" si="39"/>
        <v>1.9429855107903682E-2</v>
      </c>
      <c r="U113" s="597">
        <f t="shared" si="40"/>
        <v>110.55420547721944</v>
      </c>
      <c r="V113" s="587">
        <v>1050492.3426654059</v>
      </c>
      <c r="W113" s="586">
        <f t="shared" si="41"/>
        <v>135.4600055016642</v>
      </c>
      <c r="X113" s="412">
        <v>7755</v>
      </c>
      <c r="Y113" s="439">
        <v>18</v>
      </c>
      <c r="Z113" s="439">
        <v>18</v>
      </c>
      <c r="AB113" s="426"/>
    </row>
    <row r="114" spans="1:28" s="584" customFormat="1">
      <c r="A114" s="408">
        <v>291</v>
      </c>
      <c r="B114" s="408" t="s">
        <v>148</v>
      </c>
      <c r="C114" s="409">
        <v>11237659.077194907</v>
      </c>
      <c r="D114" s="409">
        <v>11098044.92989869</v>
      </c>
      <c r="E114" s="409">
        <v>11520593.885757539</v>
      </c>
      <c r="F114" s="409">
        <f t="shared" si="28"/>
        <v>-139614.14729621634</v>
      </c>
      <c r="G114" s="407">
        <f t="shared" si="29"/>
        <v>422548.95585884899</v>
      </c>
      <c r="H114" s="407">
        <f t="shared" si="30"/>
        <v>282934.80856263265</v>
      </c>
      <c r="I114" s="588">
        <f t="shared" si="31"/>
        <v>2.5177379614301089E-2</v>
      </c>
      <c r="J114" s="586">
        <f t="shared" si="32"/>
        <v>133.52279781153027</v>
      </c>
      <c r="K114" s="409">
        <v>12842288.343944214</v>
      </c>
      <c r="L114" s="409">
        <v>12844852.226681698</v>
      </c>
      <c r="M114" s="409">
        <v>13039871.892724929</v>
      </c>
      <c r="N114" s="409">
        <f t="shared" si="33"/>
        <v>2563.8827374838293</v>
      </c>
      <c r="O114" s="409">
        <f t="shared" si="34"/>
        <v>195019.66604323126</v>
      </c>
      <c r="P114" s="407">
        <f t="shared" si="35"/>
        <v>197583.54878071509</v>
      </c>
      <c r="Q114" s="593">
        <f t="shared" si="36"/>
        <v>1.5385384869814552E-2</v>
      </c>
      <c r="R114" s="407">
        <f t="shared" si="37"/>
        <v>93.243770071125581</v>
      </c>
      <c r="S114" s="586">
        <f t="shared" si="38"/>
        <v>-85351.259781917557</v>
      </c>
      <c r="T114" s="588">
        <f t="shared" si="39"/>
        <v>-7.5951102623432274E-3</v>
      </c>
      <c r="U114" s="597">
        <f t="shared" si="40"/>
        <v>-40.2790277404047</v>
      </c>
      <c r="V114" s="587">
        <v>-73515.993182512</v>
      </c>
      <c r="W114" s="586">
        <f t="shared" si="41"/>
        <v>-34.693720237145826</v>
      </c>
      <c r="X114" s="412">
        <v>2119</v>
      </c>
      <c r="Y114" s="439">
        <v>6</v>
      </c>
      <c r="Z114" s="439">
        <v>6</v>
      </c>
      <c r="AB114" s="426"/>
    </row>
    <row r="115" spans="1:28" s="584" customFormat="1">
      <c r="A115" s="408">
        <v>297</v>
      </c>
      <c r="B115" s="408" t="s">
        <v>149</v>
      </c>
      <c r="C115" s="409">
        <v>486586285.25797594</v>
      </c>
      <c r="D115" s="409">
        <v>505813675.86220592</v>
      </c>
      <c r="E115" s="409">
        <v>503911571.00815874</v>
      </c>
      <c r="F115" s="409">
        <f t="shared" si="28"/>
        <v>19227390.604229987</v>
      </c>
      <c r="G115" s="407">
        <f t="shared" si="29"/>
        <v>-1902104.8540471792</v>
      </c>
      <c r="H115" s="407">
        <f t="shared" si="30"/>
        <v>17325285.750182807</v>
      </c>
      <c r="I115" s="588">
        <f t="shared" si="31"/>
        <v>3.560578313668946E-2</v>
      </c>
      <c r="J115" s="586">
        <f t="shared" si="32"/>
        <v>141.32246072550703</v>
      </c>
      <c r="K115" s="409">
        <v>466963578.72936374</v>
      </c>
      <c r="L115" s="409">
        <v>481432171.99538803</v>
      </c>
      <c r="M115" s="409">
        <v>483006730.64380664</v>
      </c>
      <c r="N115" s="409">
        <f t="shared" si="33"/>
        <v>14468593.266024292</v>
      </c>
      <c r="O115" s="409">
        <f t="shared" si="34"/>
        <v>1574558.6484186053</v>
      </c>
      <c r="P115" s="407">
        <f t="shared" si="35"/>
        <v>16043151.914442897</v>
      </c>
      <c r="Q115" s="593">
        <f t="shared" si="36"/>
        <v>3.4356323801734791E-2</v>
      </c>
      <c r="R115" s="407">
        <f t="shared" si="37"/>
        <v>130.86408726726347</v>
      </c>
      <c r="S115" s="586">
        <f t="shared" si="38"/>
        <v>-1282133.8357399106</v>
      </c>
      <c r="T115" s="588">
        <f t="shared" si="39"/>
        <v>-2.6349567889283093E-3</v>
      </c>
      <c r="U115" s="597">
        <f t="shared" si="40"/>
        <v>-10.458373458243557</v>
      </c>
      <c r="V115" s="587">
        <v>-6993407.423922129</v>
      </c>
      <c r="W115" s="586">
        <f t="shared" si="41"/>
        <v>-57.045266684520683</v>
      </c>
      <c r="X115" s="412">
        <v>122594</v>
      </c>
      <c r="Y115" s="439">
        <v>11</v>
      </c>
      <c r="Z115" s="439">
        <v>11</v>
      </c>
      <c r="AB115" s="426"/>
    </row>
    <row r="116" spans="1:28" s="584" customFormat="1">
      <c r="A116" s="408">
        <v>300</v>
      </c>
      <c r="B116" s="408" t="s">
        <v>150</v>
      </c>
      <c r="C116" s="409">
        <v>16071597.905098256</v>
      </c>
      <c r="D116" s="409">
        <v>16066099.129152117</v>
      </c>
      <c r="E116" s="409">
        <v>16263274.765889296</v>
      </c>
      <c r="F116" s="409">
        <f t="shared" si="28"/>
        <v>-5498.7759461384267</v>
      </c>
      <c r="G116" s="407">
        <f t="shared" si="29"/>
        <v>197175.63673717901</v>
      </c>
      <c r="H116" s="407">
        <f t="shared" si="30"/>
        <v>191676.86079104058</v>
      </c>
      <c r="I116" s="588">
        <f t="shared" si="31"/>
        <v>1.192643456630013E-2</v>
      </c>
      <c r="J116" s="586">
        <f t="shared" si="32"/>
        <v>55.768653125120913</v>
      </c>
      <c r="K116" s="409">
        <v>18282395.695489384</v>
      </c>
      <c r="L116" s="409">
        <v>18326999.023785386</v>
      </c>
      <c r="M116" s="409">
        <v>18611185.358949952</v>
      </c>
      <c r="N116" s="409">
        <f t="shared" si="33"/>
        <v>44603.328296002001</v>
      </c>
      <c r="O116" s="409">
        <f t="shared" si="34"/>
        <v>284186.33516456559</v>
      </c>
      <c r="P116" s="407">
        <f t="shared" si="35"/>
        <v>328789.66346056759</v>
      </c>
      <c r="Q116" s="593">
        <f t="shared" si="36"/>
        <v>1.7983948544647587E-2</v>
      </c>
      <c r="R116" s="407">
        <f t="shared" si="37"/>
        <v>95.661816543662383</v>
      </c>
      <c r="S116" s="586">
        <f t="shared" si="38"/>
        <v>137112.80266952701</v>
      </c>
      <c r="T116" s="588">
        <f t="shared" si="39"/>
        <v>8.5313733879586358E-3</v>
      </c>
      <c r="U116" s="597">
        <f t="shared" si="40"/>
        <v>39.893163418541462</v>
      </c>
      <c r="V116" s="587">
        <v>-232149.53808249906</v>
      </c>
      <c r="W116" s="586">
        <f t="shared" si="41"/>
        <v>-67.544235694646218</v>
      </c>
      <c r="X116" s="412">
        <v>3437</v>
      </c>
      <c r="Y116" s="439">
        <v>14</v>
      </c>
      <c r="Z116" s="439">
        <v>14</v>
      </c>
      <c r="AB116" s="426"/>
    </row>
    <row r="117" spans="1:28" s="584" customFormat="1">
      <c r="A117" s="408">
        <v>301</v>
      </c>
      <c r="B117" s="408" t="s">
        <v>151</v>
      </c>
      <c r="C117" s="409">
        <v>94733756.011085153</v>
      </c>
      <c r="D117" s="409">
        <v>101017745.20279652</v>
      </c>
      <c r="E117" s="409">
        <v>99608615.818907127</v>
      </c>
      <c r="F117" s="409">
        <f t="shared" si="28"/>
        <v>6283989.1917113662</v>
      </c>
      <c r="G117" s="407">
        <f t="shared" si="29"/>
        <v>-1409129.383889392</v>
      </c>
      <c r="H117" s="407">
        <f t="shared" si="30"/>
        <v>4874859.8078219742</v>
      </c>
      <c r="I117" s="588">
        <f t="shared" si="31"/>
        <v>5.145852981118524E-2</v>
      </c>
      <c r="J117" s="586">
        <f t="shared" si="32"/>
        <v>245.0909908407227</v>
      </c>
      <c r="K117" s="409">
        <v>95515104.87797305</v>
      </c>
      <c r="L117" s="409">
        <v>95554038.648672566</v>
      </c>
      <c r="M117" s="409">
        <v>96681045.861214906</v>
      </c>
      <c r="N117" s="409">
        <f t="shared" si="33"/>
        <v>38933.770699515939</v>
      </c>
      <c r="O117" s="409">
        <f t="shared" si="34"/>
        <v>1127007.2125423402</v>
      </c>
      <c r="P117" s="407">
        <f t="shared" si="35"/>
        <v>1165940.9832418561</v>
      </c>
      <c r="Q117" s="593">
        <f t="shared" si="36"/>
        <v>1.2206875391399337E-2</v>
      </c>
      <c r="R117" s="407">
        <f t="shared" si="37"/>
        <v>58.619456171033491</v>
      </c>
      <c r="S117" s="586">
        <f t="shared" si="38"/>
        <v>-3708918.8245801181</v>
      </c>
      <c r="T117" s="588">
        <f t="shared" si="39"/>
        <v>-3.9150974064050874E-2</v>
      </c>
      <c r="U117" s="597">
        <f t="shared" si="40"/>
        <v>-186.47153466968919</v>
      </c>
      <c r="V117" s="587">
        <v>-4707534.257427875</v>
      </c>
      <c r="W117" s="586">
        <f t="shared" si="41"/>
        <v>-236.67844431512694</v>
      </c>
      <c r="X117" s="412">
        <v>19890</v>
      </c>
      <c r="Y117" s="439">
        <v>14</v>
      </c>
      <c r="Z117" s="439">
        <v>14</v>
      </c>
      <c r="AB117" s="426"/>
    </row>
    <row r="118" spans="1:28" s="584" customFormat="1">
      <c r="A118" s="408">
        <v>304</v>
      </c>
      <c r="B118" s="408" t="s">
        <v>152</v>
      </c>
      <c r="C118" s="409">
        <v>4927451.1040357761</v>
      </c>
      <c r="D118" s="409">
        <v>5123459.5739516057</v>
      </c>
      <c r="E118" s="409">
        <v>5176498.392632273</v>
      </c>
      <c r="F118" s="409">
        <f t="shared" si="28"/>
        <v>196008.4699158296</v>
      </c>
      <c r="G118" s="407">
        <f t="shared" si="29"/>
        <v>53038.818680667318</v>
      </c>
      <c r="H118" s="407">
        <f t="shared" si="30"/>
        <v>249047.28859649692</v>
      </c>
      <c r="I118" s="588">
        <f t="shared" si="31"/>
        <v>5.0542822919646506E-2</v>
      </c>
      <c r="J118" s="586">
        <f t="shared" si="32"/>
        <v>262.15504062789148</v>
      </c>
      <c r="K118" s="409">
        <v>4311907.7528549805</v>
      </c>
      <c r="L118" s="409">
        <v>4643457.9452946177</v>
      </c>
      <c r="M118" s="409">
        <v>4697119.2109972723</v>
      </c>
      <c r="N118" s="409">
        <f t="shared" si="33"/>
        <v>331550.19243963715</v>
      </c>
      <c r="O118" s="409">
        <f t="shared" si="34"/>
        <v>53661.265702654608</v>
      </c>
      <c r="P118" s="407">
        <f t="shared" si="35"/>
        <v>385211.45814229175</v>
      </c>
      <c r="Q118" s="593">
        <f t="shared" si="36"/>
        <v>8.9336664933807389E-2</v>
      </c>
      <c r="R118" s="407">
        <f t="shared" si="37"/>
        <v>405.48574541293868</v>
      </c>
      <c r="S118" s="586">
        <f t="shared" si="38"/>
        <v>136164.16954579484</v>
      </c>
      <c r="T118" s="588">
        <f t="shared" si="39"/>
        <v>2.763379416069112E-2</v>
      </c>
      <c r="U118" s="597">
        <f t="shared" si="40"/>
        <v>143.3307047850472</v>
      </c>
      <c r="V118" s="587">
        <v>78304.250128670887</v>
      </c>
      <c r="W118" s="586">
        <f t="shared" si="41"/>
        <v>82.425526451232514</v>
      </c>
      <c r="X118" s="412">
        <v>950</v>
      </c>
      <c r="Y118" s="439">
        <v>2</v>
      </c>
      <c r="Z118" s="439">
        <v>2</v>
      </c>
      <c r="AB118" s="426"/>
    </row>
    <row r="119" spans="1:28" s="584" customFormat="1">
      <c r="A119" s="408">
        <v>305</v>
      </c>
      <c r="B119" s="408" t="s">
        <v>153</v>
      </c>
      <c r="C119" s="409">
        <v>66257765.707163744</v>
      </c>
      <c r="D119" s="409">
        <v>68327854.963159755</v>
      </c>
      <c r="E119" s="409">
        <v>70094763.338363916</v>
      </c>
      <c r="F119" s="409">
        <f t="shared" si="28"/>
        <v>2070089.2559960112</v>
      </c>
      <c r="G119" s="407">
        <f t="shared" si="29"/>
        <v>1766908.3752041608</v>
      </c>
      <c r="H119" s="407">
        <f t="shared" si="30"/>
        <v>3836997.631200172</v>
      </c>
      <c r="I119" s="588">
        <f t="shared" si="31"/>
        <v>5.7910157250975917E-2</v>
      </c>
      <c r="J119" s="586">
        <f t="shared" si="32"/>
        <v>253.33405725605255</v>
      </c>
      <c r="K119" s="409">
        <v>69491924.715203136</v>
      </c>
      <c r="L119" s="409">
        <v>69986118.082278281</v>
      </c>
      <c r="M119" s="409">
        <v>70581070.146639004</v>
      </c>
      <c r="N119" s="409">
        <f t="shared" si="33"/>
        <v>494193.36707514524</v>
      </c>
      <c r="O119" s="409">
        <f t="shared" si="34"/>
        <v>594952.0643607229</v>
      </c>
      <c r="P119" s="407">
        <f t="shared" si="35"/>
        <v>1089145.4314358681</v>
      </c>
      <c r="Q119" s="593">
        <f t="shared" si="36"/>
        <v>1.567297834819633E-2</v>
      </c>
      <c r="R119" s="407">
        <f t="shared" si="37"/>
        <v>71.909773632369479</v>
      </c>
      <c r="S119" s="586">
        <f t="shared" si="38"/>
        <v>-2747852.1997643039</v>
      </c>
      <c r="T119" s="588">
        <f t="shared" si="39"/>
        <v>-4.1472153044050018E-2</v>
      </c>
      <c r="U119" s="597">
        <f t="shared" si="40"/>
        <v>-181.42428362368307</v>
      </c>
      <c r="V119" s="587">
        <v>-2715645.5280476995</v>
      </c>
      <c r="W119" s="586">
        <f t="shared" si="41"/>
        <v>-179.29786927556447</v>
      </c>
      <c r="X119" s="412">
        <v>15146</v>
      </c>
      <c r="Y119" s="439">
        <v>17</v>
      </c>
      <c r="Z119" s="439">
        <v>17</v>
      </c>
      <c r="AB119" s="426"/>
    </row>
    <row r="120" spans="1:28" s="584" customFormat="1">
      <c r="A120" s="408">
        <v>309</v>
      </c>
      <c r="B120" s="408" t="s">
        <v>154</v>
      </c>
      <c r="C120" s="409">
        <v>31655193.733723085</v>
      </c>
      <c r="D120" s="409">
        <v>33243831.376296841</v>
      </c>
      <c r="E120" s="409">
        <v>33072041.225674648</v>
      </c>
      <c r="F120" s="409">
        <f t="shared" si="28"/>
        <v>1588637.6425737552</v>
      </c>
      <c r="G120" s="407">
        <f t="shared" si="29"/>
        <v>-171790.15062219277</v>
      </c>
      <c r="H120" s="407">
        <f t="shared" si="30"/>
        <v>1416847.4919515625</v>
      </c>
      <c r="I120" s="588">
        <f t="shared" si="31"/>
        <v>4.4758768620081407E-2</v>
      </c>
      <c r="J120" s="586">
        <f t="shared" si="32"/>
        <v>219.4281387566304</v>
      </c>
      <c r="K120" s="409">
        <v>30769804.48092939</v>
      </c>
      <c r="L120" s="409">
        <v>30677441.854349677</v>
      </c>
      <c r="M120" s="409">
        <v>31214903.002512373</v>
      </c>
      <c r="N120" s="409">
        <f t="shared" si="33"/>
        <v>-92362.626579713076</v>
      </c>
      <c r="O120" s="409">
        <f t="shared" si="34"/>
        <v>537461.14816269651</v>
      </c>
      <c r="P120" s="407">
        <f t="shared" si="35"/>
        <v>445098.52158298343</v>
      </c>
      <c r="Q120" s="593">
        <f t="shared" si="36"/>
        <v>1.4465432234346763E-2</v>
      </c>
      <c r="R120" s="407">
        <f t="shared" si="37"/>
        <v>68.932712030816703</v>
      </c>
      <c r="S120" s="586">
        <f t="shared" si="38"/>
        <v>-971748.97036857903</v>
      </c>
      <c r="T120" s="588">
        <f t="shared" si="39"/>
        <v>-3.0697931547749465E-2</v>
      </c>
      <c r="U120" s="597">
        <f t="shared" si="40"/>
        <v>-150.4954267258137</v>
      </c>
      <c r="V120" s="587">
        <v>-1139459.5877461238</v>
      </c>
      <c r="W120" s="586">
        <f t="shared" si="41"/>
        <v>-176.46888458202321</v>
      </c>
      <c r="X120" s="412">
        <v>6457</v>
      </c>
      <c r="Y120" s="439">
        <v>12</v>
      </c>
      <c r="Z120" s="439">
        <v>12</v>
      </c>
      <c r="AB120" s="426"/>
    </row>
    <row r="121" spans="1:28" s="584" customFormat="1">
      <c r="A121" s="408">
        <v>312</v>
      </c>
      <c r="B121" s="408" t="s">
        <v>155</v>
      </c>
      <c r="C121" s="409">
        <v>6173543.4211384486</v>
      </c>
      <c r="D121" s="409">
        <v>6457976.9543953817</v>
      </c>
      <c r="E121" s="409">
        <v>6597861.7947207307</v>
      </c>
      <c r="F121" s="409">
        <f t="shared" si="28"/>
        <v>284433.53325693309</v>
      </c>
      <c r="G121" s="407">
        <f t="shared" si="29"/>
        <v>139884.84032534901</v>
      </c>
      <c r="H121" s="407">
        <f t="shared" si="30"/>
        <v>424318.3735822821</v>
      </c>
      <c r="I121" s="588">
        <f t="shared" si="31"/>
        <v>6.873173874980773E-2</v>
      </c>
      <c r="J121" s="586">
        <f t="shared" si="32"/>
        <v>354.78124881461713</v>
      </c>
      <c r="K121" s="409">
        <v>6276221.9833814148</v>
      </c>
      <c r="L121" s="409">
        <v>6364349.1242072824</v>
      </c>
      <c r="M121" s="409">
        <v>6442408.7606682004</v>
      </c>
      <c r="N121" s="409">
        <f t="shared" si="33"/>
        <v>88127.140825867653</v>
      </c>
      <c r="O121" s="409">
        <f t="shared" si="34"/>
        <v>78059.636460918002</v>
      </c>
      <c r="P121" s="407">
        <f t="shared" si="35"/>
        <v>166186.77728678565</v>
      </c>
      <c r="Q121" s="593">
        <f t="shared" si="36"/>
        <v>2.6478792134316746E-2</v>
      </c>
      <c r="R121" s="407">
        <f t="shared" si="37"/>
        <v>138.9521549220616</v>
      </c>
      <c r="S121" s="586">
        <f t="shared" si="38"/>
        <v>-258131.59629549645</v>
      </c>
      <c r="T121" s="588">
        <f t="shared" si="39"/>
        <v>-4.1812550538098431E-2</v>
      </c>
      <c r="U121" s="597">
        <f t="shared" si="40"/>
        <v>-215.82909389255556</v>
      </c>
      <c r="V121" s="587">
        <v>-157085.43174625805</v>
      </c>
      <c r="W121" s="586">
        <f t="shared" si="41"/>
        <v>-131.3423342360017</v>
      </c>
      <c r="X121" s="412">
        <v>1196</v>
      </c>
      <c r="Y121" s="439">
        <v>13</v>
      </c>
      <c r="Z121" s="439">
        <v>13</v>
      </c>
      <c r="AB121" s="426"/>
    </row>
    <row r="122" spans="1:28" s="584" customFormat="1">
      <c r="A122" s="408">
        <v>316</v>
      </c>
      <c r="B122" s="408" t="s">
        <v>156</v>
      </c>
      <c r="C122" s="409">
        <v>16651389.426078398</v>
      </c>
      <c r="D122" s="409">
        <v>17218750.97053026</v>
      </c>
      <c r="E122" s="409">
        <v>17262755.987771649</v>
      </c>
      <c r="F122" s="409">
        <f t="shared" si="28"/>
        <v>567361.54445186257</v>
      </c>
      <c r="G122" s="407">
        <f t="shared" si="29"/>
        <v>44005.017241388559</v>
      </c>
      <c r="H122" s="407">
        <f t="shared" si="30"/>
        <v>611366.56169325113</v>
      </c>
      <c r="I122" s="588">
        <f t="shared" si="31"/>
        <v>3.6715648529351302E-2</v>
      </c>
      <c r="J122" s="586">
        <f t="shared" si="32"/>
        <v>145.63281602983591</v>
      </c>
      <c r="K122" s="409">
        <v>16468583.178993383</v>
      </c>
      <c r="L122" s="409">
        <v>16809529.564560425</v>
      </c>
      <c r="M122" s="409">
        <v>16865103.083780065</v>
      </c>
      <c r="N122" s="409">
        <f t="shared" si="33"/>
        <v>340946.38556704111</v>
      </c>
      <c r="O122" s="409">
        <f t="shared" si="34"/>
        <v>55573.519219640642</v>
      </c>
      <c r="P122" s="407">
        <f t="shared" si="35"/>
        <v>396519.90478668176</v>
      </c>
      <c r="Q122" s="593">
        <f t="shared" si="36"/>
        <v>2.4077353860802397E-2</v>
      </c>
      <c r="R122" s="407">
        <f t="shared" si="37"/>
        <v>94.454479463240062</v>
      </c>
      <c r="S122" s="586">
        <f t="shared" si="38"/>
        <v>-214846.65690656938</v>
      </c>
      <c r="T122" s="588">
        <f t="shared" si="39"/>
        <v>-1.2902626406063721E-2</v>
      </c>
      <c r="U122" s="597">
        <f t="shared" si="40"/>
        <v>-51.178336566595853</v>
      </c>
      <c r="V122" s="587">
        <v>-408000.64483220875</v>
      </c>
      <c r="W122" s="586">
        <f t="shared" si="41"/>
        <v>-97.189291289235058</v>
      </c>
      <c r="X122" s="412">
        <v>4198</v>
      </c>
      <c r="Y122" s="439">
        <v>7</v>
      </c>
      <c r="Z122" s="439">
        <v>7</v>
      </c>
      <c r="AB122" s="426"/>
    </row>
    <row r="123" spans="1:28" s="584" customFormat="1">
      <c r="A123" s="408">
        <v>317</v>
      </c>
      <c r="B123" s="408" t="s">
        <v>157</v>
      </c>
      <c r="C123" s="409">
        <v>11301528.56753266</v>
      </c>
      <c r="D123" s="409">
        <v>11521521.201945527</v>
      </c>
      <c r="E123" s="409">
        <v>11993959.204987224</v>
      </c>
      <c r="F123" s="409">
        <f t="shared" si="28"/>
        <v>219992.63441286609</v>
      </c>
      <c r="G123" s="407">
        <f t="shared" si="29"/>
        <v>472438.00304169767</v>
      </c>
      <c r="H123" s="407">
        <f t="shared" si="30"/>
        <v>692430.63745456375</v>
      </c>
      <c r="I123" s="588">
        <f t="shared" si="31"/>
        <v>6.1268759647592923E-2</v>
      </c>
      <c r="J123" s="586">
        <f t="shared" si="32"/>
        <v>279.88303858308961</v>
      </c>
      <c r="K123" s="409">
        <v>12716008.126638688</v>
      </c>
      <c r="L123" s="409">
        <v>12889646.734872352</v>
      </c>
      <c r="M123" s="409">
        <v>12883264.220450625</v>
      </c>
      <c r="N123" s="409">
        <f t="shared" si="33"/>
        <v>173638.60823366418</v>
      </c>
      <c r="O123" s="409">
        <f t="shared" si="34"/>
        <v>-6382.5144217275083</v>
      </c>
      <c r="P123" s="407">
        <f t="shared" si="35"/>
        <v>167256.09381193668</v>
      </c>
      <c r="Q123" s="593">
        <f t="shared" si="36"/>
        <v>1.3153191799362954E-2</v>
      </c>
      <c r="R123" s="407">
        <f t="shared" si="37"/>
        <v>67.605535089707629</v>
      </c>
      <c r="S123" s="586">
        <f t="shared" si="38"/>
        <v>-525174.54364262708</v>
      </c>
      <c r="T123" s="588">
        <f t="shared" si="39"/>
        <v>-4.646933735595403E-2</v>
      </c>
      <c r="U123" s="597">
        <f t="shared" si="40"/>
        <v>-212.277503493382</v>
      </c>
      <c r="V123" s="587">
        <v>-635254.15897872113</v>
      </c>
      <c r="W123" s="586">
        <f t="shared" si="41"/>
        <v>-256.77209336245801</v>
      </c>
      <c r="X123" s="412">
        <v>2474</v>
      </c>
      <c r="Y123" s="439">
        <v>17</v>
      </c>
      <c r="Z123" s="439">
        <v>17</v>
      </c>
      <c r="AB123" s="426"/>
    </row>
    <row r="124" spans="1:28" s="584" customFormat="1">
      <c r="A124" s="408">
        <v>320</v>
      </c>
      <c r="B124" s="408" t="s">
        <v>158</v>
      </c>
      <c r="C124" s="409">
        <v>38102015.625662997</v>
      </c>
      <c r="D124" s="409">
        <v>39232975.323866807</v>
      </c>
      <c r="E124" s="409">
        <v>38965593.501986444</v>
      </c>
      <c r="F124" s="409">
        <f t="shared" si="28"/>
        <v>1130959.6982038096</v>
      </c>
      <c r="G124" s="407">
        <f t="shared" si="29"/>
        <v>-267381.82188036293</v>
      </c>
      <c r="H124" s="407">
        <f t="shared" si="30"/>
        <v>863577.87632344663</v>
      </c>
      <c r="I124" s="588">
        <f t="shared" si="31"/>
        <v>2.2664886939519222E-2</v>
      </c>
      <c r="J124" s="586">
        <f t="shared" si="32"/>
        <v>123.43880450592434</v>
      </c>
      <c r="K124" s="409">
        <v>40132379.168039232</v>
      </c>
      <c r="L124" s="409">
        <v>39772593.100961804</v>
      </c>
      <c r="M124" s="409">
        <v>40338123.402365036</v>
      </c>
      <c r="N124" s="409">
        <f t="shared" si="33"/>
        <v>-359786.0670774281</v>
      </c>
      <c r="O124" s="409">
        <f t="shared" si="34"/>
        <v>565530.30140323192</v>
      </c>
      <c r="P124" s="407">
        <f t="shared" si="35"/>
        <v>205744.23432580382</v>
      </c>
      <c r="Q124" s="593">
        <f t="shared" si="36"/>
        <v>5.1266393518392536E-3</v>
      </c>
      <c r="R124" s="407">
        <f t="shared" si="37"/>
        <v>29.408838525700947</v>
      </c>
      <c r="S124" s="586">
        <f t="shared" si="38"/>
        <v>-657833.64199764282</v>
      </c>
      <c r="T124" s="588">
        <f t="shared" si="39"/>
        <v>-1.7265061472353436E-2</v>
      </c>
      <c r="U124" s="597">
        <f t="shared" si="40"/>
        <v>-94.02996598022338</v>
      </c>
      <c r="V124" s="587">
        <v>-980684.58148216642</v>
      </c>
      <c r="W124" s="586">
        <f t="shared" si="41"/>
        <v>-140.17789901117303</v>
      </c>
      <c r="X124" s="412">
        <v>6996</v>
      </c>
      <c r="Y124" s="439">
        <v>19</v>
      </c>
      <c r="Z124" s="439">
        <v>19</v>
      </c>
      <c r="AB124" s="426"/>
    </row>
    <row r="125" spans="1:28" s="584" customFormat="1">
      <c r="A125" s="408">
        <v>322</v>
      </c>
      <c r="B125" s="408" t="s">
        <v>159</v>
      </c>
      <c r="C125" s="409">
        <v>28203421.775330536</v>
      </c>
      <c r="D125" s="409">
        <v>29037791.482885405</v>
      </c>
      <c r="E125" s="409">
        <v>29305625.874443654</v>
      </c>
      <c r="F125" s="409">
        <f t="shared" si="28"/>
        <v>834369.70755486935</v>
      </c>
      <c r="G125" s="407">
        <f t="shared" si="29"/>
        <v>267834.39155824855</v>
      </c>
      <c r="H125" s="407">
        <f t="shared" si="30"/>
        <v>1102204.0991131179</v>
      </c>
      <c r="I125" s="588">
        <f t="shared" si="31"/>
        <v>3.9080509730107044E-2</v>
      </c>
      <c r="J125" s="586">
        <f t="shared" si="32"/>
        <v>168.3011298080803</v>
      </c>
      <c r="K125" s="409">
        <v>30285626.900568552</v>
      </c>
      <c r="L125" s="409">
        <v>30779876.385059711</v>
      </c>
      <c r="M125" s="409">
        <v>31132133.737521935</v>
      </c>
      <c r="N125" s="409">
        <f t="shared" si="33"/>
        <v>494249.48449115828</v>
      </c>
      <c r="O125" s="409">
        <f t="shared" si="34"/>
        <v>352257.35246222466</v>
      </c>
      <c r="P125" s="407">
        <f t="shared" si="35"/>
        <v>846506.83695338294</v>
      </c>
      <c r="Q125" s="593">
        <f t="shared" si="36"/>
        <v>2.7950778094591514E-2</v>
      </c>
      <c r="R125" s="407">
        <f t="shared" si="37"/>
        <v>129.25741898814826</v>
      </c>
      <c r="S125" s="586">
        <f t="shared" si="38"/>
        <v>-255697.26215973496</v>
      </c>
      <c r="T125" s="588">
        <f t="shared" si="39"/>
        <v>-9.0661787139386298E-3</v>
      </c>
      <c r="U125" s="597">
        <f t="shared" si="40"/>
        <v>-39.043710819932045</v>
      </c>
      <c r="V125" s="587">
        <v>-714595.76768290251</v>
      </c>
      <c r="W125" s="586">
        <f t="shared" si="41"/>
        <v>-109.11524930262674</v>
      </c>
      <c r="X125" s="412">
        <v>6549</v>
      </c>
      <c r="Y125" s="439">
        <v>2</v>
      </c>
      <c r="Z125" s="439">
        <v>2</v>
      </c>
      <c r="AB125" s="426"/>
    </row>
    <row r="126" spans="1:28" s="584" customFormat="1">
      <c r="A126" s="408">
        <v>398</v>
      </c>
      <c r="B126" s="408" t="s">
        <v>160</v>
      </c>
      <c r="C126" s="409">
        <v>440796185.33686817</v>
      </c>
      <c r="D126" s="409">
        <v>454431205.71169966</v>
      </c>
      <c r="E126" s="409">
        <v>459120765.06066704</v>
      </c>
      <c r="F126" s="409">
        <f t="shared" si="28"/>
        <v>13635020.374831498</v>
      </c>
      <c r="G126" s="407">
        <f t="shared" si="29"/>
        <v>4689559.3489673734</v>
      </c>
      <c r="H126" s="407">
        <f t="shared" si="30"/>
        <v>18324579.723798871</v>
      </c>
      <c r="I126" s="588">
        <f t="shared" si="31"/>
        <v>4.1571547879423548E-2</v>
      </c>
      <c r="J126" s="586">
        <f t="shared" si="32"/>
        <v>152.48246077635841</v>
      </c>
      <c r="K126" s="409">
        <v>462272353.58544528</v>
      </c>
      <c r="L126" s="409">
        <v>475148498.9257738</v>
      </c>
      <c r="M126" s="409">
        <v>476038442.03265494</v>
      </c>
      <c r="N126" s="409">
        <f t="shared" si="33"/>
        <v>12876145.340328515</v>
      </c>
      <c r="O126" s="409">
        <f t="shared" si="34"/>
        <v>889943.10688114166</v>
      </c>
      <c r="P126" s="407">
        <f t="shared" si="35"/>
        <v>13766088.447209656</v>
      </c>
      <c r="Q126" s="593">
        <f t="shared" si="36"/>
        <v>2.9779173122593337E-2</v>
      </c>
      <c r="R126" s="407">
        <f t="shared" si="37"/>
        <v>114.55035113134726</v>
      </c>
      <c r="S126" s="586">
        <f t="shared" si="38"/>
        <v>-4558491.2765892148</v>
      </c>
      <c r="T126" s="588">
        <f t="shared" si="39"/>
        <v>-1.0341494387265386E-2</v>
      </c>
      <c r="U126" s="597">
        <f t="shared" si="40"/>
        <v>-37.932109645011145</v>
      </c>
      <c r="V126" s="587">
        <v>-14024345.382504091</v>
      </c>
      <c r="W126" s="586">
        <f t="shared" si="41"/>
        <v>-116.6993582900278</v>
      </c>
      <c r="X126" s="412">
        <v>120175</v>
      </c>
      <c r="Y126" s="439">
        <v>7</v>
      </c>
      <c r="Z126" s="439">
        <v>7</v>
      </c>
      <c r="AB126" s="426"/>
    </row>
    <row r="127" spans="1:28" s="584" customFormat="1">
      <c r="A127" s="408">
        <v>399</v>
      </c>
      <c r="B127" s="408" t="s">
        <v>161</v>
      </c>
      <c r="C127" s="409">
        <v>31697012.310204059</v>
      </c>
      <c r="D127" s="409">
        <v>33062209.353841931</v>
      </c>
      <c r="E127" s="409">
        <v>33097967.343488056</v>
      </c>
      <c r="F127" s="409">
        <f t="shared" si="28"/>
        <v>1365197.0436378717</v>
      </c>
      <c r="G127" s="407">
        <f t="shared" si="29"/>
        <v>35757.989646125585</v>
      </c>
      <c r="H127" s="407">
        <f t="shared" si="30"/>
        <v>1400955.0332839973</v>
      </c>
      <c r="I127" s="588">
        <f t="shared" si="31"/>
        <v>4.4198330731410766E-2</v>
      </c>
      <c r="J127" s="586">
        <f t="shared" si="32"/>
        <v>179.21901410822531</v>
      </c>
      <c r="K127" s="409">
        <v>29743482.887400839</v>
      </c>
      <c r="L127" s="409">
        <v>30468851.847285055</v>
      </c>
      <c r="M127" s="409">
        <v>30699903.045921482</v>
      </c>
      <c r="N127" s="409">
        <f t="shared" si="33"/>
        <v>725368.95988421515</v>
      </c>
      <c r="O127" s="409">
        <f t="shared" si="34"/>
        <v>231051.19863642752</v>
      </c>
      <c r="P127" s="407">
        <f t="shared" si="35"/>
        <v>956420.15852064267</v>
      </c>
      <c r="Q127" s="593">
        <f t="shared" si="36"/>
        <v>3.2155620851173974E-2</v>
      </c>
      <c r="R127" s="407">
        <f t="shared" si="37"/>
        <v>122.35130593842173</v>
      </c>
      <c r="S127" s="586">
        <f t="shared" si="38"/>
        <v>-444534.87476335466</v>
      </c>
      <c r="T127" s="588">
        <f t="shared" si="39"/>
        <v>-1.4024503963114776E-2</v>
      </c>
      <c r="U127" s="597">
        <f t="shared" si="40"/>
        <v>-56.867708169803592</v>
      </c>
      <c r="V127" s="587">
        <v>-1138165.6594432108</v>
      </c>
      <c r="W127" s="586">
        <f t="shared" si="41"/>
        <v>-145.60133803802108</v>
      </c>
      <c r="X127" s="412">
        <v>7817</v>
      </c>
      <c r="Y127" s="439">
        <v>15</v>
      </c>
      <c r="Z127" s="439">
        <v>15</v>
      </c>
      <c r="AB127" s="426"/>
    </row>
    <row r="128" spans="1:28" s="584" customFormat="1">
      <c r="A128" s="408">
        <v>400</v>
      </c>
      <c r="B128" s="408" t="s">
        <v>162</v>
      </c>
      <c r="C128" s="409">
        <v>30728678.869706031</v>
      </c>
      <c r="D128" s="409">
        <v>31689153.165465441</v>
      </c>
      <c r="E128" s="409">
        <v>32159009.26051591</v>
      </c>
      <c r="F128" s="409">
        <f t="shared" si="28"/>
        <v>960474.29575940967</v>
      </c>
      <c r="G128" s="407">
        <f t="shared" si="29"/>
        <v>469856.09505046904</v>
      </c>
      <c r="H128" s="407">
        <f t="shared" si="30"/>
        <v>1430330.3908098787</v>
      </c>
      <c r="I128" s="588">
        <f t="shared" si="31"/>
        <v>4.6547083812964525E-2</v>
      </c>
      <c r="J128" s="586">
        <f t="shared" si="32"/>
        <v>170.96944666625373</v>
      </c>
      <c r="K128" s="409">
        <v>34228477.068969145</v>
      </c>
      <c r="L128" s="409">
        <v>34503105.219994344</v>
      </c>
      <c r="M128" s="409">
        <v>34828766.711487517</v>
      </c>
      <c r="N128" s="409">
        <f t="shared" si="33"/>
        <v>274628.1510251984</v>
      </c>
      <c r="O128" s="409">
        <f t="shared" si="34"/>
        <v>325661.49149317294</v>
      </c>
      <c r="P128" s="407">
        <f t="shared" si="35"/>
        <v>600289.64251837134</v>
      </c>
      <c r="Q128" s="593">
        <f t="shared" si="36"/>
        <v>1.7537725716186829E-2</v>
      </c>
      <c r="R128" s="407">
        <f t="shared" si="37"/>
        <v>71.753483447091966</v>
      </c>
      <c r="S128" s="586">
        <f t="shared" si="38"/>
        <v>-830040.74829150736</v>
      </c>
      <c r="T128" s="588">
        <f t="shared" si="39"/>
        <v>-2.7011924326815293E-2</v>
      </c>
      <c r="U128" s="597">
        <f t="shared" si="40"/>
        <v>-99.215963219161765</v>
      </c>
      <c r="V128" s="587">
        <v>-1258316.9396116063</v>
      </c>
      <c r="W128" s="586">
        <f t="shared" si="41"/>
        <v>-150.40843170112436</v>
      </c>
      <c r="X128" s="412">
        <v>8366</v>
      </c>
      <c r="Y128" s="439">
        <v>2</v>
      </c>
      <c r="Z128" s="439">
        <v>2</v>
      </c>
      <c r="AB128" s="426"/>
    </row>
    <row r="129" spans="1:28" s="584" customFormat="1">
      <c r="A129" s="408">
        <v>402</v>
      </c>
      <c r="B129" s="408" t="s">
        <v>163</v>
      </c>
      <c r="C129" s="409">
        <v>43629390.738297753</v>
      </c>
      <c r="D129" s="409">
        <v>45790552.457523063</v>
      </c>
      <c r="E129" s="409">
        <v>45896908.839054301</v>
      </c>
      <c r="F129" s="409">
        <f t="shared" si="28"/>
        <v>2161161.7192253098</v>
      </c>
      <c r="G129" s="407">
        <f t="shared" si="29"/>
        <v>106356.38153123856</v>
      </c>
      <c r="H129" s="407">
        <f t="shared" si="30"/>
        <v>2267518.1007565483</v>
      </c>
      <c r="I129" s="588">
        <f t="shared" si="31"/>
        <v>5.1972261413362517E-2</v>
      </c>
      <c r="J129" s="586">
        <f t="shared" si="32"/>
        <v>249.20519845659396</v>
      </c>
      <c r="K129" s="409">
        <v>42327668.552964836</v>
      </c>
      <c r="L129" s="409">
        <v>42512726.638442747</v>
      </c>
      <c r="M129" s="409">
        <v>42818983.709937468</v>
      </c>
      <c r="N129" s="409">
        <f t="shared" si="33"/>
        <v>185058.08547791094</v>
      </c>
      <c r="O129" s="409">
        <f t="shared" si="34"/>
        <v>306257.07149472088</v>
      </c>
      <c r="P129" s="407">
        <f t="shared" si="35"/>
        <v>491315.15697263181</v>
      </c>
      <c r="Q129" s="593">
        <f t="shared" si="36"/>
        <v>1.1607423082087466E-2</v>
      </c>
      <c r="R129" s="407">
        <f t="shared" si="37"/>
        <v>53.996610283836887</v>
      </c>
      <c r="S129" s="586">
        <f t="shared" si="38"/>
        <v>-1776202.9437839165</v>
      </c>
      <c r="T129" s="588">
        <f t="shared" si="39"/>
        <v>-4.071115625790233E-2</v>
      </c>
      <c r="U129" s="597">
        <f t="shared" si="40"/>
        <v>-195.20858817275706</v>
      </c>
      <c r="V129" s="587">
        <v>-2331493.7287151199</v>
      </c>
      <c r="W129" s="586">
        <f t="shared" si="41"/>
        <v>-256.23625988736342</v>
      </c>
      <c r="X129" s="412">
        <v>9099</v>
      </c>
      <c r="Y129" s="439">
        <v>11</v>
      </c>
      <c r="Z129" s="439">
        <v>11</v>
      </c>
      <c r="AB129" s="426"/>
    </row>
    <row r="130" spans="1:28" s="584" customFormat="1">
      <c r="A130" s="408">
        <v>403</v>
      </c>
      <c r="B130" s="408" t="s">
        <v>164</v>
      </c>
      <c r="C130" s="409">
        <v>14338857.114370346</v>
      </c>
      <c r="D130" s="409">
        <v>14990739.587445017</v>
      </c>
      <c r="E130" s="409">
        <v>14773241.547356982</v>
      </c>
      <c r="F130" s="409">
        <f t="shared" si="28"/>
        <v>651882.47307467088</v>
      </c>
      <c r="G130" s="407">
        <f t="shared" si="29"/>
        <v>-217498.04008803517</v>
      </c>
      <c r="H130" s="407">
        <f t="shared" si="30"/>
        <v>434384.43298663571</v>
      </c>
      <c r="I130" s="588">
        <f t="shared" si="31"/>
        <v>3.0294215886376142E-2</v>
      </c>
      <c r="J130" s="586">
        <f t="shared" si="32"/>
        <v>154.03703297398431</v>
      </c>
      <c r="K130" s="409">
        <v>15259058.992057793</v>
      </c>
      <c r="L130" s="409">
        <v>14987848.638398875</v>
      </c>
      <c r="M130" s="409">
        <v>15143310.650317147</v>
      </c>
      <c r="N130" s="409">
        <f t="shared" si="33"/>
        <v>-271210.35365891829</v>
      </c>
      <c r="O130" s="409">
        <f t="shared" si="34"/>
        <v>155462.01191827282</v>
      </c>
      <c r="P130" s="407">
        <f t="shared" si="35"/>
        <v>-115748.34174064547</v>
      </c>
      <c r="Q130" s="593">
        <f t="shared" si="36"/>
        <v>-7.5855491351656396E-3</v>
      </c>
      <c r="R130" s="407">
        <f t="shared" si="37"/>
        <v>-41.045511255548035</v>
      </c>
      <c r="S130" s="586">
        <f t="shared" si="38"/>
        <v>-550132.77472728118</v>
      </c>
      <c r="T130" s="588">
        <f t="shared" si="39"/>
        <v>-3.836657066454343E-2</v>
      </c>
      <c r="U130" s="597">
        <f t="shared" si="40"/>
        <v>-195.08254422953235</v>
      </c>
      <c r="V130" s="587">
        <v>-613132.45631139027</v>
      </c>
      <c r="W130" s="586">
        <f t="shared" si="41"/>
        <v>-217.42285684801072</v>
      </c>
      <c r="X130" s="412">
        <v>2820</v>
      </c>
      <c r="Y130" s="439">
        <v>14</v>
      </c>
      <c r="Z130" s="439">
        <v>14</v>
      </c>
      <c r="AB130" s="426"/>
    </row>
    <row r="131" spans="1:28" s="584" customFormat="1">
      <c r="A131" s="408">
        <v>405</v>
      </c>
      <c r="B131" s="408" t="s">
        <v>165</v>
      </c>
      <c r="C131" s="409">
        <v>275949553.66937459</v>
      </c>
      <c r="D131" s="409">
        <v>280430249.51890737</v>
      </c>
      <c r="E131" s="409">
        <v>283078777.62710226</v>
      </c>
      <c r="F131" s="409">
        <f t="shared" si="28"/>
        <v>4480695.849532783</v>
      </c>
      <c r="G131" s="407">
        <f t="shared" si="29"/>
        <v>2648528.1081948876</v>
      </c>
      <c r="H131" s="407">
        <f t="shared" si="30"/>
        <v>7129223.9577276707</v>
      </c>
      <c r="I131" s="588">
        <f t="shared" si="31"/>
        <v>2.5835243662939419E-2</v>
      </c>
      <c r="J131" s="586">
        <f t="shared" si="32"/>
        <v>98.131093705817904</v>
      </c>
      <c r="K131" s="409">
        <v>275077109.37097818</v>
      </c>
      <c r="L131" s="409">
        <v>279403445.07993668</v>
      </c>
      <c r="M131" s="409">
        <v>280438856.2789396</v>
      </c>
      <c r="N131" s="409">
        <f t="shared" si="33"/>
        <v>4326335.7089585066</v>
      </c>
      <c r="O131" s="409">
        <f t="shared" si="34"/>
        <v>1035411.1990029216</v>
      </c>
      <c r="P131" s="407">
        <f t="shared" si="35"/>
        <v>5361746.9079614282</v>
      </c>
      <c r="Q131" s="593">
        <f t="shared" si="36"/>
        <v>1.9491796028474319E-2</v>
      </c>
      <c r="R131" s="407">
        <f t="shared" si="37"/>
        <v>73.802435071733356</v>
      </c>
      <c r="S131" s="586">
        <f t="shared" si="38"/>
        <v>-1767477.0497662425</v>
      </c>
      <c r="T131" s="588">
        <f t="shared" si="39"/>
        <v>-6.4050730514459264E-3</v>
      </c>
      <c r="U131" s="597">
        <f t="shared" si="40"/>
        <v>-24.328658634084551</v>
      </c>
      <c r="V131" s="587">
        <v>-2634270.7907833941</v>
      </c>
      <c r="W131" s="586">
        <f t="shared" si="41"/>
        <v>-36.259749356963439</v>
      </c>
      <c r="X131" s="412">
        <v>72650</v>
      </c>
      <c r="Y131" s="439">
        <v>9</v>
      </c>
      <c r="Z131" s="439">
        <v>9</v>
      </c>
      <c r="AB131" s="426"/>
    </row>
    <row r="132" spans="1:28" s="584" customFormat="1">
      <c r="A132" s="408">
        <v>407</v>
      </c>
      <c r="B132" s="408" t="s">
        <v>166</v>
      </c>
      <c r="C132" s="409">
        <v>11015599.947507635</v>
      </c>
      <c r="D132" s="409">
        <v>11190870.519104237</v>
      </c>
      <c r="E132" s="409">
        <v>11235116.409012727</v>
      </c>
      <c r="F132" s="409">
        <f t="shared" si="28"/>
        <v>175270.57159660198</v>
      </c>
      <c r="G132" s="407">
        <f t="shared" si="29"/>
        <v>44245.889908490703</v>
      </c>
      <c r="H132" s="407">
        <f t="shared" si="30"/>
        <v>219516.46150509268</v>
      </c>
      <c r="I132" s="588">
        <f t="shared" si="31"/>
        <v>1.9927780833649465E-2</v>
      </c>
      <c r="J132" s="586">
        <f t="shared" si="32"/>
        <v>87.178896546899395</v>
      </c>
      <c r="K132" s="409">
        <v>11403014.838416688</v>
      </c>
      <c r="L132" s="409">
        <v>11588671.446537215</v>
      </c>
      <c r="M132" s="409">
        <v>11614147.315899132</v>
      </c>
      <c r="N132" s="409">
        <f t="shared" si="33"/>
        <v>185656.60812052712</v>
      </c>
      <c r="O132" s="409">
        <f t="shared" si="34"/>
        <v>25475.869361916557</v>
      </c>
      <c r="P132" s="407">
        <f t="shared" si="35"/>
        <v>211132.47748244368</v>
      </c>
      <c r="Q132" s="593">
        <f t="shared" si="36"/>
        <v>1.8515496162570939E-2</v>
      </c>
      <c r="R132" s="407">
        <f t="shared" si="37"/>
        <v>83.849276204306463</v>
      </c>
      <c r="S132" s="586">
        <f t="shared" si="38"/>
        <v>-8383.9840226490051</v>
      </c>
      <c r="T132" s="588">
        <f t="shared" si="39"/>
        <v>-7.6110098974191116E-4</v>
      </c>
      <c r="U132" s="597">
        <f t="shared" si="40"/>
        <v>-3.3296203425929329</v>
      </c>
      <c r="V132" s="587">
        <v>-189858.21512425039</v>
      </c>
      <c r="W132" s="586">
        <f t="shared" si="41"/>
        <v>-75.400403147041459</v>
      </c>
      <c r="X132" s="412">
        <v>2518</v>
      </c>
      <c r="Y132" s="439">
        <v>1</v>
      </c>
      <c r="Z132" s="594">
        <v>32</v>
      </c>
      <c r="AB132" s="426"/>
    </row>
    <row r="133" spans="1:28" s="584" customFormat="1">
      <c r="A133" s="408">
        <v>408</v>
      </c>
      <c r="B133" s="408" t="s">
        <v>167</v>
      </c>
      <c r="C133" s="409">
        <v>56304409.382609233</v>
      </c>
      <c r="D133" s="409">
        <v>58806860.077011265</v>
      </c>
      <c r="E133" s="409">
        <v>58677256.144122638</v>
      </c>
      <c r="F133" s="409">
        <f t="shared" si="28"/>
        <v>2502450.6944020316</v>
      </c>
      <c r="G133" s="407">
        <f t="shared" si="29"/>
        <v>-129603.93288862705</v>
      </c>
      <c r="H133" s="407">
        <f t="shared" si="30"/>
        <v>2372846.7615134045</v>
      </c>
      <c r="I133" s="588">
        <f t="shared" si="31"/>
        <v>4.2143178261386874E-2</v>
      </c>
      <c r="J133" s="586">
        <f t="shared" si="32"/>
        <v>168.29894045772073</v>
      </c>
      <c r="K133" s="409">
        <v>58189963.569521375</v>
      </c>
      <c r="L133" s="409">
        <v>59118100.060905978</v>
      </c>
      <c r="M133" s="409">
        <v>59765804.940293282</v>
      </c>
      <c r="N133" s="409">
        <f t="shared" si="33"/>
        <v>928136.49138460308</v>
      </c>
      <c r="O133" s="409">
        <f t="shared" si="34"/>
        <v>647704.87938730419</v>
      </c>
      <c r="P133" s="407">
        <f t="shared" si="35"/>
        <v>1575841.3707719073</v>
      </c>
      <c r="Q133" s="593">
        <f t="shared" si="36"/>
        <v>2.7080982253738655E-2</v>
      </c>
      <c r="R133" s="407">
        <f t="shared" si="37"/>
        <v>111.76972627646693</v>
      </c>
      <c r="S133" s="586">
        <f t="shared" si="38"/>
        <v>-797005.39074149728</v>
      </c>
      <c r="T133" s="588">
        <f t="shared" si="39"/>
        <v>-1.4155292622386847E-2</v>
      </c>
      <c r="U133" s="597">
        <f t="shared" si="40"/>
        <v>-56.529214181253799</v>
      </c>
      <c r="V133" s="587">
        <v>-2191917.9280940928</v>
      </c>
      <c r="W133" s="586">
        <f t="shared" si="41"/>
        <v>-155.46619817675671</v>
      </c>
      <c r="X133" s="412">
        <v>14099</v>
      </c>
      <c r="Y133" s="439">
        <v>14</v>
      </c>
      <c r="Z133" s="439">
        <v>14</v>
      </c>
      <c r="AB133" s="426"/>
    </row>
    <row r="134" spans="1:28" s="584" customFormat="1">
      <c r="A134" s="408">
        <v>410</v>
      </c>
      <c r="B134" s="408" t="s">
        <v>168</v>
      </c>
      <c r="C134" s="409">
        <v>66727994.344625257</v>
      </c>
      <c r="D134" s="409">
        <v>70817361.636695787</v>
      </c>
      <c r="E134" s="409">
        <v>71683326.430958584</v>
      </c>
      <c r="F134" s="409">
        <f t="shared" si="28"/>
        <v>4089367.2920705304</v>
      </c>
      <c r="G134" s="407">
        <f t="shared" si="29"/>
        <v>865964.79426279664</v>
      </c>
      <c r="H134" s="407">
        <f t="shared" si="30"/>
        <v>4955332.086333327</v>
      </c>
      <c r="I134" s="588">
        <f t="shared" si="31"/>
        <v>7.4261666861150974E-2</v>
      </c>
      <c r="J134" s="586">
        <f t="shared" si="32"/>
        <v>263.93246798047016</v>
      </c>
      <c r="K134" s="409">
        <v>63924141.527653478</v>
      </c>
      <c r="L134" s="409">
        <v>65485539.423925117</v>
      </c>
      <c r="M134" s="409">
        <v>65653738.14788536</v>
      </c>
      <c r="N134" s="409">
        <f t="shared" si="33"/>
        <v>1561397.8962716386</v>
      </c>
      <c r="O134" s="409">
        <f t="shared" si="34"/>
        <v>168198.72396024317</v>
      </c>
      <c r="P134" s="407">
        <f t="shared" si="35"/>
        <v>1729596.6202318817</v>
      </c>
      <c r="Q134" s="593">
        <f t="shared" si="36"/>
        <v>2.7057017566417551E-2</v>
      </c>
      <c r="R134" s="407">
        <f t="shared" si="37"/>
        <v>92.122323314614206</v>
      </c>
      <c r="S134" s="586">
        <f t="shared" si="38"/>
        <v>-3225735.4661014453</v>
      </c>
      <c r="T134" s="588">
        <f t="shared" si="39"/>
        <v>-4.8341561855459375E-2</v>
      </c>
      <c r="U134" s="597">
        <f t="shared" si="40"/>
        <v>-171.81014466585594</v>
      </c>
      <c r="V134" s="587">
        <v>-4546564.832575541</v>
      </c>
      <c r="W134" s="586">
        <f t="shared" si="41"/>
        <v>-242.16057696807141</v>
      </c>
      <c r="X134" s="412">
        <v>18775</v>
      </c>
      <c r="Y134" s="439">
        <v>13</v>
      </c>
      <c r="Z134" s="439">
        <v>13</v>
      </c>
      <c r="AB134" s="426"/>
    </row>
    <row r="135" spans="1:28" s="584" customFormat="1">
      <c r="A135" s="408">
        <v>416</v>
      </c>
      <c r="B135" s="408" t="s">
        <v>169</v>
      </c>
      <c r="C135" s="409">
        <v>11782486.769786857</v>
      </c>
      <c r="D135" s="409">
        <v>11914446.647452587</v>
      </c>
      <c r="E135" s="409">
        <v>11951005.959693749</v>
      </c>
      <c r="F135" s="409">
        <f t="shared" si="28"/>
        <v>131959.87766573019</v>
      </c>
      <c r="G135" s="407">
        <f t="shared" si="29"/>
        <v>36559.312241161242</v>
      </c>
      <c r="H135" s="407">
        <f t="shared" si="30"/>
        <v>168519.18990689144</v>
      </c>
      <c r="I135" s="588">
        <f t="shared" si="31"/>
        <v>1.4302514672795166E-2</v>
      </c>
      <c r="J135" s="586">
        <f t="shared" si="32"/>
        <v>58.391957694695577</v>
      </c>
      <c r="K135" s="409">
        <v>11220321.05536258</v>
      </c>
      <c r="L135" s="409">
        <v>11288640.895420589</v>
      </c>
      <c r="M135" s="409">
        <v>11267208.01212373</v>
      </c>
      <c r="N135" s="409">
        <f t="shared" si="33"/>
        <v>68319.840058008209</v>
      </c>
      <c r="O135" s="409">
        <f t="shared" si="34"/>
        <v>-21432.883296858519</v>
      </c>
      <c r="P135" s="407">
        <f t="shared" si="35"/>
        <v>46886.95676114969</v>
      </c>
      <c r="Q135" s="593">
        <f t="shared" si="36"/>
        <v>4.1787535784228551E-3</v>
      </c>
      <c r="R135" s="407">
        <f t="shared" si="37"/>
        <v>16.246346764085132</v>
      </c>
      <c r="S135" s="586">
        <f t="shared" si="38"/>
        <v>-121632.23314574175</v>
      </c>
      <c r="T135" s="588">
        <f t="shared" si="39"/>
        <v>-1.0323137680717468E-2</v>
      </c>
      <c r="U135" s="597">
        <f t="shared" si="40"/>
        <v>-42.145610930610445</v>
      </c>
      <c r="V135" s="587">
        <v>-66140.769057884347</v>
      </c>
      <c r="W135" s="586">
        <f t="shared" si="41"/>
        <v>-22.917799396356322</v>
      </c>
      <c r="X135" s="412">
        <v>2886</v>
      </c>
      <c r="Y135" s="439">
        <v>9</v>
      </c>
      <c r="Z135" s="439">
        <v>9</v>
      </c>
      <c r="AB135" s="426"/>
    </row>
    <row r="136" spans="1:28" s="584" customFormat="1">
      <c r="A136" s="408">
        <v>418</v>
      </c>
      <c r="B136" s="408" t="s">
        <v>170</v>
      </c>
      <c r="C136" s="409">
        <v>71413990.337312698</v>
      </c>
      <c r="D136" s="409">
        <v>74613328.460951954</v>
      </c>
      <c r="E136" s="409">
        <v>75822111.365290239</v>
      </c>
      <c r="F136" s="409">
        <f t="shared" si="28"/>
        <v>3199338.1236392558</v>
      </c>
      <c r="G136" s="407">
        <f t="shared" si="29"/>
        <v>1208782.9043382853</v>
      </c>
      <c r="H136" s="407">
        <f t="shared" si="30"/>
        <v>4408121.0279775411</v>
      </c>
      <c r="I136" s="588">
        <f t="shared" si="31"/>
        <v>6.1726294906032812E-2</v>
      </c>
      <c r="J136" s="586">
        <f t="shared" si="32"/>
        <v>179.33771472650696</v>
      </c>
      <c r="K136" s="409">
        <v>71373295.936547101</v>
      </c>
      <c r="L136" s="409">
        <v>75455240.277795419</v>
      </c>
      <c r="M136" s="409">
        <v>76229661.28078343</v>
      </c>
      <c r="N136" s="409">
        <f t="shared" si="33"/>
        <v>4081944.3412483186</v>
      </c>
      <c r="O136" s="409">
        <f t="shared" si="34"/>
        <v>774421.00298801064</v>
      </c>
      <c r="P136" s="407">
        <f t="shared" si="35"/>
        <v>4856365.3442363292</v>
      </c>
      <c r="Q136" s="593">
        <f t="shared" si="36"/>
        <v>6.8041769411262401E-2</v>
      </c>
      <c r="R136" s="407">
        <f t="shared" si="37"/>
        <v>197.57385452548127</v>
      </c>
      <c r="S136" s="586">
        <f t="shared" si="38"/>
        <v>448244.31625878811</v>
      </c>
      <c r="T136" s="588">
        <f t="shared" si="39"/>
        <v>6.2767017238719884E-3</v>
      </c>
      <c r="U136" s="597">
        <f t="shared" si="40"/>
        <v>18.236139798974293</v>
      </c>
      <c r="V136" s="587">
        <v>-2438497.2002821639</v>
      </c>
      <c r="W136" s="586">
        <f t="shared" si="41"/>
        <v>-99.20655818885939</v>
      </c>
      <c r="X136" s="412">
        <v>24580</v>
      </c>
      <c r="Y136" s="439">
        <v>6</v>
      </c>
      <c r="Z136" s="439">
        <v>6</v>
      </c>
      <c r="AB136" s="426"/>
    </row>
    <row r="137" spans="1:28" s="584" customFormat="1">
      <c r="A137" s="408">
        <v>420</v>
      </c>
      <c r="B137" s="408" t="s">
        <v>171</v>
      </c>
      <c r="C137" s="409">
        <v>46886495.781843521</v>
      </c>
      <c r="D137" s="409">
        <v>48094362.051447488</v>
      </c>
      <c r="E137" s="409">
        <v>44254390.823269926</v>
      </c>
      <c r="F137" s="409">
        <f t="shared" si="28"/>
        <v>1207866.2696039677</v>
      </c>
      <c r="G137" s="407">
        <f t="shared" si="29"/>
        <v>-3839971.2281775624</v>
      </c>
      <c r="H137" s="407">
        <f t="shared" si="30"/>
        <v>-2632104.9585735947</v>
      </c>
      <c r="I137" s="588">
        <f t="shared" si="31"/>
        <v>-5.6137805026428518E-2</v>
      </c>
      <c r="J137" s="586">
        <f t="shared" si="32"/>
        <v>-286.81540357127545</v>
      </c>
      <c r="K137" s="409">
        <v>45055301.718434118</v>
      </c>
      <c r="L137" s="409">
        <v>45443038.091308817</v>
      </c>
      <c r="M137" s="409">
        <v>45707838.539567135</v>
      </c>
      <c r="N137" s="409">
        <f t="shared" si="33"/>
        <v>387736.37287469953</v>
      </c>
      <c r="O137" s="409">
        <f t="shared" si="34"/>
        <v>264800.44825831801</v>
      </c>
      <c r="P137" s="407">
        <f t="shared" si="35"/>
        <v>652536.82113301754</v>
      </c>
      <c r="Q137" s="593">
        <f t="shared" si="36"/>
        <v>1.4483019672378221E-2</v>
      </c>
      <c r="R137" s="407">
        <f t="shared" si="37"/>
        <v>71.105679539393876</v>
      </c>
      <c r="S137" s="586">
        <f t="shared" si="38"/>
        <v>3284641.7797066122</v>
      </c>
      <c r="T137" s="588">
        <f t="shared" si="39"/>
        <v>7.00551774009643E-2</v>
      </c>
      <c r="U137" s="597">
        <f t="shared" si="40"/>
        <v>357.92108311066931</v>
      </c>
      <c r="V137" s="587">
        <v>2939116.7293318762</v>
      </c>
      <c r="W137" s="586">
        <f t="shared" si="41"/>
        <v>320.26988442103914</v>
      </c>
      <c r="X137" s="412">
        <v>9177</v>
      </c>
      <c r="Y137" s="439">
        <v>11</v>
      </c>
      <c r="Z137" s="439">
        <v>11</v>
      </c>
      <c r="AB137" s="426"/>
    </row>
    <row r="138" spans="1:28" s="584" customFormat="1">
      <c r="A138" s="408">
        <v>421</v>
      </c>
      <c r="B138" s="408" t="s">
        <v>172</v>
      </c>
      <c r="C138" s="409">
        <v>3348196.9925903114</v>
      </c>
      <c r="D138" s="409">
        <v>3778857.8102034354</v>
      </c>
      <c r="E138" s="409">
        <v>2911262.6086927415</v>
      </c>
      <c r="F138" s="409">
        <f t="shared" si="28"/>
        <v>430660.81761312392</v>
      </c>
      <c r="G138" s="407">
        <f t="shared" si="29"/>
        <v>-867595.20151069388</v>
      </c>
      <c r="H138" s="407">
        <f t="shared" si="30"/>
        <v>-436934.38389756996</v>
      </c>
      <c r="I138" s="588">
        <f t="shared" si="31"/>
        <v>-0.13049840999932874</v>
      </c>
      <c r="J138" s="586">
        <f t="shared" si="32"/>
        <v>-628.68256675909345</v>
      </c>
      <c r="K138" s="409">
        <v>3447049.8986596279</v>
      </c>
      <c r="L138" s="409">
        <v>3375499.4351560543</v>
      </c>
      <c r="M138" s="409">
        <v>3471399.1812382033</v>
      </c>
      <c r="N138" s="409">
        <f t="shared" si="33"/>
        <v>-71550.463503573555</v>
      </c>
      <c r="O138" s="409">
        <f t="shared" si="34"/>
        <v>95899.74608214898</v>
      </c>
      <c r="P138" s="407">
        <f t="shared" si="35"/>
        <v>24349.282578575425</v>
      </c>
      <c r="Q138" s="593">
        <f t="shared" si="36"/>
        <v>7.0638033374693966E-3</v>
      </c>
      <c r="R138" s="407">
        <f t="shared" si="37"/>
        <v>35.03493896197903</v>
      </c>
      <c r="S138" s="586">
        <f t="shared" si="38"/>
        <v>461283.66647614539</v>
      </c>
      <c r="T138" s="588">
        <f t="shared" si="39"/>
        <v>0.13777076662364368</v>
      </c>
      <c r="U138" s="597">
        <f t="shared" si="40"/>
        <v>663.71750572107248</v>
      </c>
      <c r="V138" s="587">
        <v>571439.15404836531</v>
      </c>
      <c r="W138" s="586">
        <f t="shared" si="41"/>
        <v>822.21461014153283</v>
      </c>
      <c r="X138" s="412">
        <v>695</v>
      </c>
      <c r="Y138" s="439">
        <v>16</v>
      </c>
      <c r="Z138" s="439">
        <v>16</v>
      </c>
      <c r="AB138" s="426"/>
    </row>
    <row r="139" spans="1:28" s="584" customFormat="1">
      <c r="A139" s="408">
        <v>422</v>
      </c>
      <c r="B139" s="408" t="s">
        <v>173</v>
      </c>
      <c r="C139" s="409">
        <v>54837685.609198779</v>
      </c>
      <c r="D139" s="409">
        <v>58186203.730584443</v>
      </c>
      <c r="E139" s="409">
        <v>57394861.030285947</v>
      </c>
      <c r="F139" s="409">
        <f t="shared" ref="F139:F202" si="42">D139-C139</f>
        <v>3348518.1213856637</v>
      </c>
      <c r="G139" s="407">
        <f t="shared" ref="G139:G202" si="43">E139-D139</f>
        <v>-791342.70029849559</v>
      </c>
      <c r="H139" s="407">
        <f t="shared" ref="H139:H202" si="44">E139-C139</f>
        <v>2557175.4210871682</v>
      </c>
      <c r="I139" s="588">
        <f t="shared" ref="I139:I202" si="45">H139/C139</f>
        <v>4.6631716723256701E-2</v>
      </c>
      <c r="J139" s="586">
        <f t="shared" ref="J139:J202" si="46">H139/X139</f>
        <v>246.54602980015119</v>
      </c>
      <c r="K139" s="409">
        <v>57732990.944491632</v>
      </c>
      <c r="L139" s="409">
        <v>57097145.079803579</v>
      </c>
      <c r="M139" s="409">
        <v>57804557.83633393</v>
      </c>
      <c r="N139" s="409">
        <f t="shared" ref="N139:N202" si="47">L139-K139</f>
        <v>-635845.86468805373</v>
      </c>
      <c r="O139" s="409">
        <f t="shared" ref="O139:O202" si="48">M139-L139</f>
        <v>707412.75653035194</v>
      </c>
      <c r="P139" s="407">
        <f t="shared" ref="P139:P202" si="49">M139-K139</f>
        <v>71566.89184229821</v>
      </c>
      <c r="Q139" s="593">
        <f t="shared" ref="Q139:Q202" si="50">P139/K139</f>
        <v>1.2396186421574349E-3</v>
      </c>
      <c r="R139" s="407">
        <f t="shared" ref="R139:R202" si="51">P139/X139</f>
        <v>6.9000088548301397</v>
      </c>
      <c r="S139" s="586">
        <f t="shared" ref="S139:S202" si="52">P139-H139</f>
        <v>-2485608.5292448699</v>
      </c>
      <c r="T139" s="588">
        <f t="shared" ref="T139:T202" si="53">S139/C139</f>
        <v>-4.5326649030350767E-2</v>
      </c>
      <c r="U139" s="597">
        <f t="shared" ref="U139:U202" si="54">S139/X139</f>
        <v>-239.64602094532106</v>
      </c>
      <c r="V139" s="587">
        <v>-2190633.8059653128</v>
      </c>
      <c r="W139" s="586">
        <f t="shared" ref="W139:W202" si="55">V139/X139</f>
        <v>-211.20649883969463</v>
      </c>
      <c r="X139" s="412">
        <v>10372</v>
      </c>
      <c r="Y139" s="439">
        <v>12</v>
      </c>
      <c r="Z139" s="439">
        <v>12</v>
      </c>
      <c r="AB139" s="426"/>
    </row>
    <row r="140" spans="1:28" s="584" customFormat="1">
      <c r="A140" s="408">
        <v>423</v>
      </c>
      <c r="B140" s="408" t="s">
        <v>174</v>
      </c>
      <c r="C140" s="409">
        <v>63401669.588608228</v>
      </c>
      <c r="D140" s="409">
        <v>63262280.657373309</v>
      </c>
      <c r="E140" s="409">
        <v>64251326.272261448</v>
      </c>
      <c r="F140" s="409">
        <f t="shared" si="42"/>
        <v>-139388.93123491853</v>
      </c>
      <c r="G140" s="407">
        <f t="shared" si="43"/>
        <v>989045.61488813907</v>
      </c>
      <c r="H140" s="407">
        <f t="shared" si="44"/>
        <v>849656.68365322053</v>
      </c>
      <c r="I140" s="588">
        <f t="shared" si="45"/>
        <v>1.3401172069542529E-2</v>
      </c>
      <c r="J140" s="586">
        <f t="shared" si="46"/>
        <v>41.452733748998419</v>
      </c>
      <c r="K140" s="409">
        <v>65855663.16260574</v>
      </c>
      <c r="L140" s="409">
        <v>68432501.743784845</v>
      </c>
      <c r="M140" s="409">
        <v>68633068.982066751</v>
      </c>
      <c r="N140" s="409">
        <f t="shared" si="47"/>
        <v>2576838.5811791047</v>
      </c>
      <c r="O140" s="409">
        <f t="shared" si="48"/>
        <v>200567.23828190565</v>
      </c>
      <c r="P140" s="407">
        <f t="shared" si="49"/>
        <v>2777405.8194610104</v>
      </c>
      <c r="Q140" s="593">
        <f t="shared" si="50"/>
        <v>4.2174137896132842E-2</v>
      </c>
      <c r="R140" s="407">
        <f t="shared" si="51"/>
        <v>135.50304041864715</v>
      </c>
      <c r="S140" s="586">
        <f t="shared" si="52"/>
        <v>1927749.1358077899</v>
      </c>
      <c r="T140" s="588">
        <f t="shared" si="53"/>
        <v>3.0405337088381036E-2</v>
      </c>
      <c r="U140" s="597">
        <f t="shared" si="54"/>
        <v>94.05030666964872</v>
      </c>
      <c r="V140" s="587">
        <v>25746.879201497883</v>
      </c>
      <c r="W140" s="586">
        <f t="shared" si="55"/>
        <v>1.2561291506804841</v>
      </c>
      <c r="X140" s="412">
        <v>20497</v>
      </c>
      <c r="Y140" s="439">
        <v>2</v>
      </c>
      <c r="Z140" s="439">
        <v>2</v>
      </c>
      <c r="AB140" s="426"/>
    </row>
    <row r="141" spans="1:28" s="584" customFormat="1">
      <c r="A141" s="408">
        <v>425</v>
      </c>
      <c r="B141" s="408" t="s">
        <v>175</v>
      </c>
      <c r="C141" s="409">
        <v>29775807.375088315</v>
      </c>
      <c r="D141" s="409">
        <v>30240918.124052376</v>
      </c>
      <c r="E141" s="409">
        <v>30031144.224864315</v>
      </c>
      <c r="F141" s="409">
        <f t="shared" si="42"/>
        <v>465110.7489640601</v>
      </c>
      <c r="G141" s="407">
        <f t="shared" si="43"/>
        <v>-209773.89918806031</v>
      </c>
      <c r="H141" s="407">
        <f t="shared" si="44"/>
        <v>255336.84977599978</v>
      </c>
      <c r="I141" s="588">
        <f t="shared" si="45"/>
        <v>8.5753123856391299E-3</v>
      </c>
      <c r="J141" s="586">
        <f t="shared" si="46"/>
        <v>24.891484673035659</v>
      </c>
      <c r="K141" s="409">
        <v>27586799.392314304</v>
      </c>
      <c r="L141" s="409">
        <v>28777593.827980053</v>
      </c>
      <c r="M141" s="409">
        <v>28884652.69679004</v>
      </c>
      <c r="N141" s="409">
        <f t="shared" si="47"/>
        <v>1190794.435665749</v>
      </c>
      <c r="O141" s="409">
        <f t="shared" si="48"/>
        <v>107058.86880998686</v>
      </c>
      <c r="P141" s="407">
        <f t="shared" si="49"/>
        <v>1297853.3044757359</v>
      </c>
      <c r="Q141" s="593">
        <f t="shared" si="50"/>
        <v>4.704617183091267E-2</v>
      </c>
      <c r="R141" s="407">
        <f t="shared" si="51"/>
        <v>126.52108641798947</v>
      </c>
      <c r="S141" s="586">
        <f t="shared" si="52"/>
        <v>1042516.4546997361</v>
      </c>
      <c r="T141" s="588">
        <f t="shared" si="53"/>
        <v>3.501219770691924E-2</v>
      </c>
      <c r="U141" s="597">
        <f t="shared" si="54"/>
        <v>101.6296017449538</v>
      </c>
      <c r="V141" s="587">
        <v>355529.36823213473</v>
      </c>
      <c r="W141" s="586">
        <f t="shared" si="55"/>
        <v>34.658741297731986</v>
      </c>
      <c r="X141" s="412">
        <v>10258</v>
      </c>
      <c r="Y141" s="439">
        <v>17</v>
      </c>
      <c r="Z141" s="439">
        <v>17</v>
      </c>
      <c r="AB141" s="426"/>
    </row>
    <row r="142" spans="1:28" s="584" customFormat="1">
      <c r="A142" s="408">
        <v>426</v>
      </c>
      <c r="B142" s="408" t="s">
        <v>176</v>
      </c>
      <c r="C142" s="409">
        <v>45196937.701965511</v>
      </c>
      <c r="D142" s="409">
        <v>48256538.26379326</v>
      </c>
      <c r="E142" s="409">
        <v>47929711.998430111</v>
      </c>
      <c r="F142" s="409">
        <f t="shared" si="42"/>
        <v>3059600.561827749</v>
      </c>
      <c r="G142" s="407">
        <f t="shared" si="43"/>
        <v>-326826.26536314934</v>
      </c>
      <c r="H142" s="407">
        <f t="shared" si="44"/>
        <v>2732774.2964645997</v>
      </c>
      <c r="I142" s="588">
        <f t="shared" si="45"/>
        <v>6.0463704742229861E-2</v>
      </c>
      <c r="J142" s="586">
        <f t="shared" si="46"/>
        <v>228.45463103700047</v>
      </c>
      <c r="K142" s="409">
        <v>44683954.965304859</v>
      </c>
      <c r="L142" s="409">
        <v>45520897.651167706</v>
      </c>
      <c r="M142" s="409">
        <v>45711905.807879515</v>
      </c>
      <c r="N142" s="409">
        <f t="shared" si="47"/>
        <v>836942.68586284667</v>
      </c>
      <c r="O142" s="409">
        <f t="shared" si="48"/>
        <v>191008.15671180934</v>
      </c>
      <c r="P142" s="407">
        <f t="shared" si="49"/>
        <v>1027950.842574656</v>
      </c>
      <c r="Q142" s="593">
        <f t="shared" si="50"/>
        <v>2.3004920745552066E-2</v>
      </c>
      <c r="R142" s="407">
        <f t="shared" si="51"/>
        <v>85.934696754276544</v>
      </c>
      <c r="S142" s="586">
        <f t="shared" si="52"/>
        <v>-1704823.4538899437</v>
      </c>
      <c r="T142" s="588">
        <f t="shared" si="53"/>
        <v>-3.7719888571472945E-2</v>
      </c>
      <c r="U142" s="597">
        <f t="shared" si="54"/>
        <v>-142.51993428272394</v>
      </c>
      <c r="V142" s="587">
        <v>-2538541.5608265251</v>
      </c>
      <c r="W142" s="586">
        <f t="shared" si="55"/>
        <v>-212.2171510471932</v>
      </c>
      <c r="X142" s="412">
        <v>11962</v>
      </c>
      <c r="Y142" s="439">
        <v>12</v>
      </c>
      <c r="Z142" s="439">
        <v>12</v>
      </c>
      <c r="AB142" s="426"/>
    </row>
    <row r="143" spans="1:28" s="584" customFormat="1">
      <c r="A143" s="408">
        <v>430</v>
      </c>
      <c r="B143" s="408" t="s">
        <v>177</v>
      </c>
      <c r="C143" s="409">
        <v>70593963.64526844</v>
      </c>
      <c r="D143" s="409">
        <v>70645269.32209526</v>
      </c>
      <c r="E143" s="409">
        <v>71157182.24103272</v>
      </c>
      <c r="F143" s="409">
        <f t="shared" si="42"/>
        <v>51305.676826819777</v>
      </c>
      <c r="G143" s="407">
        <f t="shared" si="43"/>
        <v>511912.91893745959</v>
      </c>
      <c r="H143" s="407">
        <f t="shared" si="44"/>
        <v>563218.59576427937</v>
      </c>
      <c r="I143" s="588">
        <f t="shared" si="45"/>
        <v>7.9782826559283166E-3</v>
      </c>
      <c r="J143" s="586">
        <f t="shared" si="46"/>
        <v>36.591644735205257</v>
      </c>
      <c r="K143" s="409">
        <v>71478020.461549029</v>
      </c>
      <c r="L143" s="409">
        <v>71689544.194187254</v>
      </c>
      <c r="M143" s="409">
        <v>72424445.594001129</v>
      </c>
      <c r="N143" s="409">
        <f t="shared" si="47"/>
        <v>211523.73263822496</v>
      </c>
      <c r="O143" s="409">
        <f t="shared" si="48"/>
        <v>734901.39981387556</v>
      </c>
      <c r="P143" s="407">
        <f t="shared" si="49"/>
        <v>946425.13245210052</v>
      </c>
      <c r="Q143" s="593">
        <f t="shared" si="50"/>
        <v>1.3240785437828704E-2</v>
      </c>
      <c r="R143" s="407">
        <f t="shared" si="51"/>
        <v>61.488119312116716</v>
      </c>
      <c r="S143" s="586">
        <f t="shared" si="52"/>
        <v>383206.53668782115</v>
      </c>
      <c r="T143" s="588">
        <f t="shared" si="53"/>
        <v>5.4283187527678304E-3</v>
      </c>
      <c r="U143" s="597">
        <f t="shared" si="54"/>
        <v>24.896474576911459</v>
      </c>
      <c r="V143" s="587">
        <v>-1454746.5610834323</v>
      </c>
      <c r="W143" s="586">
        <f t="shared" si="55"/>
        <v>-94.513160153549393</v>
      </c>
      <c r="X143" s="412">
        <v>15392</v>
      </c>
      <c r="Y143" s="439">
        <v>2</v>
      </c>
      <c r="Z143" s="439">
        <v>2</v>
      </c>
      <c r="AB143" s="426"/>
    </row>
    <row r="144" spans="1:28" s="584" customFormat="1">
      <c r="A144" s="408">
        <v>433</v>
      </c>
      <c r="B144" s="408" t="s">
        <v>178</v>
      </c>
      <c r="C144" s="409">
        <v>28683321.247026645</v>
      </c>
      <c r="D144" s="409">
        <v>29797558.843352009</v>
      </c>
      <c r="E144" s="409">
        <v>30389570.505889766</v>
      </c>
      <c r="F144" s="409">
        <f t="shared" si="42"/>
        <v>1114237.596325364</v>
      </c>
      <c r="G144" s="407">
        <f t="shared" si="43"/>
        <v>592011.66253775731</v>
      </c>
      <c r="H144" s="407">
        <f t="shared" si="44"/>
        <v>1706249.2588631213</v>
      </c>
      <c r="I144" s="588">
        <f t="shared" si="45"/>
        <v>5.9485763317593268E-2</v>
      </c>
      <c r="J144" s="586">
        <f t="shared" si="46"/>
        <v>220.18960625411296</v>
      </c>
      <c r="K144" s="409">
        <v>29645718.616487823</v>
      </c>
      <c r="L144" s="409">
        <v>30452361.281902656</v>
      </c>
      <c r="M144" s="409">
        <v>30554373.879530963</v>
      </c>
      <c r="N144" s="409">
        <f t="shared" si="47"/>
        <v>806642.66541483253</v>
      </c>
      <c r="O144" s="409">
        <f t="shared" si="48"/>
        <v>102012.5976283066</v>
      </c>
      <c r="P144" s="407">
        <f t="shared" si="49"/>
        <v>908655.26304313913</v>
      </c>
      <c r="Q144" s="593">
        <f t="shared" si="50"/>
        <v>3.0650471820162915E-2</v>
      </c>
      <c r="R144" s="407">
        <f t="shared" si="51"/>
        <v>117.26097084051351</v>
      </c>
      <c r="S144" s="586">
        <f t="shared" si="52"/>
        <v>-797593.99581998214</v>
      </c>
      <c r="T144" s="588">
        <f t="shared" si="53"/>
        <v>-2.7806891292362523E-2</v>
      </c>
      <c r="U144" s="597">
        <f t="shared" si="54"/>
        <v>-102.92863541359945</v>
      </c>
      <c r="V144" s="587">
        <v>-1288258.7690972015</v>
      </c>
      <c r="W144" s="586">
        <f t="shared" si="55"/>
        <v>-166.24838935310382</v>
      </c>
      <c r="X144" s="412">
        <v>7749</v>
      </c>
      <c r="Y144" s="439">
        <v>5</v>
      </c>
      <c r="Z144" s="439">
        <v>5</v>
      </c>
      <c r="AB144" s="426"/>
    </row>
    <row r="145" spans="1:28" s="584" customFormat="1">
      <c r="A145" s="408">
        <v>434</v>
      </c>
      <c r="B145" s="408" t="s">
        <v>179</v>
      </c>
      <c r="C145" s="409">
        <v>58046431.946679987</v>
      </c>
      <c r="D145" s="409">
        <v>58475365.062897816</v>
      </c>
      <c r="E145" s="409">
        <v>59359899.185385011</v>
      </c>
      <c r="F145" s="409">
        <f t="shared" si="42"/>
        <v>428933.11621782929</v>
      </c>
      <c r="G145" s="407">
        <f t="shared" si="43"/>
        <v>884534.12248719484</v>
      </c>
      <c r="H145" s="407">
        <f t="shared" si="44"/>
        <v>1313467.2387050241</v>
      </c>
      <c r="I145" s="588">
        <f t="shared" si="45"/>
        <v>2.2627872112992966E-2</v>
      </c>
      <c r="J145" s="586">
        <f t="shared" si="46"/>
        <v>90.161122920443717</v>
      </c>
      <c r="K145" s="409">
        <v>61790270.333636887</v>
      </c>
      <c r="L145" s="409">
        <v>62511200.495304301</v>
      </c>
      <c r="M145" s="409">
        <v>63090741.734188981</v>
      </c>
      <c r="N145" s="409">
        <f t="shared" si="47"/>
        <v>720930.16166741401</v>
      </c>
      <c r="O145" s="409">
        <f t="shared" si="48"/>
        <v>579541.23888467997</v>
      </c>
      <c r="P145" s="407">
        <f t="shared" si="49"/>
        <v>1300471.400552094</v>
      </c>
      <c r="Q145" s="593">
        <f t="shared" si="50"/>
        <v>2.104654007063235E-2</v>
      </c>
      <c r="R145" s="407">
        <f t="shared" si="51"/>
        <v>89.269041773207988</v>
      </c>
      <c r="S145" s="586">
        <f t="shared" si="52"/>
        <v>-12995.83815293014</v>
      </c>
      <c r="T145" s="588">
        <f t="shared" si="53"/>
        <v>-2.2388694217876813E-4</v>
      </c>
      <c r="U145" s="597">
        <f t="shared" si="54"/>
        <v>-0.89208114723573173</v>
      </c>
      <c r="V145" s="587">
        <v>-2559790.2507719509</v>
      </c>
      <c r="W145" s="586">
        <f t="shared" si="55"/>
        <v>-175.71322424299498</v>
      </c>
      <c r="X145" s="412">
        <v>14568</v>
      </c>
      <c r="Y145" s="439">
        <v>1</v>
      </c>
      <c r="Z145" s="594">
        <v>32</v>
      </c>
      <c r="AB145" s="426"/>
    </row>
    <row r="146" spans="1:28" s="584" customFormat="1">
      <c r="A146" s="408">
        <v>435</v>
      </c>
      <c r="B146" s="408" t="s">
        <v>180</v>
      </c>
      <c r="C146" s="409">
        <v>3188326.9564380711</v>
      </c>
      <c r="D146" s="409">
        <v>3282720.315962309</v>
      </c>
      <c r="E146" s="409">
        <v>3172811.3836995126</v>
      </c>
      <c r="F146" s="409">
        <f t="shared" si="42"/>
        <v>94393.359524237923</v>
      </c>
      <c r="G146" s="407">
        <f t="shared" si="43"/>
        <v>-109908.93226279644</v>
      </c>
      <c r="H146" s="407">
        <f t="shared" si="44"/>
        <v>-15515.57273855852</v>
      </c>
      <c r="I146" s="588">
        <f t="shared" si="45"/>
        <v>-4.8663681455970173E-3</v>
      </c>
      <c r="J146" s="586">
        <f t="shared" si="46"/>
        <v>-22.421347888090345</v>
      </c>
      <c r="K146" s="409">
        <v>3658624.1331454706</v>
      </c>
      <c r="L146" s="409">
        <v>3717937.2111196034</v>
      </c>
      <c r="M146" s="409">
        <v>3794397.3988643079</v>
      </c>
      <c r="N146" s="409">
        <f t="shared" si="47"/>
        <v>59313.077974132728</v>
      </c>
      <c r="O146" s="409">
        <f t="shared" si="48"/>
        <v>76460.187744704541</v>
      </c>
      <c r="P146" s="407">
        <f t="shared" si="49"/>
        <v>135773.26571883727</v>
      </c>
      <c r="Q146" s="593">
        <f t="shared" si="50"/>
        <v>3.7110471253057463E-2</v>
      </c>
      <c r="R146" s="407">
        <f t="shared" si="51"/>
        <v>196.20414121219258</v>
      </c>
      <c r="S146" s="586">
        <f t="shared" si="52"/>
        <v>151288.83845739579</v>
      </c>
      <c r="T146" s="588">
        <f t="shared" si="53"/>
        <v>4.7450854484012005E-2</v>
      </c>
      <c r="U146" s="597">
        <f t="shared" si="54"/>
        <v>218.62548910028292</v>
      </c>
      <c r="V146" s="587">
        <v>120005.97085973702</v>
      </c>
      <c r="W146" s="586">
        <f t="shared" si="55"/>
        <v>173.41903303430206</v>
      </c>
      <c r="X146" s="412">
        <v>692</v>
      </c>
      <c r="Y146" s="439">
        <v>13</v>
      </c>
      <c r="Z146" s="439">
        <v>13</v>
      </c>
      <c r="AB146" s="426"/>
    </row>
    <row r="147" spans="1:28" s="584" customFormat="1">
      <c r="A147" s="408">
        <v>436</v>
      </c>
      <c r="B147" s="408" t="s">
        <v>181</v>
      </c>
      <c r="C147" s="409">
        <v>6256664.9370956225</v>
      </c>
      <c r="D147" s="409">
        <v>6991793.3813785072</v>
      </c>
      <c r="E147" s="409">
        <v>7159372.903922148</v>
      </c>
      <c r="F147" s="409">
        <f t="shared" si="42"/>
        <v>735128.44428288471</v>
      </c>
      <c r="G147" s="407">
        <f t="shared" si="43"/>
        <v>167579.52254364081</v>
      </c>
      <c r="H147" s="407">
        <f t="shared" si="44"/>
        <v>902707.96682652552</v>
      </c>
      <c r="I147" s="588">
        <f t="shared" si="45"/>
        <v>0.14427941657453811</v>
      </c>
      <c r="J147" s="586">
        <f t="shared" si="46"/>
        <v>454.07845413809133</v>
      </c>
      <c r="K147" s="409">
        <v>6838415.6732005971</v>
      </c>
      <c r="L147" s="409">
        <v>6937664.4665036947</v>
      </c>
      <c r="M147" s="409">
        <v>7059865.2120030727</v>
      </c>
      <c r="N147" s="409">
        <f t="shared" si="47"/>
        <v>99248.793303097598</v>
      </c>
      <c r="O147" s="409">
        <f t="shared" si="48"/>
        <v>122200.74549937807</v>
      </c>
      <c r="P147" s="407">
        <f t="shared" si="49"/>
        <v>221449.53880247567</v>
      </c>
      <c r="Q147" s="593">
        <f t="shared" si="50"/>
        <v>3.2383164373924377E-2</v>
      </c>
      <c r="R147" s="407">
        <f t="shared" si="51"/>
        <v>111.39312817025939</v>
      </c>
      <c r="S147" s="586">
        <f t="shared" si="52"/>
        <v>-681258.42802404985</v>
      </c>
      <c r="T147" s="588">
        <f t="shared" si="53"/>
        <v>-0.10888523436581753</v>
      </c>
      <c r="U147" s="597">
        <f t="shared" si="54"/>
        <v>-342.68532596783194</v>
      </c>
      <c r="V147" s="587">
        <v>-1048046.3063179739</v>
      </c>
      <c r="W147" s="586">
        <f t="shared" si="55"/>
        <v>-527.18627078368911</v>
      </c>
      <c r="X147" s="412">
        <v>1988</v>
      </c>
      <c r="Y147" s="439">
        <v>17</v>
      </c>
      <c r="Z147" s="439">
        <v>17</v>
      </c>
      <c r="AB147" s="426"/>
    </row>
    <row r="148" spans="1:28" s="584" customFormat="1">
      <c r="A148" s="408">
        <v>440</v>
      </c>
      <c r="B148" s="408" t="s">
        <v>182</v>
      </c>
      <c r="C148" s="409">
        <v>18099536.06056748</v>
      </c>
      <c r="D148" s="409">
        <v>17971661.507423256</v>
      </c>
      <c r="E148" s="409">
        <v>18380820.152823862</v>
      </c>
      <c r="F148" s="409">
        <f t="shared" si="42"/>
        <v>-127874.55314422399</v>
      </c>
      <c r="G148" s="407">
        <f t="shared" si="43"/>
        <v>409158.6454006061</v>
      </c>
      <c r="H148" s="407">
        <f t="shared" si="44"/>
        <v>281284.09225638211</v>
      </c>
      <c r="I148" s="588">
        <f t="shared" si="45"/>
        <v>1.5540955929207553E-2</v>
      </c>
      <c r="J148" s="586">
        <f t="shared" si="46"/>
        <v>49.072591112418372</v>
      </c>
      <c r="K148" s="409">
        <v>15891158.674335105</v>
      </c>
      <c r="L148" s="409">
        <v>16645993.998734478</v>
      </c>
      <c r="M148" s="409">
        <v>16570586.631395085</v>
      </c>
      <c r="N148" s="409">
        <f t="shared" si="47"/>
        <v>754835.32439937256</v>
      </c>
      <c r="O148" s="409">
        <f t="shared" si="48"/>
        <v>-75407.367339393124</v>
      </c>
      <c r="P148" s="407">
        <f t="shared" si="49"/>
        <v>679427.95705997944</v>
      </c>
      <c r="Q148" s="593">
        <f t="shared" si="50"/>
        <v>4.2755092374559468E-2</v>
      </c>
      <c r="R148" s="407">
        <f t="shared" si="51"/>
        <v>118.53244191555817</v>
      </c>
      <c r="S148" s="586">
        <f t="shared" si="52"/>
        <v>398143.86480359733</v>
      </c>
      <c r="T148" s="588">
        <f t="shared" si="53"/>
        <v>2.1997462447173589E-2</v>
      </c>
      <c r="U148" s="597">
        <f t="shared" si="54"/>
        <v>69.459850803139801</v>
      </c>
      <c r="V148" s="587">
        <v>619576.07355141826</v>
      </c>
      <c r="W148" s="586">
        <f t="shared" si="55"/>
        <v>108.09073160352726</v>
      </c>
      <c r="X148" s="412">
        <v>5732</v>
      </c>
      <c r="Y148" s="439">
        <v>15</v>
      </c>
      <c r="Z148" s="439">
        <v>15</v>
      </c>
      <c r="AB148" s="426"/>
    </row>
    <row r="149" spans="1:28" s="584" customFormat="1">
      <c r="A149" s="408">
        <v>441</v>
      </c>
      <c r="B149" s="408" t="s">
        <v>183</v>
      </c>
      <c r="C149" s="409">
        <v>22591449.394380596</v>
      </c>
      <c r="D149" s="409">
        <v>22734675.364909846</v>
      </c>
      <c r="E149" s="409">
        <v>22768826.024347588</v>
      </c>
      <c r="F149" s="409">
        <f t="shared" si="42"/>
        <v>143225.9705292508</v>
      </c>
      <c r="G149" s="407">
        <f t="shared" si="43"/>
        <v>34150.659437742084</v>
      </c>
      <c r="H149" s="407">
        <f t="shared" si="44"/>
        <v>177376.62996699288</v>
      </c>
      <c r="I149" s="588">
        <f t="shared" si="45"/>
        <v>7.8514940263688261E-3</v>
      </c>
      <c r="J149" s="586">
        <f t="shared" si="46"/>
        <v>40.121382032796397</v>
      </c>
      <c r="K149" s="409">
        <v>21462436.30634883</v>
      </c>
      <c r="L149" s="409">
        <v>21428647.923353255</v>
      </c>
      <c r="M149" s="409">
        <v>21506069.613168355</v>
      </c>
      <c r="N149" s="409">
        <f t="shared" si="47"/>
        <v>-33788.382995575666</v>
      </c>
      <c r="O149" s="409">
        <f t="shared" si="48"/>
        <v>77421.689815100282</v>
      </c>
      <c r="P149" s="407">
        <f t="shared" si="49"/>
        <v>43633.306819524616</v>
      </c>
      <c r="Q149" s="593">
        <f t="shared" si="50"/>
        <v>2.0330080982752827E-3</v>
      </c>
      <c r="R149" s="407">
        <f t="shared" si="51"/>
        <v>9.86955594198702</v>
      </c>
      <c r="S149" s="586">
        <f t="shared" si="52"/>
        <v>-133743.32314746827</v>
      </c>
      <c r="T149" s="588">
        <f t="shared" si="53"/>
        <v>-5.9200859941609422E-3</v>
      </c>
      <c r="U149" s="597">
        <f t="shared" si="54"/>
        <v>-30.251826090809381</v>
      </c>
      <c r="V149" s="587">
        <v>74183.741589216515</v>
      </c>
      <c r="W149" s="586">
        <f t="shared" si="55"/>
        <v>16.779855595841781</v>
      </c>
      <c r="X149" s="412">
        <v>4421</v>
      </c>
      <c r="Y149" s="439">
        <v>9</v>
      </c>
      <c r="Z149" s="439">
        <v>9</v>
      </c>
      <c r="AB149" s="426"/>
    </row>
    <row r="150" spans="1:28" s="584" customFormat="1">
      <c r="A150" s="408">
        <v>444</v>
      </c>
      <c r="B150" s="408" t="s">
        <v>184</v>
      </c>
      <c r="C150" s="409">
        <v>173383793.79848853</v>
      </c>
      <c r="D150" s="409">
        <v>175489774.15360826</v>
      </c>
      <c r="E150" s="409">
        <v>175831737.06025735</v>
      </c>
      <c r="F150" s="409">
        <f t="shared" si="42"/>
        <v>2105980.355119735</v>
      </c>
      <c r="G150" s="407">
        <f t="shared" si="43"/>
        <v>341962.9066490829</v>
      </c>
      <c r="H150" s="407">
        <f t="shared" si="44"/>
        <v>2447943.2617688179</v>
      </c>
      <c r="I150" s="588">
        <f t="shared" si="45"/>
        <v>1.4118639396101147E-2</v>
      </c>
      <c r="J150" s="586">
        <f t="shared" si="46"/>
        <v>53.435708929488939</v>
      </c>
      <c r="K150" s="409">
        <v>176306187.51597098</v>
      </c>
      <c r="L150" s="409">
        <v>178630876.57640353</v>
      </c>
      <c r="M150" s="409">
        <v>180237414.22631723</v>
      </c>
      <c r="N150" s="409">
        <f t="shared" si="47"/>
        <v>2324689.0604325533</v>
      </c>
      <c r="O150" s="409">
        <f t="shared" si="48"/>
        <v>1606537.6499136984</v>
      </c>
      <c r="P150" s="407">
        <f t="shared" si="49"/>
        <v>3931226.7103462517</v>
      </c>
      <c r="Q150" s="593">
        <f t="shared" si="50"/>
        <v>2.2297724009204926E-2</v>
      </c>
      <c r="R150" s="407">
        <f t="shared" si="51"/>
        <v>85.814033973199699</v>
      </c>
      <c r="S150" s="586">
        <f t="shared" si="52"/>
        <v>1483283.4485774338</v>
      </c>
      <c r="T150" s="588">
        <f t="shared" si="53"/>
        <v>8.5549140209802265E-3</v>
      </c>
      <c r="U150" s="597">
        <f t="shared" si="54"/>
        <v>32.378325043710767</v>
      </c>
      <c r="V150" s="587">
        <v>-3954162.505830083</v>
      </c>
      <c r="W150" s="586">
        <f t="shared" si="55"/>
        <v>-86.314695287814786</v>
      </c>
      <c r="X150" s="412">
        <v>45811</v>
      </c>
      <c r="Y150" s="439">
        <v>1</v>
      </c>
      <c r="Z150" s="594">
        <v>34</v>
      </c>
      <c r="AB150" s="426"/>
    </row>
    <row r="151" spans="1:28" s="584" customFormat="1">
      <c r="A151" s="408">
        <v>445</v>
      </c>
      <c r="B151" s="408" t="s">
        <v>185</v>
      </c>
      <c r="C151" s="409">
        <v>64023125.694605701</v>
      </c>
      <c r="D151" s="409">
        <v>66253195.819538027</v>
      </c>
      <c r="E151" s="409">
        <v>67057124.099753968</v>
      </c>
      <c r="F151" s="409">
        <f t="shared" si="42"/>
        <v>2230070.1249323264</v>
      </c>
      <c r="G151" s="407">
        <f t="shared" si="43"/>
        <v>803928.28021594137</v>
      </c>
      <c r="H151" s="407">
        <f t="shared" si="44"/>
        <v>3033998.4051482677</v>
      </c>
      <c r="I151" s="588">
        <f t="shared" si="45"/>
        <v>4.7389101550908794E-2</v>
      </c>
      <c r="J151" s="586">
        <f t="shared" si="46"/>
        <v>202.3879931391013</v>
      </c>
      <c r="K151" s="409">
        <v>58364020.813146494</v>
      </c>
      <c r="L151" s="409">
        <v>59017595.438489243</v>
      </c>
      <c r="M151" s="409">
        <v>59632699.186448142</v>
      </c>
      <c r="N151" s="409">
        <f t="shared" si="47"/>
        <v>653574.62534274906</v>
      </c>
      <c r="O151" s="409">
        <f t="shared" si="48"/>
        <v>615103.74795889854</v>
      </c>
      <c r="P151" s="407">
        <f t="shared" si="49"/>
        <v>1268678.3733016476</v>
      </c>
      <c r="Q151" s="593">
        <f t="shared" si="50"/>
        <v>2.1737336729478342E-2</v>
      </c>
      <c r="R151" s="407">
        <f t="shared" si="51"/>
        <v>84.629335821602808</v>
      </c>
      <c r="S151" s="586">
        <f t="shared" si="52"/>
        <v>-1765320.0318466201</v>
      </c>
      <c r="T151" s="588">
        <f t="shared" si="53"/>
        <v>-2.7573162239333749E-2</v>
      </c>
      <c r="U151" s="597">
        <f t="shared" si="54"/>
        <v>-117.7586573174985</v>
      </c>
      <c r="V151" s="587">
        <v>-2679349.3913509995</v>
      </c>
      <c r="W151" s="586">
        <f t="shared" si="55"/>
        <v>-178.73053107537854</v>
      </c>
      <c r="X151" s="412">
        <v>14991</v>
      </c>
      <c r="Y151" s="439">
        <v>2</v>
      </c>
      <c r="Z151" s="439">
        <v>2</v>
      </c>
      <c r="AB151" s="426"/>
    </row>
    <row r="152" spans="1:28" s="584" customFormat="1">
      <c r="A152" s="408">
        <v>475</v>
      </c>
      <c r="B152" s="408" t="s">
        <v>186</v>
      </c>
      <c r="C152" s="409">
        <v>25146517.746468872</v>
      </c>
      <c r="D152" s="409">
        <v>25457630.391226653</v>
      </c>
      <c r="E152" s="409">
        <v>26029232.169139992</v>
      </c>
      <c r="F152" s="409">
        <f t="shared" si="42"/>
        <v>311112.64475778118</v>
      </c>
      <c r="G152" s="407">
        <f t="shared" si="43"/>
        <v>571601.77791333944</v>
      </c>
      <c r="H152" s="407">
        <f t="shared" si="44"/>
        <v>882714.42267112061</v>
      </c>
      <c r="I152" s="588">
        <f t="shared" si="45"/>
        <v>3.5102849291929229E-2</v>
      </c>
      <c r="J152" s="586">
        <f t="shared" si="46"/>
        <v>161.10867360305176</v>
      </c>
      <c r="K152" s="409">
        <v>23114173.00311562</v>
      </c>
      <c r="L152" s="409">
        <v>23692457.043365631</v>
      </c>
      <c r="M152" s="409">
        <v>23796510.881086808</v>
      </c>
      <c r="N152" s="409">
        <f t="shared" si="47"/>
        <v>578284.04025001079</v>
      </c>
      <c r="O152" s="409">
        <f t="shared" si="48"/>
        <v>104053.83772117645</v>
      </c>
      <c r="P152" s="407">
        <f t="shared" si="49"/>
        <v>682337.87797118723</v>
      </c>
      <c r="Q152" s="593">
        <f t="shared" si="50"/>
        <v>2.9520324083375734E-2</v>
      </c>
      <c r="R152" s="407">
        <f t="shared" si="51"/>
        <v>124.53693702704641</v>
      </c>
      <c r="S152" s="586">
        <f t="shared" si="52"/>
        <v>-200376.54469993338</v>
      </c>
      <c r="T152" s="588">
        <f t="shared" si="53"/>
        <v>-7.9683615330027428E-3</v>
      </c>
      <c r="U152" s="597">
        <f t="shared" si="54"/>
        <v>-36.571736576005364</v>
      </c>
      <c r="V152" s="587">
        <v>-21896.337534318678</v>
      </c>
      <c r="W152" s="586">
        <f t="shared" si="55"/>
        <v>-3.9964113039457341</v>
      </c>
      <c r="X152" s="412">
        <v>5479</v>
      </c>
      <c r="Y152" s="439">
        <v>15</v>
      </c>
      <c r="Z152" s="439">
        <v>15</v>
      </c>
      <c r="AB152" s="426"/>
    </row>
    <row r="153" spans="1:28" s="584" customFormat="1">
      <c r="A153" s="408">
        <v>480</v>
      </c>
      <c r="B153" s="408" t="s">
        <v>187</v>
      </c>
      <c r="C153" s="409">
        <v>7580324.1747299535</v>
      </c>
      <c r="D153" s="409">
        <v>7722121.9656945914</v>
      </c>
      <c r="E153" s="409">
        <v>7802934.011477516</v>
      </c>
      <c r="F153" s="409">
        <f t="shared" si="42"/>
        <v>141797.79096463788</v>
      </c>
      <c r="G153" s="407">
        <f t="shared" si="43"/>
        <v>80812.04578292463</v>
      </c>
      <c r="H153" s="407">
        <f t="shared" si="44"/>
        <v>222609.83674756251</v>
      </c>
      <c r="I153" s="588">
        <f t="shared" si="45"/>
        <v>2.9366796408214681E-2</v>
      </c>
      <c r="J153" s="586">
        <f t="shared" si="46"/>
        <v>112.54289016560288</v>
      </c>
      <c r="K153" s="409">
        <v>8017366.3268589377</v>
      </c>
      <c r="L153" s="409">
        <v>8136706.9826293159</v>
      </c>
      <c r="M153" s="409">
        <v>7983464.1619265806</v>
      </c>
      <c r="N153" s="409">
        <f t="shared" si="47"/>
        <v>119340.65577037819</v>
      </c>
      <c r="O153" s="409">
        <f t="shared" si="48"/>
        <v>-153242.82070273533</v>
      </c>
      <c r="P153" s="407">
        <f t="shared" si="49"/>
        <v>-33902.164932357147</v>
      </c>
      <c r="Q153" s="593">
        <f t="shared" si="50"/>
        <v>-4.2285912293643958E-3</v>
      </c>
      <c r="R153" s="407">
        <f t="shared" si="51"/>
        <v>-17.139618267116859</v>
      </c>
      <c r="S153" s="586">
        <f t="shared" si="52"/>
        <v>-256512.00167991966</v>
      </c>
      <c r="T153" s="588">
        <f t="shared" si="53"/>
        <v>-3.3839186262645267E-2</v>
      </c>
      <c r="U153" s="597">
        <f t="shared" si="54"/>
        <v>-129.68250843271974</v>
      </c>
      <c r="V153" s="587">
        <v>-66460.515716089401</v>
      </c>
      <c r="W153" s="586">
        <f t="shared" si="55"/>
        <v>-33.599856277092719</v>
      </c>
      <c r="X153" s="412">
        <v>1978</v>
      </c>
      <c r="Y153" s="439">
        <v>2</v>
      </c>
      <c r="Z153" s="439">
        <v>2</v>
      </c>
      <c r="AB153" s="426"/>
    </row>
    <row r="154" spans="1:28" s="584" customFormat="1">
      <c r="A154" s="408">
        <v>481</v>
      </c>
      <c r="B154" s="408" t="s">
        <v>188</v>
      </c>
      <c r="C154" s="409">
        <v>29536038.085162587</v>
      </c>
      <c r="D154" s="409">
        <v>30477916.784189783</v>
      </c>
      <c r="E154" s="409">
        <v>30231333.041081548</v>
      </c>
      <c r="F154" s="409">
        <f t="shared" si="42"/>
        <v>941878.69902719557</v>
      </c>
      <c r="G154" s="407">
        <f t="shared" si="43"/>
        <v>-246583.7431082353</v>
      </c>
      <c r="H154" s="407">
        <f t="shared" si="44"/>
        <v>695294.95591896027</v>
      </c>
      <c r="I154" s="588">
        <f t="shared" si="45"/>
        <v>2.3540562681906931E-2</v>
      </c>
      <c r="J154" s="586">
        <f t="shared" si="46"/>
        <v>72.111071968363433</v>
      </c>
      <c r="K154" s="409">
        <v>29841138.956435651</v>
      </c>
      <c r="L154" s="409">
        <v>30625598.227934793</v>
      </c>
      <c r="M154" s="409">
        <v>30879160.273415715</v>
      </c>
      <c r="N154" s="409">
        <f t="shared" si="47"/>
        <v>784459.27149914205</v>
      </c>
      <c r="O154" s="409">
        <f t="shared" si="48"/>
        <v>253562.04548092186</v>
      </c>
      <c r="P154" s="407">
        <f t="shared" si="49"/>
        <v>1038021.3169800639</v>
      </c>
      <c r="Q154" s="593">
        <f t="shared" si="50"/>
        <v>3.4784909466607353E-2</v>
      </c>
      <c r="R154" s="407">
        <f t="shared" si="51"/>
        <v>107.65622453640987</v>
      </c>
      <c r="S154" s="586">
        <f t="shared" si="52"/>
        <v>342726.36106110364</v>
      </c>
      <c r="T154" s="588">
        <f t="shared" si="53"/>
        <v>1.1603667359613544E-2</v>
      </c>
      <c r="U154" s="597">
        <f t="shared" si="54"/>
        <v>35.545152568046426</v>
      </c>
      <c r="V154" s="587">
        <v>-827367.56212258711</v>
      </c>
      <c r="W154" s="586">
        <f t="shared" si="55"/>
        <v>-85.808707957123744</v>
      </c>
      <c r="X154" s="412">
        <v>9642</v>
      </c>
      <c r="Y154" s="439">
        <v>2</v>
      </c>
      <c r="Z154" s="439">
        <v>2</v>
      </c>
      <c r="AB154" s="426"/>
    </row>
    <row r="155" spans="1:28" s="584" customFormat="1">
      <c r="A155" s="408">
        <v>483</v>
      </c>
      <c r="B155" s="408" t="s">
        <v>189</v>
      </c>
      <c r="C155" s="409">
        <v>4283503.2356674178</v>
      </c>
      <c r="D155" s="409">
        <v>4500512.4611127591</v>
      </c>
      <c r="E155" s="409">
        <v>4542797.4110077517</v>
      </c>
      <c r="F155" s="409">
        <f t="shared" si="42"/>
        <v>217009.22544534132</v>
      </c>
      <c r="G155" s="407">
        <f t="shared" si="43"/>
        <v>42284.949894992635</v>
      </c>
      <c r="H155" s="407">
        <f t="shared" si="44"/>
        <v>259294.17534033395</v>
      </c>
      <c r="I155" s="588">
        <f t="shared" si="45"/>
        <v>6.0533204032921201E-2</v>
      </c>
      <c r="J155" s="586">
        <f t="shared" si="46"/>
        <v>243.01234802280595</v>
      </c>
      <c r="K155" s="409">
        <v>4149245.9786909972</v>
      </c>
      <c r="L155" s="409">
        <v>4094042.3251018235</v>
      </c>
      <c r="M155" s="409">
        <v>4175558.3612771574</v>
      </c>
      <c r="N155" s="409">
        <f t="shared" si="47"/>
        <v>-55203.653589173686</v>
      </c>
      <c r="O155" s="409">
        <f t="shared" si="48"/>
        <v>81516.036175333895</v>
      </c>
      <c r="P155" s="407">
        <f t="shared" si="49"/>
        <v>26312.382586160209</v>
      </c>
      <c r="Q155" s="593">
        <f t="shared" si="50"/>
        <v>6.3414853496974967E-3</v>
      </c>
      <c r="R155" s="407">
        <f t="shared" si="51"/>
        <v>24.660152376907412</v>
      </c>
      <c r="S155" s="586">
        <f t="shared" si="52"/>
        <v>-232981.79275417374</v>
      </c>
      <c r="T155" s="588">
        <f t="shared" si="53"/>
        <v>-5.4390478992569866E-2</v>
      </c>
      <c r="U155" s="597">
        <f t="shared" si="54"/>
        <v>-218.35219564589855</v>
      </c>
      <c r="V155" s="587">
        <v>-378055.82043704297</v>
      </c>
      <c r="W155" s="586">
        <f t="shared" si="55"/>
        <v>-354.31660771981535</v>
      </c>
      <c r="X155" s="412">
        <v>1067</v>
      </c>
      <c r="Y155" s="439">
        <v>17</v>
      </c>
      <c r="Z155" s="439">
        <v>17</v>
      </c>
      <c r="AB155" s="426"/>
    </row>
    <row r="156" spans="1:28" s="584" customFormat="1">
      <c r="A156" s="408">
        <v>484</v>
      </c>
      <c r="B156" s="408" t="s">
        <v>190</v>
      </c>
      <c r="C156" s="409">
        <v>15449517.801499097</v>
      </c>
      <c r="D156" s="409">
        <v>15601605.676853832</v>
      </c>
      <c r="E156" s="409">
        <v>15791846.638369024</v>
      </c>
      <c r="F156" s="409">
        <f t="shared" si="42"/>
        <v>152087.87535473518</v>
      </c>
      <c r="G156" s="407">
        <f t="shared" si="43"/>
        <v>190240.96151519194</v>
      </c>
      <c r="H156" s="407">
        <f t="shared" si="44"/>
        <v>342328.83686992712</v>
      </c>
      <c r="I156" s="588">
        <f t="shared" si="45"/>
        <v>2.2157897823627239E-2</v>
      </c>
      <c r="J156" s="586">
        <f t="shared" si="46"/>
        <v>115.37877885740718</v>
      </c>
      <c r="K156" s="409">
        <v>14861773.658478929</v>
      </c>
      <c r="L156" s="409">
        <v>15146885.270778479</v>
      </c>
      <c r="M156" s="409">
        <v>15148198.940906251</v>
      </c>
      <c r="N156" s="409">
        <f t="shared" si="47"/>
        <v>285111.61229955032</v>
      </c>
      <c r="O156" s="409">
        <f t="shared" si="48"/>
        <v>1313.6701277717948</v>
      </c>
      <c r="P156" s="407">
        <f t="shared" si="49"/>
        <v>286425.28242732212</v>
      </c>
      <c r="Q156" s="593">
        <f t="shared" si="50"/>
        <v>1.9272617724460563E-2</v>
      </c>
      <c r="R156" s="407">
        <f t="shared" si="51"/>
        <v>96.537001155147323</v>
      </c>
      <c r="S156" s="586">
        <f t="shared" si="52"/>
        <v>-55903.554442605004</v>
      </c>
      <c r="T156" s="588">
        <f t="shared" si="53"/>
        <v>-3.6184659716163164E-3</v>
      </c>
      <c r="U156" s="597">
        <f t="shared" si="54"/>
        <v>-18.841777702259861</v>
      </c>
      <c r="V156" s="587">
        <v>782618.62778745405</v>
      </c>
      <c r="W156" s="586">
        <f t="shared" si="55"/>
        <v>263.77439426607822</v>
      </c>
      <c r="X156" s="412">
        <v>2967</v>
      </c>
      <c r="Y156" s="439">
        <v>4</v>
      </c>
      <c r="Z156" s="439">
        <v>4</v>
      </c>
      <c r="AB156" s="426"/>
    </row>
    <row r="157" spans="1:28" s="584" customFormat="1">
      <c r="A157" s="408">
        <v>489</v>
      </c>
      <c r="B157" s="408" t="s">
        <v>191</v>
      </c>
      <c r="C157" s="409">
        <v>9110014.7477279101</v>
      </c>
      <c r="D157" s="409">
        <v>9476469.9570541754</v>
      </c>
      <c r="E157" s="409">
        <v>9554701.1417559497</v>
      </c>
      <c r="F157" s="409">
        <f t="shared" si="42"/>
        <v>366455.20932626538</v>
      </c>
      <c r="G157" s="407">
        <f t="shared" si="43"/>
        <v>78231.184701774269</v>
      </c>
      <c r="H157" s="407">
        <f t="shared" si="44"/>
        <v>444686.39402803965</v>
      </c>
      <c r="I157" s="588">
        <f t="shared" si="45"/>
        <v>4.8812917030562106E-2</v>
      </c>
      <c r="J157" s="586">
        <f t="shared" si="46"/>
        <v>248.289443901753</v>
      </c>
      <c r="K157" s="409">
        <v>10346473.016561367</v>
      </c>
      <c r="L157" s="409">
        <v>10438135.125245003</v>
      </c>
      <c r="M157" s="409">
        <v>10598446.842105471</v>
      </c>
      <c r="N157" s="409">
        <f t="shared" si="47"/>
        <v>91662.108683636412</v>
      </c>
      <c r="O157" s="409">
        <f t="shared" si="48"/>
        <v>160311.71686046757</v>
      </c>
      <c r="P157" s="407">
        <f t="shared" si="49"/>
        <v>251973.82554410398</v>
      </c>
      <c r="Q157" s="593">
        <f t="shared" si="50"/>
        <v>2.4353596161781427E-2</v>
      </c>
      <c r="R157" s="407">
        <f t="shared" si="51"/>
        <v>140.68890315137017</v>
      </c>
      <c r="S157" s="586">
        <f t="shared" si="52"/>
        <v>-192712.56848393567</v>
      </c>
      <c r="T157" s="588">
        <f t="shared" si="53"/>
        <v>-2.1153924973831607E-2</v>
      </c>
      <c r="U157" s="597">
        <f t="shared" si="54"/>
        <v>-107.60054075038285</v>
      </c>
      <c r="V157" s="587">
        <v>-177873.47130652331</v>
      </c>
      <c r="W157" s="586">
        <f t="shared" si="55"/>
        <v>-99.315171025417811</v>
      </c>
      <c r="X157" s="412">
        <v>1791</v>
      </c>
      <c r="Y157" s="439">
        <v>8</v>
      </c>
      <c r="Z157" s="439">
        <v>8</v>
      </c>
      <c r="AB157" s="426"/>
    </row>
    <row r="158" spans="1:28" s="584" customFormat="1">
      <c r="A158" s="408">
        <v>491</v>
      </c>
      <c r="B158" s="408" t="s">
        <v>192</v>
      </c>
      <c r="C158" s="409">
        <v>239710909.38145477</v>
      </c>
      <c r="D158" s="409">
        <v>246448589.49997389</v>
      </c>
      <c r="E158" s="409">
        <v>249229839.31515792</v>
      </c>
      <c r="F158" s="409">
        <f t="shared" si="42"/>
        <v>6737680.1185191274</v>
      </c>
      <c r="G158" s="407">
        <f t="shared" si="43"/>
        <v>2781249.815184027</v>
      </c>
      <c r="H158" s="407">
        <f t="shared" si="44"/>
        <v>9518929.9337031543</v>
      </c>
      <c r="I158" s="588">
        <f t="shared" si="45"/>
        <v>3.9710040557877031E-2</v>
      </c>
      <c r="J158" s="586">
        <f t="shared" si="46"/>
        <v>183.1267782551588</v>
      </c>
      <c r="K158" s="409">
        <v>223344243.30868703</v>
      </c>
      <c r="L158" s="409">
        <v>226187529.16784865</v>
      </c>
      <c r="M158" s="409">
        <v>229540405.66051799</v>
      </c>
      <c r="N158" s="409">
        <f t="shared" si="47"/>
        <v>2843285.8591616154</v>
      </c>
      <c r="O158" s="409">
        <f t="shared" si="48"/>
        <v>3352876.4926693439</v>
      </c>
      <c r="P158" s="407">
        <f t="shared" si="49"/>
        <v>6196162.3518309593</v>
      </c>
      <c r="Q158" s="593">
        <f t="shared" si="50"/>
        <v>2.774265528423386E-2</v>
      </c>
      <c r="R158" s="407">
        <f t="shared" si="51"/>
        <v>119.20281554118813</v>
      </c>
      <c r="S158" s="586">
        <f t="shared" si="52"/>
        <v>-3322767.581872195</v>
      </c>
      <c r="T158" s="588">
        <f t="shared" si="53"/>
        <v>-1.3861561788932336E-2</v>
      </c>
      <c r="U158" s="597">
        <f t="shared" si="54"/>
        <v>-63.92396271397066</v>
      </c>
      <c r="V158" s="587">
        <v>-4550597.5776649807</v>
      </c>
      <c r="W158" s="586">
        <f t="shared" si="55"/>
        <v>-87.545163094747608</v>
      </c>
      <c r="X158" s="412">
        <v>51980</v>
      </c>
      <c r="Y158" s="439">
        <v>10</v>
      </c>
      <c r="Z158" s="439">
        <v>10</v>
      </c>
      <c r="AB158" s="426"/>
    </row>
    <row r="159" spans="1:28" s="584" customFormat="1">
      <c r="A159" s="408">
        <v>494</v>
      </c>
      <c r="B159" s="408" t="s">
        <v>193</v>
      </c>
      <c r="C159" s="409">
        <v>35195119.638095193</v>
      </c>
      <c r="D159" s="409">
        <v>36231535.865220338</v>
      </c>
      <c r="E159" s="409">
        <v>36130052.243375242</v>
      </c>
      <c r="F159" s="409">
        <f t="shared" si="42"/>
        <v>1036416.2271251455</v>
      </c>
      <c r="G159" s="407">
        <f t="shared" si="43"/>
        <v>-101483.62184509635</v>
      </c>
      <c r="H159" s="407">
        <f t="shared" si="44"/>
        <v>934932.60528004915</v>
      </c>
      <c r="I159" s="588">
        <f t="shared" si="45"/>
        <v>2.6564268423968595E-2</v>
      </c>
      <c r="J159" s="586">
        <f t="shared" si="46"/>
        <v>105.26149575321428</v>
      </c>
      <c r="K159" s="409">
        <v>32610294.635330819</v>
      </c>
      <c r="L159" s="409">
        <v>33071259.787772559</v>
      </c>
      <c r="M159" s="409">
        <v>33378900.769683816</v>
      </c>
      <c r="N159" s="409">
        <f t="shared" si="47"/>
        <v>460965.15244174004</v>
      </c>
      <c r="O159" s="409">
        <f t="shared" si="48"/>
        <v>307640.98191125691</v>
      </c>
      <c r="P159" s="407">
        <f t="shared" si="49"/>
        <v>768606.13435299695</v>
      </c>
      <c r="Q159" s="593">
        <f t="shared" si="50"/>
        <v>2.3569432381646428E-2</v>
      </c>
      <c r="R159" s="407">
        <f t="shared" si="51"/>
        <v>86.535254937288556</v>
      </c>
      <c r="S159" s="586">
        <f t="shared" si="52"/>
        <v>-166326.4709270522</v>
      </c>
      <c r="T159" s="588">
        <f t="shared" si="53"/>
        <v>-4.7258390548847702E-3</v>
      </c>
      <c r="U159" s="597">
        <f t="shared" si="54"/>
        <v>-18.726240815925713</v>
      </c>
      <c r="V159" s="587">
        <v>-1029731.3478771877</v>
      </c>
      <c r="W159" s="586">
        <f t="shared" si="55"/>
        <v>-115.93462597131138</v>
      </c>
      <c r="X159" s="412">
        <v>8882</v>
      </c>
      <c r="Y159" s="439">
        <v>17</v>
      </c>
      <c r="Z159" s="439">
        <v>17</v>
      </c>
      <c r="AB159" s="426"/>
    </row>
    <row r="160" spans="1:28" s="584" customFormat="1">
      <c r="A160" s="408">
        <v>495</v>
      </c>
      <c r="B160" s="408" t="s">
        <v>194</v>
      </c>
      <c r="C160" s="409">
        <v>7564862.9855306745</v>
      </c>
      <c r="D160" s="409">
        <v>7983100.0174455652</v>
      </c>
      <c r="E160" s="409">
        <v>8058605.9266576692</v>
      </c>
      <c r="F160" s="409">
        <f t="shared" si="42"/>
        <v>418237.03191489074</v>
      </c>
      <c r="G160" s="407">
        <f t="shared" si="43"/>
        <v>75505.909212104045</v>
      </c>
      <c r="H160" s="407">
        <f t="shared" si="44"/>
        <v>493742.94112699479</v>
      </c>
      <c r="I160" s="588">
        <f t="shared" si="45"/>
        <v>6.5267929117999585E-2</v>
      </c>
      <c r="J160" s="586">
        <f t="shared" si="46"/>
        <v>334.28770557007095</v>
      </c>
      <c r="K160" s="409">
        <v>7923190.8602454579</v>
      </c>
      <c r="L160" s="409">
        <v>8000387.8541924292</v>
      </c>
      <c r="M160" s="409">
        <v>8035619.8131723637</v>
      </c>
      <c r="N160" s="409">
        <f t="shared" si="47"/>
        <v>77196.993946971372</v>
      </c>
      <c r="O160" s="409">
        <f t="shared" si="48"/>
        <v>35231.958979934454</v>
      </c>
      <c r="P160" s="407">
        <f t="shared" si="49"/>
        <v>112428.95292690583</v>
      </c>
      <c r="Q160" s="593">
        <f t="shared" si="50"/>
        <v>1.4189857963792988E-2</v>
      </c>
      <c r="R160" s="407">
        <f t="shared" si="51"/>
        <v>76.119805637715515</v>
      </c>
      <c r="S160" s="586">
        <f t="shared" si="52"/>
        <v>-381313.98820008896</v>
      </c>
      <c r="T160" s="588">
        <f t="shared" si="53"/>
        <v>-5.0405934506603599E-2</v>
      </c>
      <c r="U160" s="597">
        <f t="shared" si="54"/>
        <v>-258.16789993235545</v>
      </c>
      <c r="V160" s="587">
        <v>-111398.41384043242</v>
      </c>
      <c r="W160" s="586">
        <f t="shared" si="55"/>
        <v>-75.422081137733528</v>
      </c>
      <c r="X160" s="412">
        <v>1477</v>
      </c>
      <c r="Y160" s="439">
        <v>13</v>
      </c>
      <c r="Z160" s="439">
        <v>13</v>
      </c>
      <c r="AB160" s="426"/>
    </row>
    <row r="161" spans="1:28" s="584" customFormat="1">
      <c r="A161" s="408">
        <v>498</v>
      </c>
      <c r="B161" s="408" t="s">
        <v>195</v>
      </c>
      <c r="C161" s="409">
        <v>11587008.872257523</v>
      </c>
      <c r="D161" s="409">
        <v>11717391.546929764</v>
      </c>
      <c r="E161" s="409">
        <v>11529129.509732189</v>
      </c>
      <c r="F161" s="409">
        <f t="shared" si="42"/>
        <v>130382.67467224039</v>
      </c>
      <c r="G161" s="407">
        <f t="shared" si="43"/>
        <v>-188262.03719757497</v>
      </c>
      <c r="H161" s="407">
        <f t="shared" si="44"/>
        <v>-57879.362525334582</v>
      </c>
      <c r="I161" s="588">
        <f t="shared" si="45"/>
        <v>-4.9951944598846084E-3</v>
      </c>
      <c r="J161" s="586">
        <f t="shared" si="46"/>
        <v>-25.374556126845498</v>
      </c>
      <c r="K161" s="409">
        <v>11383539.055511357</v>
      </c>
      <c r="L161" s="409">
        <v>11468033.032023763</v>
      </c>
      <c r="M161" s="409">
        <v>11735668.880109223</v>
      </c>
      <c r="N161" s="409">
        <f t="shared" si="47"/>
        <v>84493.976512406021</v>
      </c>
      <c r="O161" s="409">
        <f t="shared" si="48"/>
        <v>267635.84808545932</v>
      </c>
      <c r="P161" s="407">
        <f t="shared" si="49"/>
        <v>352129.82459786534</v>
      </c>
      <c r="Q161" s="593">
        <f t="shared" si="50"/>
        <v>3.093324693495747E-2</v>
      </c>
      <c r="R161" s="407">
        <f t="shared" si="51"/>
        <v>154.37519710559638</v>
      </c>
      <c r="S161" s="586">
        <f t="shared" si="52"/>
        <v>410009.18712319992</v>
      </c>
      <c r="T161" s="588">
        <f t="shared" si="53"/>
        <v>3.5385248397010759E-2</v>
      </c>
      <c r="U161" s="597">
        <f t="shared" si="54"/>
        <v>179.74975323244189</v>
      </c>
      <c r="V161" s="587">
        <v>80797.94829837326</v>
      </c>
      <c r="W161" s="586">
        <f t="shared" si="55"/>
        <v>35.422160586748468</v>
      </c>
      <c r="X161" s="412">
        <v>2281</v>
      </c>
      <c r="Y161" s="439">
        <v>19</v>
      </c>
      <c r="Z161" s="439">
        <v>19</v>
      </c>
      <c r="AB161" s="426"/>
    </row>
    <row r="162" spans="1:28" s="584" customFormat="1">
      <c r="A162" s="408">
        <v>499</v>
      </c>
      <c r="B162" s="408" t="s">
        <v>196</v>
      </c>
      <c r="C162" s="409">
        <v>66359715.431194574</v>
      </c>
      <c r="D162" s="409">
        <v>69885002.07317242</v>
      </c>
      <c r="E162" s="409">
        <v>70156527.302935466</v>
      </c>
      <c r="F162" s="409">
        <f t="shared" si="42"/>
        <v>3525286.6419778466</v>
      </c>
      <c r="G162" s="407">
        <f t="shared" si="43"/>
        <v>271525.22976304591</v>
      </c>
      <c r="H162" s="407">
        <f t="shared" si="44"/>
        <v>3796811.8717408925</v>
      </c>
      <c r="I162" s="588">
        <f t="shared" si="45"/>
        <v>5.7215614127785662E-2</v>
      </c>
      <c r="J162" s="586">
        <f t="shared" si="46"/>
        <v>193.10405206697652</v>
      </c>
      <c r="K162" s="409">
        <v>70130017.232512295</v>
      </c>
      <c r="L162" s="409">
        <v>71786745.595423251</v>
      </c>
      <c r="M162" s="409">
        <v>72522752.395661533</v>
      </c>
      <c r="N162" s="409">
        <f t="shared" si="47"/>
        <v>1656728.3629109561</v>
      </c>
      <c r="O162" s="409">
        <f t="shared" si="48"/>
        <v>736006.80023828149</v>
      </c>
      <c r="P162" s="407">
        <f t="shared" si="49"/>
        <v>2392735.1631492376</v>
      </c>
      <c r="Q162" s="593">
        <f t="shared" si="50"/>
        <v>3.4118559463863427E-2</v>
      </c>
      <c r="R162" s="407">
        <f t="shared" si="51"/>
        <v>121.6933762155039</v>
      </c>
      <c r="S162" s="586">
        <f t="shared" si="52"/>
        <v>-1404076.7085916549</v>
      </c>
      <c r="T162" s="588">
        <f t="shared" si="53"/>
        <v>-2.1158570368606831E-2</v>
      </c>
      <c r="U162" s="597">
        <f t="shared" si="54"/>
        <v>-71.410675851472632</v>
      </c>
      <c r="V162" s="587">
        <v>-2931698.6992890909</v>
      </c>
      <c r="W162" s="586">
        <f t="shared" si="55"/>
        <v>-149.10480618904947</v>
      </c>
      <c r="X162" s="412">
        <v>19662</v>
      </c>
      <c r="Y162" s="439">
        <v>15</v>
      </c>
      <c r="Z162" s="439">
        <v>15</v>
      </c>
      <c r="AB162" s="426"/>
    </row>
    <row r="163" spans="1:28" s="584" customFormat="1">
      <c r="A163" s="408">
        <v>500</v>
      </c>
      <c r="B163" s="408" t="s">
        <v>197</v>
      </c>
      <c r="C163" s="409">
        <v>28672707.108713675</v>
      </c>
      <c r="D163" s="409">
        <v>29165739.309762206</v>
      </c>
      <c r="E163" s="409">
        <v>29398908.45227278</v>
      </c>
      <c r="F163" s="409">
        <f t="shared" si="42"/>
        <v>493032.20104853064</v>
      </c>
      <c r="G163" s="407">
        <f t="shared" si="43"/>
        <v>233169.14251057431</v>
      </c>
      <c r="H163" s="407">
        <f t="shared" si="44"/>
        <v>726201.34355910495</v>
      </c>
      <c r="I163" s="588">
        <f t="shared" si="45"/>
        <v>2.5327268220809586E-2</v>
      </c>
      <c r="J163" s="586">
        <f t="shared" si="46"/>
        <v>69.25437188242465</v>
      </c>
      <c r="K163" s="409">
        <v>32651517.414041921</v>
      </c>
      <c r="L163" s="409">
        <v>33988949.616503328</v>
      </c>
      <c r="M163" s="409">
        <v>33990573.319879577</v>
      </c>
      <c r="N163" s="409">
        <f t="shared" si="47"/>
        <v>1337432.2024614066</v>
      </c>
      <c r="O163" s="409">
        <f t="shared" si="48"/>
        <v>1623.7033762484789</v>
      </c>
      <c r="P163" s="407">
        <f t="shared" si="49"/>
        <v>1339055.9058376551</v>
      </c>
      <c r="Q163" s="593">
        <f t="shared" si="50"/>
        <v>4.1010526060935484E-2</v>
      </c>
      <c r="R163" s="407">
        <f t="shared" si="51"/>
        <v>127.69939975564134</v>
      </c>
      <c r="S163" s="586">
        <f t="shared" si="52"/>
        <v>612854.56227855012</v>
      </c>
      <c r="T163" s="588">
        <f t="shared" si="53"/>
        <v>2.1374143709377996E-2</v>
      </c>
      <c r="U163" s="597">
        <f t="shared" si="54"/>
        <v>58.445027873216681</v>
      </c>
      <c r="V163" s="587">
        <v>-376043.94277209975</v>
      </c>
      <c r="W163" s="586">
        <f t="shared" si="55"/>
        <v>-35.861524201039458</v>
      </c>
      <c r="X163" s="412">
        <v>10486</v>
      </c>
      <c r="Y163" s="439">
        <v>13</v>
      </c>
      <c r="Z163" s="439">
        <v>13</v>
      </c>
      <c r="AB163" s="426"/>
    </row>
    <row r="164" spans="1:28" s="584" customFormat="1">
      <c r="A164" s="408">
        <v>503</v>
      </c>
      <c r="B164" s="408" t="s">
        <v>198</v>
      </c>
      <c r="C164" s="409">
        <v>32226543.085044913</v>
      </c>
      <c r="D164" s="409">
        <v>31468094.315053646</v>
      </c>
      <c r="E164" s="409">
        <v>32408846.468903612</v>
      </c>
      <c r="F164" s="409">
        <f t="shared" si="42"/>
        <v>-758448.76999126747</v>
      </c>
      <c r="G164" s="407">
        <f t="shared" si="43"/>
        <v>940752.15384996682</v>
      </c>
      <c r="H164" s="407">
        <f t="shared" si="44"/>
        <v>182303.38385869935</v>
      </c>
      <c r="I164" s="588">
        <f t="shared" si="45"/>
        <v>5.6569326526151441E-3</v>
      </c>
      <c r="J164" s="586">
        <f t="shared" si="46"/>
        <v>24.181374699389753</v>
      </c>
      <c r="K164" s="409">
        <v>30774202.277916923</v>
      </c>
      <c r="L164" s="409">
        <v>31019549.222833578</v>
      </c>
      <c r="M164" s="409">
        <v>31320263.869146667</v>
      </c>
      <c r="N164" s="409">
        <f t="shared" si="47"/>
        <v>245346.94491665438</v>
      </c>
      <c r="O164" s="409">
        <f t="shared" si="48"/>
        <v>300714.64631308988</v>
      </c>
      <c r="P164" s="407">
        <f t="shared" si="49"/>
        <v>546061.59122974426</v>
      </c>
      <c r="Q164" s="593">
        <f t="shared" si="50"/>
        <v>1.7744134723569727E-2</v>
      </c>
      <c r="R164" s="407">
        <f t="shared" si="51"/>
        <v>72.431568010312276</v>
      </c>
      <c r="S164" s="586">
        <f t="shared" si="52"/>
        <v>363758.2073710449</v>
      </c>
      <c r="T164" s="588">
        <f t="shared" si="53"/>
        <v>1.1287534204680209E-2</v>
      </c>
      <c r="U164" s="597">
        <f t="shared" si="54"/>
        <v>48.250193310922526</v>
      </c>
      <c r="V164" s="587">
        <v>-161494.68368946761</v>
      </c>
      <c r="W164" s="586">
        <f t="shared" si="55"/>
        <v>-21.421234074740365</v>
      </c>
      <c r="X164" s="412">
        <v>7539</v>
      </c>
      <c r="Y164" s="439">
        <v>2</v>
      </c>
      <c r="Z164" s="439">
        <v>2</v>
      </c>
      <c r="AB164" s="426"/>
    </row>
    <row r="165" spans="1:28" s="584" customFormat="1">
      <c r="A165" s="408">
        <v>504</v>
      </c>
      <c r="B165" s="408" t="s">
        <v>199</v>
      </c>
      <c r="C165" s="409">
        <v>7921481.2599362684</v>
      </c>
      <c r="D165" s="409">
        <v>8339184.6834312556</v>
      </c>
      <c r="E165" s="409">
        <v>8579771.1501982398</v>
      </c>
      <c r="F165" s="409">
        <f t="shared" si="42"/>
        <v>417703.42349498719</v>
      </c>
      <c r="G165" s="407">
        <f t="shared" si="43"/>
        <v>240586.4667669842</v>
      </c>
      <c r="H165" s="407">
        <f t="shared" si="44"/>
        <v>658289.89026197139</v>
      </c>
      <c r="I165" s="588">
        <f t="shared" si="45"/>
        <v>8.3101868029574505E-2</v>
      </c>
      <c r="J165" s="586">
        <f t="shared" si="46"/>
        <v>373.18020989907677</v>
      </c>
      <c r="K165" s="409">
        <v>7668036.1733634835</v>
      </c>
      <c r="L165" s="409">
        <v>7730918.6428274782</v>
      </c>
      <c r="M165" s="409">
        <v>7776843.3781580962</v>
      </c>
      <c r="N165" s="409">
        <f t="shared" si="47"/>
        <v>62882.469463994727</v>
      </c>
      <c r="O165" s="409">
        <f t="shared" si="48"/>
        <v>45924.735330617987</v>
      </c>
      <c r="P165" s="407">
        <f t="shared" si="49"/>
        <v>108807.20479461271</v>
      </c>
      <c r="Q165" s="593">
        <f t="shared" si="50"/>
        <v>1.418970937729495E-2</v>
      </c>
      <c r="R165" s="407">
        <f t="shared" si="51"/>
        <v>61.682088885834872</v>
      </c>
      <c r="S165" s="586">
        <f t="shared" si="52"/>
        <v>-549482.68546735868</v>
      </c>
      <c r="T165" s="588">
        <f t="shared" si="53"/>
        <v>-6.9366153555954949E-2</v>
      </c>
      <c r="U165" s="597">
        <f t="shared" si="54"/>
        <v>-311.49812101324187</v>
      </c>
      <c r="V165" s="587">
        <v>-618456.68615055666</v>
      </c>
      <c r="W165" s="586">
        <f t="shared" si="55"/>
        <v>-350.59902843002078</v>
      </c>
      <c r="X165" s="412">
        <v>1764</v>
      </c>
      <c r="Y165" s="439">
        <v>1</v>
      </c>
      <c r="Z165" s="594">
        <v>32</v>
      </c>
      <c r="AB165" s="426"/>
    </row>
    <row r="166" spans="1:28" s="584" customFormat="1">
      <c r="A166" s="408">
        <v>505</v>
      </c>
      <c r="B166" s="408" t="s">
        <v>200</v>
      </c>
      <c r="C166" s="409">
        <v>71693164.738589838</v>
      </c>
      <c r="D166" s="409">
        <v>72486574.057259187</v>
      </c>
      <c r="E166" s="409">
        <v>73213104.64577201</v>
      </c>
      <c r="F166" s="409">
        <f t="shared" si="42"/>
        <v>793409.31866934896</v>
      </c>
      <c r="G166" s="407">
        <f t="shared" si="43"/>
        <v>726530.58851282299</v>
      </c>
      <c r="H166" s="407">
        <f t="shared" si="44"/>
        <v>1519939.9071821719</v>
      </c>
      <c r="I166" s="588">
        <f t="shared" si="45"/>
        <v>2.1200625090609833E-2</v>
      </c>
      <c r="J166" s="586">
        <f t="shared" si="46"/>
        <v>72.682665798688404</v>
      </c>
      <c r="K166" s="409">
        <v>69922665.866255298</v>
      </c>
      <c r="L166" s="409">
        <v>72530607.008033872</v>
      </c>
      <c r="M166" s="409">
        <v>72273515.641857594</v>
      </c>
      <c r="N166" s="409">
        <f t="shared" si="47"/>
        <v>2607941.1417785734</v>
      </c>
      <c r="O166" s="409">
        <f t="shared" si="48"/>
        <v>-257091.3661762774</v>
      </c>
      <c r="P166" s="407">
        <f t="shared" si="49"/>
        <v>2350849.775602296</v>
      </c>
      <c r="Q166" s="593">
        <f t="shared" si="50"/>
        <v>3.3620711488587807E-2</v>
      </c>
      <c r="R166" s="407">
        <f t="shared" si="51"/>
        <v>112.41630526024751</v>
      </c>
      <c r="S166" s="586">
        <f t="shared" si="52"/>
        <v>830909.86842012405</v>
      </c>
      <c r="T166" s="588">
        <f t="shared" si="53"/>
        <v>1.1589805966158937E-2</v>
      </c>
      <c r="U166" s="597">
        <f t="shared" si="54"/>
        <v>39.733639461559108</v>
      </c>
      <c r="V166" s="587">
        <v>-275210.05865617096</v>
      </c>
      <c r="W166" s="586">
        <f t="shared" si="55"/>
        <v>-13.160389185930134</v>
      </c>
      <c r="X166" s="412">
        <v>20912</v>
      </c>
      <c r="Y166" s="439">
        <v>1</v>
      </c>
      <c r="Z166" s="594">
        <v>33</v>
      </c>
      <c r="AB166" s="426"/>
    </row>
    <row r="167" spans="1:28" s="584" customFormat="1">
      <c r="A167" s="408">
        <v>507</v>
      </c>
      <c r="B167" s="408" t="s">
        <v>201</v>
      </c>
      <c r="C167" s="409">
        <v>29302412.684784282</v>
      </c>
      <c r="D167" s="409">
        <v>31490338.098752923</v>
      </c>
      <c r="E167" s="409">
        <v>31358974.712787271</v>
      </c>
      <c r="F167" s="409">
        <f t="shared" si="42"/>
        <v>2187925.4139686413</v>
      </c>
      <c r="G167" s="407">
        <f t="shared" si="43"/>
        <v>-131363.38596565276</v>
      </c>
      <c r="H167" s="407">
        <f t="shared" si="44"/>
        <v>2056562.0280029885</v>
      </c>
      <c r="I167" s="588">
        <f t="shared" si="45"/>
        <v>7.018405105839251E-2</v>
      </c>
      <c r="J167" s="586">
        <f t="shared" si="46"/>
        <v>369.61934363820785</v>
      </c>
      <c r="K167" s="409">
        <v>29514870.121935222</v>
      </c>
      <c r="L167" s="409">
        <v>29722043.343726695</v>
      </c>
      <c r="M167" s="409">
        <v>30007880.136378538</v>
      </c>
      <c r="N167" s="409">
        <f t="shared" si="47"/>
        <v>207173.22179147229</v>
      </c>
      <c r="O167" s="409">
        <f t="shared" si="48"/>
        <v>285836.79265184328</v>
      </c>
      <c r="P167" s="407">
        <f t="shared" si="49"/>
        <v>493010.01444331557</v>
      </c>
      <c r="Q167" s="593">
        <f t="shared" si="50"/>
        <v>1.6703783970809832E-2</v>
      </c>
      <c r="R167" s="407">
        <f t="shared" si="51"/>
        <v>88.607119777734638</v>
      </c>
      <c r="S167" s="586">
        <f t="shared" si="52"/>
        <v>-1563552.013559673</v>
      </c>
      <c r="T167" s="588">
        <f t="shared" si="53"/>
        <v>-5.3359156134319644E-2</v>
      </c>
      <c r="U167" s="597">
        <f t="shared" si="54"/>
        <v>-281.01222386047323</v>
      </c>
      <c r="V167" s="587">
        <v>-1129157.8112316523</v>
      </c>
      <c r="W167" s="586">
        <f t="shared" si="55"/>
        <v>-202.9399373169756</v>
      </c>
      <c r="X167" s="412">
        <v>5564</v>
      </c>
      <c r="Y167" s="439">
        <v>10</v>
      </c>
      <c r="Z167" s="439">
        <v>10</v>
      </c>
      <c r="AB167" s="426"/>
    </row>
    <row r="168" spans="1:28" s="584" customFormat="1">
      <c r="A168" s="408">
        <v>508</v>
      </c>
      <c r="B168" s="408" t="s">
        <v>202</v>
      </c>
      <c r="C168" s="409">
        <v>47684245.53977675</v>
      </c>
      <c r="D168" s="409">
        <v>47848742.320140541</v>
      </c>
      <c r="E168" s="409">
        <v>48694930.321824789</v>
      </c>
      <c r="F168" s="409">
        <f t="shared" si="42"/>
        <v>164496.78036379069</v>
      </c>
      <c r="G168" s="407">
        <f t="shared" si="43"/>
        <v>846188.00168424845</v>
      </c>
      <c r="H168" s="407">
        <f t="shared" si="44"/>
        <v>1010684.7820480391</v>
      </c>
      <c r="I168" s="588">
        <f t="shared" si="45"/>
        <v>2.1195360660681034E-2</v>
      </c>
      <c r="J168" s="586">
        <f t="shared" si="46"/>
        <v>107.97914338120076</v>
      </c>
      <c r="K168" s="409">
        <v>47351402.802659869</v>
      </c>
      <c r="L168" s="409">
        <v>46845738.239054486</v>
      </c>
      <c r="M168" s="409">
        <v>47440175.506137505</v>
      </c>
      <c r="N168" s="409">
        <f t="shared" si="47"/>
        <v>-505664.56360538304</v>
      </c>
      <c r="O168" s="409">
        <f t="shared" si="48"/>
        <v>594437.26708301902</v>
      </c>
      <c r="P168" s="407">
        <f t="shared" si="49"/>
        <v>88772.70347763598</v>
      </c>
      <c r="Q168" s="593">
        <f t="shared" si="50"/>
        <v>1.8747639610087613E-3</v>
      </c>
      <c r="R168" s="407">
        <f t="shared" si="51"/>
        <v>9.4842631920551259</v>
      </c>
      <c r="S168" s="586">
        <f t="shared" si="52"/>
        <v>-921912.07857040316</v>
      </c>
      <c r="T168" s="588">
        <f t="shared" si="53"/>
        <v>-1.9333682815666487E-2</v>
      </c>
      <c r="U168" s="597">
        <f t="shared" si="54"/>
        <v>-98.494880189145633</v>
      </c>
      <c r="V168" s="587">
        <v>-22514.306737392209</v>
      </c>
      <c r="W168" s="586">
        <f t="shared" si="55"/>
        <v>-2.4053746514307917</v>
      </c>
      <c r="X168" s="412">
        <v>9360</v>
      </c>
      <c r="Y168" s="439">
        <v>6</v>
      </c>
      <c r="Z168" s="439">
        <v>6</v>
      </c>
      <c r="AB168" s="426"/>
    </row>
    <row r="169" spans="1:28" s="584" customFormat="1">
      <c r="A169" s="408">
        <v>529</v>
      </c>
      <c r="B169" s="408" t="s">
        <v>203</v>
      </c>
      <c r="C169" s="409">
        <v>69438969.330808952</v>
      </c>
      <c r="D169" s="409">
        <v>70567707.716406047</v>
      </c>
      <c r="E169" s="409">
        <v>71162133.36987251</v>
      </c>
      <c r="F169" s="409">
        <f t="shared" si="42"/>
        <v>1128738.3855970949</v>
      </c>
      <c r="G169" s="407">
        <f t="shared" si="43"/>
        <v>594425.65346646309</v>
      </c>
      <c r="H169" s="407">
        <f t="shared" si="44"/>
        <v>1723164.039063558</v>
      </c>
      <c r="I169" s="588">
        <f t="shared" si="45"/>
        <v>2.481551865861318E-2</v>
      </c>
      <c r="J169" s="586">
        <f t="shared" si="46"/>
        <v>86.809271489348006</v>
      </c>
      <c r="K169" s="409">
        <v>74862745.357472599</v>
      </c>
      <c r="L169" s="409">
        <v>77409736.108102545</v>
      </c>
      <c r="M169" s="409">
        <v>78145788.354312077</v>
      </c>
      <c r="N169" s="409">
        <f t="shared" si="47"/>
        <v>2546990.7506299466</v>
      </c>
      <c r="O169" s="409">
        <f t="shared" si="48"/>
        <v>736052.24620953202</v>
      </c>
      <c r="P169" s="407">
        <f t="shared" si="49"/>
        <v>3283042.9968394786</v>
      </c>
      <c r="Q169" s="593">
        <f t="shared" si="50"/>
        <v>4.3854162456410294E-2</v>
      </c>
      <c r="R169" s="407">
        <f t="shared" si="51"/>
        <v>165.39259429921808</v>
      </c>
      <c r="S169" s="586">
        <f t="shared" si="52"/>
        <v>1559878.9577759206</v>
      </c>
      <c r="T169" s="588">
        <f t="shared" si="53"/>
        <v>2.2464028092707124E-2</v>
      </c>
      <c r="U169" s="597">
        <f t="shared" si="54"/>
        <v>78.583322809870054</v>
      </c>
      <c r="V169" s="587">
        <v>402370.71612387523</v>
      </c>
      <c r="W169" s="586">
        <f t="shared" si="55"/>
        <v>20.27056504402394</v>
      </c>
      <c r="X169" s="412">
        <v>19850</v>
      </c>
      <c r="Y169" s="439">
        <v>2</v>
      </c>
      <c r="Z169" s="439">
        <v>2</v>
      </c>
      <c r="AB169" s="426"/>
    </row>
    <row r="170" spans="1:28" s="584" customFormat="1">
      <c r="A170" s="408">
        <v>531</v>
      </c>
      <c r="B170" s="408" t="s">
        <v>204</v>
      </c>
      <c r="C170" s="409">
        <v>22647827.12545472</v>
      </c>
      <c r="D170" s="409">
        <v>22939416.307457138</v>
      </c>
      <c r="E170" s="409">
        <v>23303770.303701151</v>
      </c>
      <c r="F170" s="409">
        <f t="shared" si="42"/>
        <v>291589.18200241774</v>
      </c>
      <c r="G170" s="407">
        <f t="shared" si="43"/>
        <v>364353.99624401331</v>
      </c>
      <c r="H170" s="407">
        <f t="shared" si="44"/>
        <v>655943.17824643105</v>
      </c>
      <c r="I170" s="588">
        <f t="shared" si="45"/>
        <v>2.8962742192128115E-2</v>
      </c>
      <c r="J170" s="586">
        <f t="shared" si="46"/>
        <v>129.32633640505344</v>
      </c>
      <c r="K170" s="409">
        <v>21148081.633475605</v>
      </c>
      <c r="L170" s="409">
        <v>21262867.039582208</v>
      </c>
      <c r="M170" s="409">
        <v>21473964.511871565</v>
      </c>
      <c r="N170" s="409">
        <f t="shared" si="47"/>
        <v>114785.4061066024</v>
      </c>
      <c r="O170" s="409">
        <f t="shared" si="48"/>
        <v>211097.47228935733</v>
      </c>
      <c r="P170" s="407">
        <f t="shared" si="49"/>
        <v>325882.87839595973</v>
      </c>
      <c r="Q170" s="593">
        <f t="shared" si="50"/>
        <v>1.5409571612401713E-2</v>
      </c>
      <c r="R170" s="407">
        <f t="shared" si="51"/>
        <v>64.251356150622982</v>
      </c>
      <c r="S170" s="586">
        <f t="shared" si="52"/>
        <v>-330060.29985047132</v>
      </c>
      <c r="T170" s="588">
        <f t="shared" si="53"/>
        <v>-1.4573596752666153E-2</v>
      </c>
      <c r="U170" s="597">
        <f t="shared" si="54"/>
        <v>-65.074980254430471</v>
      </c>
      <c r="V170" s="587">
        <v>-1174168.2708436036</v>
      </c>
      <c r="W170" s="586">
        <f t="shared" si="55"/>
        <v>-231.50005339976411</v>
      </c>
      <c r="X170" s="412">
        <v>5072</v>
      </c>
      <c r="Y170" s="439">
        <v>4</v>
      </c>
      <c r="Z170" s="439">
        <v>4</v>
      </c>
      <c r="AB170" s="426"/>
    </row>
    <row r="171" spans="1:28" s="584" customFormat="1">
      <c r="A171" s="408">
        <v>535</v>
      </c>
      <c r="B171" s="408" t="s">
        <v>205</v>
      </c>
      <c r="C171" s="409">
        <v>45795606.212770835</v>
      </c>
      <c r="D171" s="409">
        <v>46461663.901044309</v>
      </c>
      <c r="E171" s="409">
        <v>46928317.150743283</v>
      </c>
      <c r="F171" s="409">
        <f t="shared" si="42"/>
        <v>666057.68827347457</v>
      </c>
      <c r="G171" s="407">
        <f t="shared" si="43"/>
        <v>466653.24969897419</v>
      </c>
      <c r="H171" s="407">
        <f t="shared" si="44"/>
        <v>1132710.9379724488</v>
      </c>
      <c r="I171" s="588">
        <f t="shared" si="45"/>
        <v>2.4734052710422998E-2</v>
      </c>
      <c r="J171" s="586">
        <f t="shared" si="46"/>
        <v>108.7158976842738</v>
      </c>
      <c r="K171" s="409">
        <v>46880699.521524869</v>
      </c>
      <c r="L171" s="409">
        <v>47145517.735471107</v>
      </c>
      <c r="M171" s="409">
        <v>47688986.897606313</v>
      </c>
      <c r="N171" s="409">
        <f t="shared" si="47"/>
        <v>264818.21394623816</v>
      </c>
      <c r="O171" s="409">
        <f t="shared" si="48"/>
        <v>543469.16213520616</v>
      </c>
      <c r="P171" s="407">
        <f t="shared" si="49"/>
        <v>808287.37608144432</v>
      </c>
      <c r="Q171" s="593">
        <f t="shared" si="50"/>
        <v>1.7241367648755456E-2</v>
      </c>
      <c r="R171" s="407">
        <f t="shared" si="51"/>
        <v>77.578210584647692</v>
      </c>
      <c r="S171" s="586">
        <f t="shared" si="52"/>
        <v>-324423.56189100444</v>
      </c>
      <c r="T171" s="588">
        <f t="shared" si="53"/>
        <v>-7.0841634977753341E-3</v>
      </c>
      <c r="U171" s="597">
        <f t="shared" si="54"/>
        <v>-31.13768709962611</v>
      </c>
      <c r="V171" s="587">
        <v>-956265.91606168076</v>
      </c>
      <c r="W171" s="586">
        <f t="shared" si="55"/>
        <v>-91.780969004864261</v>
      </c>
      <c r="X171" s="412">
        <v>10419</v>
      </c>
      <c r="Y171" s="439">
        <v>17</v>
      </c>
      <c r="Z171" s="439">
        <v>17</v>
      </c>
      <c r="AB171" s="426"/>
    </row>
    <row r="172" spans="1:28" s="584" customFormat="1">
      <c r="A172" s="408">
        <v>536</v>
      </c>
      <c r="B172" s="408" t="s">
        <v>206</v>
      </c>
      <c r="C172" s="409">
        <v>117912817.61396797</v>
      </c>
      <c r="D172" s="409">
        <v>123836683.77802065</v>
      </c>
      <c r="E172" s="409">
        <v>123335060.24487711</v>
      </c>
      <c r="F172" s="409">
        <f t="shared" si="42"/>
        <v>5923866.1640526801</v>
      </c>
      <c r="G172" s="407">
        <f t="shared" si="43"/>
        <v>-501623.53314353526</v>
      </c>
      <c r="H172" s="407">
        <f t="shared" si="44"/>
        <v>5422242.6309091449</v>
      </c>
      <c r="I172" s="588">
        <f t="shared" si="45"/>
        <v>4.5985184143940136E-2</v>
      </c>
      <c r="J172" s="586">
        <f t="shared" si="46"/>
        <v>153.40470296240437</v>
      </c>
      <c r="K172" s="409">
        <v>114806171.93109062</v>
      </c>
      <c r="L172" s="409">
        <v>120402749.61750861</v>
      </c>
      <c r="M172" s="409">
        <v>121462883.66355509</v>
      </c>
      <c r="N172" s="409">
        <f t="shared" si="47"/>
        <v>5596577.686417982</v>
      </c>
      <c r="O172" s="409">
        <f t="shared" si="48"/>
        <v>1060134.0460464805</v>
      </c>
      <c r="P172" s="407">
        <f t="shared" si="49"/>
        <v>6656711.7324644625</v>
      </c>
      <c r="Q172" s="593">
        <f t="shared" si="50"/>
        <v>5.7982176572005016E-2</v>
      </c>
      <c r="R172" s="407">
        <f t="shared" si="51"/>
        <v>188.32998733843894</v>
      </c>
      <c r="S172" s="586">
        <f t="shared" si="52"/>
        <v>1234469.1015553176</v>
      </c>
      <c r="T172" s="588">
        <f t="shared" si="53"/>
        <v>1.0469337655867213E-2</v>
      </c>
      <c r="U172" s="597">
        <f t="shared" si="54"/>
        <v>34.925284376034561</v>
      </c>
      <c r="V172" s="587">
        <v>349384.60754498839</v>
      </c>
      <c r="W172" s="586">
        <f t="shared" si="55"/>
        <v>9.8847000380520686</v>
      </c>
      <c r="X172" s="412">
        <v>35346</v>
      </c>
      <c r="Y172" s="439">
        <v>6</v>
      </c>
      <c r="Z172" s="439">
        <v>6</v>
      </c>
      <c r="AB172" s="426"/>
    </row>
    <row r="173" spans="1:28" s="584" customFormat="1">
      <c r="A173" s="408">
        <v>538</v>
      </c>
      <c r="B173" s="408" t="s">
        <v>207</v>
      </c>
      <c r="C173" s="409">
        <v>16426179.895778237</v>
      </c>
      <c r="D173" s="409">
        <v>16400798.195346784</v>
      </c>
      <c r="E173" s="409">
        <v>16439241.782236855</v>
      </c>
      <c r="F173" s="409">
        <f t="shared" si="42"/>
        <v>-25381.700431453064</v>
      </c>
      <c r="G173" s="407">
        <f t="shared" si="43"/>
        <v>38443.58689007163</v>
      </c>
      <c r="H173" s="407">
        <f t="shared" si="44"/>
        <v>13061.886458618566</v>
      </c>
      <c r="I173" s="588">
        <f t="shared" si="45"/>
        <v>7.9518710628365011E-4</v>
      </c>
      <c r="J173" s="586">
        <f t="shared" si="46"/>
        <v>2.8126370496594673</v>
      </c>
      <c r="K173" s="409">
        <v>16216019.979192086</v>
      </c>
      <c r="L173" s="409">
        <v>16366680.887130691</v>
      </c>
      <c r="M173" s="409">
        <v>16486652.471711721</v>
      </c>
      <c r="N173" s="409">
        <f t="shared" si="47"/>
        <v>150660.90793860517</v>
      </c>
      <c r="O173" s="409">
        <f t="shared" si="48"/>
        <v>119971.58458103053</v>
      </c>
      <c r="P173" s="407">
        <f t="shared" si="49"/>
        <v>270632.49251963571</v>
      </c>
      <c r="Q173" s="593">
        <f t="shared" si="50"/>
        <v>1.6689205666180928E-2</v>
      </c>
      <c r="R173" s="407">
        <f t="shared" si="51"/>
        <v>58.275730516717424</v>
      </c>
      <c r="S173" s="586">
        <f t="shared" si="52"/>
        <v>257570.60606101714</v>
      </c>
      <c r="T173" s="588">
        <f t="shared" si="53"/>
        <v>1.5680493437626144E-2</v>
      </c>
      <c r="U173" s="597">
        <f t="shared" si="54"/>
        <v>55.463093467057952</v>
      </c>
      <c r="V173" s="587">
        <v>-181187.0868325131</v>
      </c>
      <c r="W173" s="586">
        <f t="shared" si="55"/>
        <v>-39.015307242143216</v>
      </c>
      <c r="X173" s="412">
        <v>4644</v>
      </c>
      <c r="Y173" s="439">
        <v>2</v>
      </c>
      <c r="Z173" s="439">
        <v>2</v>
      </c>
      <c r="AB173" s="426"/>
    </row>
    <row r="174" spans="1:28" s="584" customFormat="1">
      <c r="A174" s="408">
        <v>541</v>
      </c>
      <c r="B174" s="408" t="s">
        <v>208</v>
      </c>
      <c r="C174" s="409">
        <v>47037631.080680154</v>
      </c>
      <c r="D174" s="409">
        <v>49791057.206793927</v>
      </c>
      <c r="E174" s="409">
        <v>49578879.713587627</v>
      </c>
      <c r="F174" s="409">
        <f t="shared" si="42"/>
        <v>2753426.1261137724</v>
      </c>
      <c r="G174" s="407">
        <f t="shared" si="43"/>
        <v>-212177.49320629984</v>
      </c>
      <c r="H174" s="407">
        <f t="shared" si="44"/>
        <v>2541248.6329074726</v>
      </c>
      <c r="I174" s="588">
        <f t="shared" si="45"/>
        <v>5.4025863431529056E-2</v>
      </c>
      <c r="J174" s="586">
        <f t="shared" si="46"/>
        <v>274.93764285486014</v>
      </c>
      <c r="K174" s="409">
        <v>53486139.30282566</v>
      </c>
      <c r="L174" s="409">
        <v>53433345.935077354</v>
      </c>
      <c r="M174" s="409">
        <v>54002499.072899342</v>
      </c>
      <c r="N174" s="409">
        <f t="shared" si="47"/>
        <v>-52793.367748305202</v>
      </c>
      <c r="O174" s="409">
        <f t="shared" si="48"/>
        <v>569153.13782198727</v>
      </c>
      <c r="P174" s="407">
        <f t="shared" si="49"/>
        <v>516359.77007368207</v>
      </c>
      <c r="Q174" s="593">
        <f t="shared" si="50"/>
        <v>9.6540856529235969E-3</v>
      </c>
      <c r="R174" s="407">
        <f t="shared" si="51"/>
        <v>55.86495402722948</v>
      </c>
      <c r="S174" s="586">
        <f t="shared" si="52"/>
        <v>-2024888.8628337905</v>
      </c>
      <c r="T174" s="588">
        <f t="shared" si="53"/>
        <v>-4.3048274675241381E-2</v>
      </c>
      <c r="U174" s="597">
        <f t="shared" si="54"/>
        <v>-219.07268882763069</v>
      </c>
      <c r="V174" s="587">
        <v>-2239655.9269040655</v>
      </c>
      <c r="W174" s="586">
        <f t="shared" si="55"/>
        <v>-242.30833353933414</v>
      </c>
      <c r="X174" s="412">
        <v>9243</v>
      </c>
      <c r="Y174" s="439">
        <v>12</v>
      </c>
      <c r="Z174" s="439">
        <v>12</v>
      </c>
      <c r="AB174" s="426"/>
    </row>
    <row r="175" spans="1:28" s="584" customFormat="1">
      <c r="A175" s="408">
        <v>543</v>
      </c>
      <c r="B175" s="408" t="s">
        <v>209</v>
      </c>
      <c r="C175" s="409">
        <v>138193844.71294087</v>
      </c>
      <c r="D175" s="409">
        <v>140281520.79598987</v>
      </c>
      <c r="E175" s="409">
        <v>141383452.70766991</v>
      </c>
      <c r="F175" s="409">
        <f t="shared" si="42"/>
        <v>2087676.0830489993</v>
      </c>
      <c r="G175" s="407">
        <f t="shared" si="43"/>
        <v>1101931.9116800427</v>
      </c>
      <c r="H175" s="407">
        <f t="shared" si="44"/>
        <v>3189607.9947290421</v>
      </c>
      <c r="I175" s="588">
        <f t="shared" si="45"/>
        <v>2.3080680629116022E-2</v>
      </c>
      <c r="J175" s="586">
        <f t="shared" si="46"/>
        <v>71.744297870552927</v>
      </c>
      <c r="K175" s="409">
        <v>142980842.38598073</v>
      </c>
      <c r="L175" s="409">
        <v>150127564.12015554</v>
      </c>
      <c r="M175" s="409">
        <v>150743707.48826104</v>
      </c>
      <c r="N175" s="409">
        <f t="shared" si="47"/>
        <v>7146721.7341748178</v>
      </c>
      <c r="O175" s="409">
        <f t="shared" si="48"/>
        <v>616143.36810550094</v>
      </c>
      <c r="P175" s="407">
        <f t="shared" si="49"/>
        <v>7762865.1022803187</v>
      </c>
      <c r="Q175" s="593">
        <f t="shared" si="50"/>
        <v>5.4293043548619267E-2</v>
      </c>
      <c r="R175" s="407">
        <f t="shared" si="51"/>
        <v>174.61120838275042</v>
      </c>
      <c r="S175" s="586">
        <f t="shared" si="52"/>
        <v>4573257.1075512767</v>
      </c>
      <c r="T175" s="588">
        <f t="shared" si="53"/>
        <v>3.3093059369257299E-2</v>
      </c>
      <c r="U175" s="597">
        <f t="shared" si="54"/>
        <v>102.86691051219751</v>
      </c>
      <c r="V175" s="587">
        <v>1011827.4814893901</v>
      </c>
      <c r="W175" s="586">
        <f t="shared" si="55"/>
        <v>22.759176784591979</v>
      </c>
      <c r="X175" s="412">
        <v>44458</v>
      </c>
      <c r="Y175" s="439">
        <v>1</v>
      </c>
      <c r="Z175" s="594">
        <v>33</v>
      </c>
      <c r="AB175" s="426"/>
    </row>
    <row r="176" spans="1:28" s="584" customFormat="1">
      <c r="A176" s="408">
        <v>545</v>
      </c>
      <c r="B176" s="408" t="s">
        <v>210</v>
      </c>
      <c r="C176" s="409">
        <v>40352940.357635066</v>
      </c>
      <c r="D176" s="409">
        <v>39986505.147353269</v>
      </c>
      <c r="E176" s="409">
        <v>40013460.175831057</v>
      </c>
      <c r="F176" s="409">
        <f t="shared" si="42"/>
        <v>-366435.21028179675</v>
      </c>
      <c r="G176" s="407">
        <f t="shared" si="43"/>
        <v>26955.028477787971</v>
      </c>
      <c r="H176" s="407">
        <f t="shared" si="44"/>
        <v>-339480.18180400878</v>
      </c>
      <c r="I176" s="588">
        <f t="shared" si="45"/>
        <v>-8.4127743553581401E-3</v>
      </c>
      <c r="J176" s="586">
        <f t="shared" si="46"/>
        <v>-35.42155486268873</v>
      </c>
      <c r="K176" s="409">
        <v>42189004.513327554</v>
      </c>
      <c r="L176" s="409">
        <v>42779438.668396696</v>
      </c>
      <c r="M176" s="409">
        <v>43085887.059569441</v>
      </c>
      <c r="N176" s="409">
        <f t="shared" si="47"/>
        <v>590434.15506914258</v>
      </c>
      <c r="O176" s="409">
        <f t="shared" si="48"/>
        <v>306448.39117274433</v>
      </c>
      <c r="P176" s="407">
        <f t="shared" si="49"/>
        <v>896882.54624188691</v>
      </c>
      <c r="Q176" s="593">
        <f t="shared" si="50"/>
        <v>2.1258679994655021E-2</v>
      </c>
      <c r="R176" s="407">
        <f t="shared" si="51"/>
        <v>93.581233956791209</v>
      </c>
      <c r="S176" s="586">
        <f t="shared" si="52"/>
        <v>1236362.7280458957</v>
      </c>
      <c r="T176" s="588">
        <f t="shared" si="53"/>
        <v>3.06387271184804E-2</v>
      </c>
      <c r="U176" s="597">
        <f t="shared" si="54"/>
        <v>129.00278881947995</v>
      </c>
      <c r="V176" s="587">
        <v>853273.95382439345</v>
      </c>
      <c r="W176" s="586">
        <f t="shared" si="55"/>
        <v>89.03108867115958</v>
      </c>
      <c r="X176" s="412">
        <v>9584</v>
      </c>
      <c r="Y176" s="439">
        <v>15</v>
      </c>
      <c r="Z176" s="439">
        <v>15</v>
      </c>
      <c r="AB176" s="426"/>
    </row>
    <row r="177" spans="1:28" s="584" customFormat="1">
      <c r="A177" s="408">
        <v>560</v>
      </c>
      <c r="B177" s="408" t="s">
        <v>211</v>
      </c>
      <c r="C177" s="409">
        <v>58874058.765461579</v>
      </c>
      <c r="D177" s="409">
        <v>60389529.095704049</v>
      </c>
      <c r="E177" s="409">
        <v>61320230.663145408</v>
      </c>
      <c r="F177" s="409">
        <f t="shared" si="42"/>
        <v>1515470.3302424699</v>
      </c>
      <c r="G177" s="407">
        <f t="shared" si="43"/>
        <v>930701.56744135916</v>
      </c>
      <c r="H177" s="407">
        <f t="shared" si="44"/>
        <v>2446171.8976838291</v>
      </c>
      <c r="I177" s="588">
        <f t="shared" si="45"/>
        <v>4.1549231511771936E-2</v>
      </c>
      <c r="J177" s="586">
        <f t="shared" si="46"/>
        <v>155.46055911559131</v>
      </c>
      <c r="K177" s="409">
        <v>60444789.004923388</v>
      </c>
      <c r="L177" s="409">
        <v>61347991.833761476</v>
      </c>
      <c r="M177" s="409">
        <v>61660781.09415482</v>
      </c>
      <c r="N177" s="409">
        <f t="shared" si="47"/>
        <v>903202.82883808762</v>
      </c>
      <c r="O177" s="409">
        <f t="shared" si="48"/>
        <v>312789.26039334387</v>
      </c>
      <c r="P177" s="407">
        <f t="shared" si="49"/>
        <v>1215992.0892314315</v>
      </c>
      <c r="Q177" s="593">
        <f t="shared" si="50"/>
        <v>2.0117401503914351E-2</v>
      </c>
      <c r="R177" s="407">
        <f t="shared" si="51"/>
        <v>77.279446408098607</v>
      </c>
      <c r="S177" s="586">
        <f t="shared" si="52"/>
        <v>-1230179.8084523976</v>
      </c>
      <c r="T177" s="588">
        <f t="shared" si="53"/>
        <v>-2.0895107866659969E-2</v>
      </c>
      <c r="U177" s="597">
        <f t="shared" si="54"/>
        <v>-78.181112707492701</v>
      </c>
      <c r="V177" s="587">
        <v>-2486101.954371836</v>
      </c>
      <c r="W177" s="586">
        <f t="shared" si="55"/>
        <v>-157.99821762769852</v>
      </c>
      <c r="X177" s="412">
        <v>15735</v>
      </c>
      <c r="Y177" s="439">
        <v>7</v>
      </c>
      <c r="Z177" s="439">
        <v>7</v>
      </c>
      <c r="AB177" s="426"/>
    </row>
    <row r="178" spans="1:28" s="584" customFormat="1">
      <c r="A178" s="408">
        <v>561</v>
      </c>
      <c r="B178" s="408" t="s">
        <v>212</v>
      </c>
      <c r="C178" s="409">
        <v>5100572.9596272614</v>
      </c>
      <c r="D178" s="409">
        <v>5030495.7091883421</v>
      </c>
      <c r="E178" s="409">
        <v>5204212.0456250636</v>
      </c>
      <c r="F178" s="409">
        <f t="shared" si="42"/>
        <v>-70077.250438919291</v>
      </c>
      <c r="G178" s="407">
        <f t="shared" si="43"/>
        <v>173716.3364367215</v>
      </c>
      <c r="H178" s="407">
        <f t="shared" si="44"/>
        <v>103639.08599780221</v>
      </c>
      <c r="I178" s="588">
        <f t="shared" si="45"/>
        <v>2.0319106660788934E-2</v>
      </c>
      <c r="J178" s="586">
        <f t="shared" si="46"/>
        <v>78.693307515415498</v>
      </c>
      <c r="K178" s="409">
        <v>5734003.549229186</v>
      </c>
      <c r="L178" s="409">
        <v>5781871.6514356509</v>
      </c>
      <c r="M178" s="409">
        <v>5880554.89126301</v>
      </c>
      <c r="N178" s="409">
        <f t="shared" si="47"/>
        <v>47868.102206464857</v>
      </c>
      <c r="O178" s="409">
        <f t="shared" si="48"/>
        <v>98683.239827359095</v>
      </c>
      <c r="P178" s="407">
        <f t="shared" si="49"/>
        <v>146551.34203382395</v>
      </c>
      <c r="Q178" s="593">
        <f t="shared" si="50"/>
        <v>2.5558292870872856E-2</v>
      </c>
      <c r="R178" s="407">
        <f t="shared" si="51"/>
        <v>111.27664543190885</v>
      </c>
      <c r="S178" s="586">
        <f t="shared" si="52"/>
        <v>42912.256036021747</v>
      </c>
      <c r="T178" s="588">
        <f t="shared" si="53"/>
        <v>8.4132226664899393E-3</v>
      </c>
      <c r="U178" s="597">
        <f t="shared" si="54"/>
        <v>32.583337916493356</v>
      </c>
      <c r="V178" s="587">
        <v>-20528.600867734291</v>
      </c>
      <c r="W178" s="586">
        <f t="shared" si="55"/>
        <v>-15.587396254923531</v>
      </c>
      <c r="X178" s="412">
        <v>1317</v>
      </c>
      <c r="Y178" s="439">
        <v>2</v>
      </c>
      <c r="Z178" s="439">
        <v>2</v>
      </c>
      <c r="AB178" s="426"/>
    </row>
    <row r="179" spans="1:28" s="584" customFormat="1">
      <c r="A179" s="408">
        <v>562</v>
      </c>
      <c r="B179" s="408" t="s">
        <v>213</v>
      </c>
      <c r="C179" s="409">
        <v>39891076.517604642</v>
      </c>
      <c r="D179" s="409">
        <v>40494518.963401258</v>
      </c>
      <c r="E179" s="409">
        <v>40162577.550965779</v>
      </c>
      <c r="F179" s="409">
        <f t="shared" si="42"/>
        <v>603442.44579661638</v>
      </c>
      <c r="G179" s="407">
        <f t="shared" si="43"/>
        <v>-331941.41243547946</v>
      </c>
      <c r="H179" s="407">
        <f t="shared" si="44"/>
        <v>271501.03336113691</v>
      </c>
      <c r="I179" s="588">
        <f t="shared" si="45"/>
        <v>6.8060593261081506E-3</v>
      </c>
      <c r="J179" s="586">
        <f t="shared" si="46"/>
        <v>30.386237645342689</v>
      </c>
      <c r="K179" s="409">
        <v>39392731.216608316</v>
      </c>
      <c r="L179" s="409">
        <v>39894025.634727597</v>
      </c>
      <c r="M179" s="409">
        <v>40227751.118944064</v>
      </c>
      <c r="N179" s="409">
        <f t="shared" si="47"/>
        <v>501294.41811928153</v>
      </c>
      <c r="O179" s="409">
        <f t="shared" si="48"/>
        <v>333725.48421646655</v>
      </c>
      <c r="P179" s="407">
        <f t="shared" si="49"/>
        <v>835019.90233574808</v>
      </c>
      <c r="Q179" s="593">
        <f t="shared" si="50"/>
        <v>2.1197309162043997E-2</v>
      </c>
      <c r="R179" s="407">
        <f t="shared" si="51"/>
        <v>93.454941503721102</v>
      </c>
      <c r="S179" s="586">
        <f t="shared" si="52"/>
        <v>563518.86897461116</v>
      </c>
      <c r="T179" s="588">
        <f t="shared" si="53"/>
        <v>1.4126439248284519E-2</v>
      </c>
      <c r="U179" s="597">
        <f t="shared" si="54"/>
        <v>63.06870385837842</v>
      </c>
      <c r="V179" s="587">
        <v>100711.3110955013</v>
      </c>
      <c r="W179" s="586">
        <f t="shared" si="55"/>
        <v>11.271551325741612</v>
      </c>
      <c r="X179" s="412">
        <v>8935</v>
      </c>
      <c r="Y179" s="439">
        <v>6</v>
      </c>
      <c r="Z179" s="439">
        <v>6</v>
      </c>
      <c r="AB179" s="426"/>
    </row>
    <row r="180" spans="1:28" s="584" customFormat="1">
      <c r="A180" s="408">
        <v>563</v>
      </c>
      <c r="B180" s="408" t="s">
        <v>214</v>
      </c>
      <c r="C180" s="409">
        <v>35571087.750827625</v>
      </c>
      <c r="D180" s="409">
        <v>35715384.435838714</v>
      </c>
      <c r="E180" s="409">
        <v>37676992.830620088</v>
      </c>
      <c r="F180" s="409">
        <f t="shared" si="42"/>
        <v>144296.68501108885</v>
      </c>
      <c r="G180" s="407">
        <f t="shared" si="43"/>
        <v>1961608.3947813734</v>
      </c>
      <c r="H180" s="407">
        <f t="shared" si="44"/>
        <v>2105905.0797924623</v>
      </c>
      <c r="I180" s="588">
        <f t="shared" si="45"/>
        <v>5.9202718076662261E-2</v>
      </c>
      <c r="J180" s="586">
        <f t="shared" si="46"/>
        <v>299.77296509501241</v>
      </c>
      <c r="K180" s="409">
        <v>36173198.529388592</v>
      </c>
      <c r="L180" s="409">
        <v>36162455.896196686</v>
      </c>
      <c r="M180" s="409">
        <v>36606418.549591064</v>
      </c>
      <c r="N180" s="409">
        <f t="shared" si="47"/>
        <v>-10742.633191905916</v>
      </c>
      <c r="O180" s="409">
        <f t="shared" si="48"/>
        <v>443962.65339437872</v>
      </c>
      <c r="P180" s="407">
        <f t="shared" si="49"/>
        <v>433220.02020247281</v>
      </c>
      <c r="Q180" s="593">
        <f t="shared" si="50"/>
        <v>1.1976270769932249E-2</v>
      </c>
      <c r="R180" s="407">
        <f t="shared" si="51"/>
        <v>61.668330277932071</v>
      </c>
      <c r="S180" s="586">
        <f t="shared" si="52"/>
        <v>-1672685.0595899895</v>
      </c>
      <c r="T180" s="588">
        <f t="shared" si="53"/>
        <v>-4.702372531610511E-2</v>
      </c>
      <c r="U180" s="597">
        <f t="shared" si="54"/>
        <v>-238.10463481708035</v>
      </c>
      <c r="V180" s="587">
        <v>-1956282.0514491992</v>
      </c>
      <c r="W180" s="586">
        <f t="shared" si="55"/>
        <v>-278.47431337355147</v>
      </c>
      <c r="X180" s="412">
        <v>7025</v>
      </c>
      <c r="Y180" s="439">
        <v>17</v>
      </c>
      <c r="Z180" s="439">
        <v>17</v>
      </c>
      <c r="AB180" s="426"/>
    </row>
    <row r="181" spans="1:28" s="584" customFormat="1">
      <c r="A181" s="408">
        <v>564</v>
      </c>
      <c r="B181" s="408" t="s">
        <v>215</v>
      </c>
      <c r="C181" s="409">
        <v>731475056.97190535</v>
      </c>
      <c r="D181" s="409">
        <v>743798502.05668747</v>
      </c>
      <c r="E181" s="409">
        <v>751040832.30867791</v>
      </c>
      <c r="F181" s="409">
        <f t="shared" si="42"/>
        <v>12323445.084782124</v>
      </c>
      <c r="G181" s="407">
        <f t="shared" si="43"/>
        <v>7242330.2519904375</v>
      </c>
      <c r="H181" s="407">
        <f t="shared" si="44"/>
        <v>19565775.336772561</v>
      </c>
      <c r="I181" s="588">
        <f t="shared" si="45"/>
        <v>2.6748383489341658E-2</v>
      </c>
      <c r="J181" s="586">
        <f t="shared" si="46"/>
        <v>92.35761176302141</v>
      </c>
      <c r="K181" s="409">
        <v>692965476.861552</v>
      </c>
      <c r="L181" s="409">
        <v>723187876.73595715</v>
      </c>
      <c r="M181" s="409">
        <v>725072424.99581873</v>
      </c>
      <c r="N181" s="409">
        <f t="shared" si="47"/>
        <v>30222399.874405146</v>
      </c>
      <c r="O181" s="409">
        <f t="shared" si="48"/>
        <v>1884548.2598615885</v>
      </c>
      <c r="P181" s="407">
        <f t="shared" si="49"/>
        <v>32106948.134266734</v>
      </c>
      <c r="Q181" s="593">
        <f t="shared" si="50"/>
        <v>4.6332680640425901E-2</v>
      </c>
      <c r="R181" s="407">
        <f t="shared" si="51"/>
        <v>151.55653173155628</v>
      </c>
      <c r="S181" s="586">
        <f t="shared" si="52"/>
        <v>12541172.797494173</v>
      </c>
      <c r="T181" s="588">
        <f t="shared" si="53"/>
        <v>1.7145045040101562E-2</v>
      </c>
      <c r="U181" s="597">
        <f t="shared" si="54"/>
        <v>59.198919968534859</v>
      </c>
      <c r="V181" s="587">
        <v>-3927726.4765258729</v>
      </c>
      <c r="W181" s="586">
        <f t="shared" si="55"/>
        <v>-18.540304730400443</v>
      </c>
      <c r="X181" s="412">
        <v>211848</v>
      </c>
      <c r="Y181" s="439">
        <v>17</v>
      </c>
      <c r="Z181" s="439">
        <v>17</v>
      </c>
      <c r="AB181" s="426"/>
    </row>
    <row r="182" spans="1:28" s="584" customFormat="1">
      <c r="A182" s="408">
        <v>576</v>
      </c>
      <c r="B182" s="408" t="s">
        <v>216</v>
      </c>
      <c r="C182" s="409">
        <v>14439990.685029522</v>
      </c>
      <c r="D182" s="409">
        <v>14582898.222961884</v>
      </c>
      <c r="E182" s="409">
        <v>14920008.186017003</v>
      </c>
      <c r="F182" s="409">
        <f t="shared" si="42"/>
        <v>142907.53793236241</v>
      </c>
      <c r="G182" s="407">
        <f t="shared" si="43"/>
        <v>337109.96305511892</v>
      </c>
      <c r="H182" s="407">
        <f t="shared" si="44"/>
        <v>480017.50098748133</v>
      </c>
      <c r="I182" s="588">
        <f t="shared" si="45"/>
        <v>3.3242230653592691E-2</v>
      </c>
      <c r="J182" s="586">
        <f t="shared" si="46"/>
        <v>174.5518185409023</v>
      </c>
      <c r="K182" s="409">
        <v>15493053.596129796</v>
      </c>
      <c r="L182" s="409">
        <v>15486945.790705618</v>
      </c>
      <c r="M182" s="409">
        <v>15514076.173832728</v>
      </c>
      <c r="N182" s="409">
        <f t="shared" si="47"/>
        <v>-6107.8054241780192</v>
      </c>
      <c r="O182" s="409">
        <f t="shared" si="48"/>
        <v>27130.383127110079</v>
      </c>
      <c r="P182" s="407">
        <f t="shared" si="49"/>
        <v>21022.57770293206</v>
      </c>
      <c r="Q182" s="593">
        <f t="shared" si="50"/>
        <v>1.3569034388536262E-3</v>
      </c>
      <c r="R182" s="407">
        <f t="shared" si="51"/>
        <v>7.644573710157113</v>
      </c>
      <c r="S182" s="586">
        <f t="shared" si="52"/>
        <v>-458994.92328454927</v>
      </c>
      <c r="T182" s="588">
        <f t="shared" si="53"/>
        <v>-3.1786372532802705E-2</v>
      </c>
      <c r="U182" s="597">
        <f t="shared" si="54"/>
        <v>-166.90724483074519</v>
      </c>
      <c r="V182" s="587">
        <v>-432795.00083503779</v>
      </c>
      <c r="W182" s="586">
        <f t="shared" si="55"/>
        <v>-157.38000030365009</v>
      </c>
      <c r="X182" s="412">
        <v>2750</v>
      </c>
      <c r="Y182" s="439">
        <v>7</v>
      </c>
      <c r="Z182" s="439">
        <v>7</v>
      </c>
      <c r="AB182" s="426"/>
    </row>
    <row r="183" spans="1:28" s="584" customFormat="1">
      <c r="A183" s="408">
        <v>577</v>
      </c>
      <c r="B183" s="408" t="s">
        <v>217</v>
      </c>
      <c r="C183" s="409">
        <v>37369777.425980896</v>
      </c>
      <c r="D183" s="409">
        <v>37998735.192885794</v>
      </c>
      <c r="E183" s="409">
        <v>38599006.954011835</v>
      </c>
      <c r="F183" s="409">
        <f t="shared" si="42"/>
        <v>628957.76690489799</v>
      </c>
      <c r="G183" s="407">
        <f t="shared" si="43"/>
        <v>600271.76112604141</v>
      </c>
      <c r="H183" s="407">
        <f t="shared" si="44"/>
        <v>1229229.5280309394</v>
      </c>
      <c r="I183" s="588">
        <f t="shared" si="45"/>
        <v>3.2893680741494923E-2</v>
      </c>
      <c r="J183" s="586">
        <f t="shared" si="46"/>
        <v>110.36357766483565</v>
      </c>
      <c r="K183" s="409">
        <v>37627975.680673845</v>
      </c>
      <c r="L183" s="409">
        <v>38813936.560628802</v>
      </c>
      <c r="M183" s="409">
        <v>39116656.604349874</v>
      </c>
      <c r="N183" s="409">
        <f t="shared" si="47"/>
        <v>1185960.8799549565</v>
      </c>
      <c r="O183" s="409">
        <f t="shared" si="48"/>
        <v>302720.04372107238</v>
      </c>
      <c r="P183" s="407">
        <f t="shared" si="49"/>
        <v>1488680.9236760288</v>
      </c>
      <c r="Q183" s="593">
        <f t="shared" si="50"/>
        <v>3.9563141432575985E-2</v>
      </c>
      <c r="R183" s="407">
        <f t="shared" si="51"/>
        <v>133.65783117938847</v>
      </c>
      <c r="S183" s="586">
        <f t="shared" si="52"/>
        <v>259451.39564508945</v>
      </c>
      <c r="T183" s="588">
        <f t="shared" si="53"/>
        <v>6.9428135117740606E-3</v>
      </c>
      <c r="U183" s="597">
        <f t="shared" si="54"/>
        <v>23.294253514552832</v>
      </c>
      <c r="V183" s="587">
        <v>-816011.40521596186</v>
      </c>
      <c r="W183" s="586">
        <f t="shared" si="55"/>
        <v>-73.263728247078632</v>
      </c>
      <c r="X183" s="412">
        <v>11138</v>
      </c>
      <c r="Y183" s="439">
        <v>2</v>
      </c>
      <c r="Z183" s="439">
        <v>2</v>
      </c>
      <c r="AB183" s="426"/>
    </row>
    <row r="184" spans="1:28" s="584" customFormat="1">
      <c r="A184" s="408">
        <v>578</v>
      </c>
      <c r="B184" s="408" t="s">
        <v>218</v>
      </c>
      <c r="C184" s="409">
        <v>17376887.732689824</v>
      </c>
      <c r="D184" s="409">
        <v>17350552.898642372</v>
      </c>
      <c r="E184" s="409">
        <v>17374110.413142443</v>
      </c>
      <c r="F184" s="409">
        <f t="shared" si="42"/>
        <v>-26334.834047451615</v>
      </c>
      <c r="G184" s="407">
        <f t="shared" si="43"/>
        <v>23557.514500070363</v>
      </c>
      <c r="H184" s="407">
        <f t="shared" si="44"/>
        <v>-2777.3195473812521</v>
      </c>
      <c r="I184" s="588">
        <f t="shared" si="45"/>
        <v>-1.5982836455555221E-4</v>
      </c>
      <c r="J184" s="586">
        <f t="shared" si="46"/>
        <v>-0.89590953141330709</v>
      </c>
      <c r="K184" s="409">
        <v>16643119.114485973</v>
      </c>
      <c r="L184" s="409">
        <v>16865718.872435</v>
      </c>
      <c r="M184" s="409">
        <v>16888466.229410704</v>
      </c>
      <c r="N184" s="409">
        <f t="shared" si="47"/>
        <v>222599.7579490263</v>
      </c>
      <c r="O184" s="409">
        <f t="shared" si="48"/>
        <v>22747.356975704432</v>
      </c>
      <c r="P184" s="407">
        <f t="shared" si="49"/>
        <v>245347.11492473073</v>
      </c>
      <c r="Q184" s="593">
        <f t="shared" si="50"/>
        <v>1.4741654688464226E-2</v>
      </c>
      <c r="R184" s="407">
        <f t="shared" si="51"/>
        <v>79.144230620880876</v>
      </c>
      <c r="S184" s="586">
        <f t="shared" si="52"/>
        <v>248124.43447211199</v>
      </c>
      <c r="T184" s="588">
        <f t="shared" si="53"/>
        <v>1.4278991628940219E-2</v>
      </c>
      <c r="U184" s="597">
        <f t="shared" si="54"/>
        <v>80.040140152294185</v>
      </c>
      <c r="V184" s="587">
        <v>58768.855189401656</v>
      </c>
      <c r="W184" s="586">
        <f t="shared" si="55"/>
        <v>18.957695222387631</v>
      </c>
      <c r="X184" s="412">
        <v>3100</v>
      </c>
      <c r="Y184" s="439">
        <v>18</v>
      </c>
      <c r="Z184" s="439">
        <v>18</v>
      </c>
      <c r="AB184" s="426"/>
    </row>
    <row r="185" spans="1:28" s="584" customFormat="1">
      <c r="A185" s="408">
        <v>580</v>
      </c>
      <c r="B185" s="408" t="s">
        <v>219</v>
      </c>
      <c r="C185" s="409">
        <v>25154517.288707092</v>
      </c>
      <c r="D185" s="409">
        <v>25650239.217578225</v>
      </c>
      <c r="E185" s="409">
        <v>25475670.653348744</v>
      </c>
      <c r="F185" s="409">
        <f t="shared" si="42"/>
        <v>495721.92887113243</v>
      </c>
      <c r="G185" s="407">
        <f t="shared" si="43"/>
        <v>-174568.56422948092</v>
      </c>
      <c r="H185" s="407">
        <f t="shared" si="44"/>
        <v>321153.36464165151</v>
      </c>
      <c r="I185" s="588">
        <f t="shared" si="45"/>
        <v>1.2767224310276493E-2</v>
      </c>
      <c r="J185" s="586">
        <f t="shared" si="46"/>
        <v>72.364435475811518</v>
      </c>
      <c r="K185" s="409">
        <v>25041217.982098121</v>
      </c>
      <c r="L185" s="409">
        <v>24808738.272974204</v>
      </c>
      <c r="M185" s="409">
        <v>25041113.336119611</v>
      </c>
      <c r="N185" s="409">
        <f t="shared" si="47"/>
        <v>-232479.70912391692</v>
      </c>
      <c r="O185" s="409">
        <f t="shared" si="48"/>
        <v>232375.06314540654</v>
      </c>
      <c r="P185" s="407">
        <f t="shared" si="49"/>
        <v>-104.64597851037979</v>
      </c>
      <c r="Q185" s="593">
        <f t="shared" si="50"/>
        <v>-4.1789492262393482E-6</v>
      </c>
      <c r="R185" s="407">
        <f t="shared" si="51"/>
        <v>-2.3579535491297834E-2</v>
      </c>
      <c r="S185" s="586">
        <f t="shared" si="52"/>
        <v>-321258.01062016189</v>
      </c>
      <c r="T185" s="588">
        <f t="shared" si="53"/>
        <v>-1.2771384436957092E-2</v>
      </c>
      <c r="U185" s="597">
        <f t="shared" si="54"/>
        <v>-72.388015011302812</v>
      </c>
      <c r="V185" s="587">
        <v>-513697.11550833005</v>
      </c>
      <c r="W185" s="586">
        <f t="shared" si="55"/>
        <v>-115.74968803702795</v>
      </c>
      <c r="X185" s="412">
        <v>4438</v>
      </c>
      <c r="Y185" s="439">
        <v>9</v>
      </c>
      <c r="Z185" s="439">
        <v>9</v>
      </c>
      <c r="AB185" s="426"/>
    </row>
    <row r="186" spans="1:28" s="584" customFormat="1">
      <c r="A186" s="408">
        <v>581</v>
      </c>
      <c r="B186" s="408" t="s">
        <v>220</v>
      </c>
      <c r="C186" s="409">
        <v>29071289.706129231</v>
      </c>
      <c r="D186" s="409">
        <v>30617080.042315383</v>
      </c>
      <c r="E186" s="409">
        <v>31486179.614373874</v>
      </c>
      <c r="F186" s="409">
        <f t="shared" si="42"/>
        <v>1545790.336186152</v>
      </c>
      <c r="G186" s="407">
        <f t="shared" si="43"/>
        <v>869099.57205849141</v>
      </c>
      <c r="H186" s="407">
        <f t="shared" si="44"/>
        <v>2414889.9082446434</v>
      </c>
      <c r="I186" s="588">
        <f t="shared" si="45"/>
        <v>8.3067862920973234E-2</v>
      </c>
      <c r="J186" s="586">
        <f t="shared" si="46"/>
        <v>387.00158785971848</v>
      </c>
      <c r="K186" s="409">
        <v>30390856.066634003</v>
      </c>
      <c r="L186" s="409">
        <v>30433029.693846736</v>
      </c>
      <c r="M186" s="409">
        <v>30593547.606822677</v>
      </c>
      <c r="N186" s="409">
        <f t="shared" si="47"/>
        <v>42173.62721273303</v>
      </c>
      <c r="O186" s="409">
        <f t="shared" si="48"/>
        <v>160517.91297594085</v>
      </c>
      <c r="P186" s="407">
        <f t="shared" si="49"/>
        <v>202691.54018867388</v>
      </c>
      <c r="Q186" s="593">
        <f t="shared" si="50"/>
        <v>6.6694909726879364E-3</v>
      </c>
      <c r="R186" s="407">
        <f t="shared" si="51"/>
        <v>32.482618619979789</v>
      </c>
      <c r="S186" s="586">
        <f t="shared" si="52"/>
        <v>-2212198.3680559695</v>
      </c>
      <c r="T186" s="588">
        <f t="shared" si="53"/>
        <v>-7.6095639045197283E-2</v>
      </c>
      <c r="U186" s="597">
        <f t="shared" si="54"/>
        <v>-354.51896923973868</v>
      </c>
      <c r="V186" s="587">
        <v>-2318444.1277689636</v>
      </c>
      <c r="W186" s="586">
        <f t="shared" si="55"/>
        <v>-371.54553329630829</v>
      </c>
      <c r="X186" s="412">
        <v>6240</v>
      </c>
      <c r="Y186" s="439">
        <v>6</v>
      </c>
      <c r="Z186" s="439">
        <v>6</v>
      </c>
      <c r="AB186" s="426"/>
    </row>
    <row r="187" spans="1:28" s="584" customFormat="1">
      <c r="A187" s="408">
        <v>583</v>
      </c>
      <c r="B187" s="408" t="s">
        <v>221</v>
      </c>
      <c r="C187" s="409">
        <v>6750301.4563502539</v>
      </c>
      <c r="D187" s="409">
        <v>6626115.9178465204</v>
      </c>
      <c r="E187" s="409">
        <v>6491825.06202316</v>
      </c>
      <c r="F187" s="409">
        <f t="shared" si="42"/>
        <v>-124185.53850373346</v>
      </c>
      <c r="G187" s="407">
        <f t="shared" si="43"/>
        <v>-134290.85582336038</v>
      </c>
      <c r="H187" s="407">
        <f t="shared" si="44"/>
        <v>-258476.39432709385</v>
      </c>
      <c r="I187" s="588">
        <f t="shared" si="45"/>
        <v>-3.8291089071871849E-2</v>
      </c>
      <c r="J187" s="586">
        <f t="shared" si="46"/>
        <v>-272.94233825458696</v>
      </c>
      <c r="K187" s="409">
        <v>5471978.4694267362</v>
      </c>
      <c r="L187" s="409">
        <v>5577732.2891349699</v>
      </c>
      <c r="M187" s="409">
        <v>5637695.9924624441</v>
      </c>
      <c r="N187" s="409">
        <f t="shared" si="47"/>
        <v>105753.8197082337</v>
      </c>
      <c r="O187" s="409">
        <f t="shared" si="48"/>
        <v>59963.703327474184</v>
      </c>
      <c r="P187" s="407">
        <f t="shared" si="49"/>
        <v>165717.52303570788</v>
      </c>
      <c r="Q187" s="593">
        <f t="shared" si="50"/>
        <v>3.02847542185357E-2</v>
      </c>
      <c r="R187" s="407">
        <f t="shared" si="51"/>
        <v>174.99210457836102</v>
      </c>
      <c r="S187" s="586">
        <f t="shared" si="52"/>
        <v>424193.91736280173</v>
      </c>
      <c r="T187" s="588">
        <f t="shared" si="53"/>
        <v>6.2840736833130184E-2</v>
      </c>
      <c r="U187" s="597">
        <f t="shared" si="54"/>
        <v>447.93444283294798</v>
      </c>
      <c r="V187" s="587">
        <v>468686.93643556372</v>
      </c>
      <c r="W187" s="586">
        <f t="shared" si="55"/>
        <v>494.91756751379484</v>
      </c>
      <c r="X187" s="412">
        <v>947</v>
      </c>
      <c r="Y187" s="439">
        <v>19</v>
      </c>
      <c r="Z187" s="439">
        <v>19</v>
      </c>
      <c r="AB187" s="426"/>
    </row>
    <row r="188" spans="1:28" s="584" customFormat="1">
      <c r="A188" s="408">
        <v>584</v>
      </c>
      <c r="B188" s="408" t="s">
        <v>222</v>
      </c>
      <c r="C188" s="409">
        <v>12160635.19792751</v>
      </c>
      <c r="D188" s="409">
        <v>12413764.599883962</v>
      </c>
      <c r="E188" s="409">
        <v>12496216.113090537</v>
      </c>
      <c r="F188" s="409">
        <f t="shared" si="42"/>
        <v>253129.40195645206</v>
      </c>
      <c r="G188" s="407">
        <f t="shared" si="43"/>
        <v>82451.513206575066</v>
      </c>
      <c r="H188" s="407">
        <f t="shared" si="44"/>
        <v>335580.91516302712</v>
      </c>
      <c r="I188" s="588">
        <f t="shared" si="45"/>
        <v>2.7595673227679657E-2</v>
      </c>
      <c r="J188" s="586">
        <f t="shared" si="46"/>
        <v>126.49111012552851</v>
      </c>
      <c r="K188" s="409">
        <v>11606422.059671445</v>
      </c>
      <c r="L188" s="409">
        <v>11604594.105544757</v>
      </c>
      <c r="M188" s="409">
        <v>11770797.055533189</v>
      </c>
      <c r="N188" s="409">
        <f t="shared" si="47"/>
        <v>-1827.9541266877204</v>
      </c>
      <c r="O188" s="409">
        <f t="shared" si="48"/>
        <v>166202.94998843223</v>
      </c>
      <c r="P188" s="407">
        <f t="shared" si="49"/>
        <v>164374.99586174451</v>
      </c>
      <c r="Q188" s="593">
        <f t="shared" si="50"/>
        <v>1.4162417583700867E-2</v>
      </c>
      <c r="R188" s="407">
        <f t="shared" si="51"/>
        <v>61.958159013096306</v>
      </c>
      <c r="S188" s="586">
        <f t="shared" si="52"/>
        <v>-171205.91930128261</v>
      </c>
      <c r="T188" s="588">
        <f t="shared" si="53"/>
        <v>-1.4078698728702968E-2</v>
      </c>
      <c r="U188" s="597">
        <f t="shared" si="54"/>
        <v>-64.532951112432201</v>
      </c>
      <c r="V188" s="587">
        <v>-267131.39824896585</v>
      </c>
      <c r="W188" s="586">
        <f t="shared" si="55"/>
        <v>-100.69031219335312</v>
      </c>
      <c r="X188" s="412">
        <v>2653</v>
      </c>
      <c r="Y188" s="439">
        <v>16</v>
      </c>
      <c r="Z188" s="439">
        <v>16</v>
      </c>
      <c r="AB188" s="426"/>
    </row>
    <row r="189" spans="1:28" s="584" customFormat="1">
      <c r="A189" s="408">
        <v>588</v>
      </c>
      <c r="B189" s="408" t="s">
        <v>223</v>
      </c>
      <c r="C189" s="409">
        <v>9469527.4037598446</v>
      </c>
      <c r="D189" s="409">
        <v>9894921.1145701595</v>
      </c>
      <c r="E189" s="409">
        <v>9960556.5499312188</v>
      </c>
      <c r="F189" s="409">
        <f t="shared" si="42"/>
        <v>425393.71081031486</v>
      </c>
      <c r="G189" s="407">
        <f t="shared" si="43"/>
        <v>65635.435361059383</v>
      </c>
      <c r="H189" s="407">
        <f t="shared" si="44"/>
        <v>491029.14617137425</v>
      </c>
      <c r="I189" s="588">
        <f t="shared" si="45"/>
        <v>5.1853606334822236E-2</v>
      </c>
      <c r="J189" s="586">
        <f t="shared" si="46"/>
        <v>306.89321635710888</v>
      </c>
      <c r="K189" s="409">
        <v>8717554.9665930159</v>
      </c>
      <c r="L189" s="409">
        <v>8691939.7403975595</v>
      </c>
      <c r="M189" s="409">
        <v>8906254.6187722869</v>
      </c>
      <c r="N189" s="409">
        <f t="shared" si="47"/>
        <v>-25615.22619545646</v>
      </c>
      <c r="O189" s="409">
        <f t="shared" si="48"/>
        <v>214314.87837472744</v>
      </c>
      <c r="P189" s="407">
        <f t="shared" si="49"/>
        <v>188699.65217927098</v>
      </c>
      <c r="Q189" s="593">
        <f t="shared" si="50"/>
        <v>2.1645937754610836E-2</v>
      </c>
      <c r="R189" s="407">
        <f t="shared" si="51"/>
        <v>117.93728261204437</v>
      </c>
      <c r="S189" s="586">
        <f t="shared" si="52"/>
        <v>-302329.49399210326</v>
      </c>
      <c r="T189" s="588">
        <f t="shared" si="53"/>
        <v>-3.1926566247864108E-2</v>
      </c>
      <c r="U189" s="597">
        <f t="shared" si="54"/>
        <v>-188.95593374506453</v>
      </c>
      <c r="V189" s="587">
        <v>-164837.14623028185</v>
      </c>
      <c r="W189" s="586">
        <f t="shared" si="55"/>
        <v>-103.02321639392616</v>
      </c>
      <c r="X189" s="412">
        <v>1600</v>
      </c>
      <c r="Y189" s="439">
        <v>10</v>
      </c>
      <c r="Z189" s="439">
        <v>10</v>
      </c>
      <c r="AB189" s="426"/>
    </row>
    <row r="190" spans="1:28" s="584" customFormat="1">
      <c r="A190" s="408">
        <v>592</v>
      </c>
      <c r="B190" s="408" t="s">
        <v>224</v>
      </c>
      <c r="C190" s="409">
        <v>13850450.392628605</v>
      </c>
      <c r="D190" s="409">
        <v>14779426.148835247</v>
      </c>
      <c r="E190" s="409">
        <v>15167219.649621777</v>
      </c>
      <c r="F190" s="409">
        <f t="shared" si="42"/>
        <v>928975.75620664284</v>
      </c>
      <c r="G190" s="407">
        <f t="shared" si="43"/>
        <v>387793.50078652985</v>
      </c>
      <c r="H190" s="407">
        <f t="shared" si="44"/>
        <v>1316769.2569931727</v>
      </c>
      <c r="I190" s="588">
        <f t="shared" si="45"/>
        <v>9.5070500934321595E-2</v>
      </c>
      <c r="J190" s="586">
        <f t="shared" si="46"/>
        <v>360.65988961741243</v>
      </c>
      <c r="K190" s="409">
        <v>14260476.688065505</v>
      </c>
      <c r="L190" s="409">
        <v>14377241.822079996</v>
      </c>
      <c r="M190" s="409">
        <v>14498925.24181129</v>
      </c>
      <c r="N190" s="409">
        <f t="shared" si="47"/>
        <v>116765.13401449099</v>
      </c>
      <c r="O190" s="409">
        <f t="shared" si="48"/>
        <v>121683.41973129474</v>
      </c>
      <c r="P190" s="407">
        <f t="shared" si="49"/>
        <v>238448.55374578573</v>
      </c>
      <c r="Q190" s="593">
        <f t="shared" si="50"/>
        <v>1.6720938504485035E-2</v>
      </c>
      <c r="R190" s="407">
        <f t="shared" si="51"/>
        <v>65.310477607720003</v>
      </c>
      <c r="S190" s="586">
        <f t="shared" si="52"/>
        <v>-1078320.703247387</v>
      </c>
      <c r="T190" s="588">
        <f t="shared" si="53"/>
        <v>-7.7854558709605837E-2</v>
      </c>
      <c r="U190" s="597">
        <f t="shared" si="54"/>
        <v>-295.3494120096924</v>
      </c>
      <c r="V190" s="587">
        <v>-1098161.3380386112</v>
      </c>
      <c r="W190" s="586">
        <f t="shared" si="55"/>
        <v>-300.78371351372533</v>
      </c>
      <c r="X190" s="412">
        <v>3651</v>
      </c>
      <c r="Y190" s="439">
        <v>13</v>
      </c>
      <c r="Z190" s="439">
        <v>13</v>
      </c>
      <c r="AB190" s="426"/>
    </row>
    <row r="191" spans="1:28" s="584" customFormat="1">
      <c r="A191" s="408">
        <v>593</v>
      </c>
      <c r="B191" s="408" t="s">
        <v>225</v>
      </c>
      <c r="C191" s="409">
        <v>86220078.167261109</v>
      </c>
      <c r="D191" s="409">
        <v>89351147.089458883</v>
      </c>
      <c r="E191" s="409">
        <v>89627021.849777237</v>
      </c>
      <c r="F191" s="409">
        <f t="shared" si="42"/>
        <v>3131068.9221977741</v>
      </c>
      <c r="G191" s="407">
        <f t="shared" si="43"/>
        <v>275874.76031835377</v>
      </c>
      <c r="H191" s="407">
        <f t="shared" si="44"/>
        <v>3406943.6825161278</v>
      </c>
      <c r="I191" s="588">
        <f t="shared" si="45"/>
        <v>3.9514504683084234E-2</v>
      </c>
      <c r="J191" s="586">
        <f t="shared" si="46"/>
        <v>199.50481246800538</v>
      </c>
      <c r="K191" s="409">
        <v>86503788.448724836</v>
      </c>
      <c r="L191" s="409">
        <v>86165647.418883294</v>
      </c>
      <c r="M191" s="409">
        <v>87154517.080860376</v>
      </c>
      <c r="N191" s="409">
        <f t="shared" si="47"/>
        <v>-338141.02984154224</v>
      </c>
      <c r="O191" s="409">
        <f t="shared" si="48"/>
        <v>988869.66197708249</v>
      </c>
      <c r="P191" s="407">
        <f t="shared" si="49"/>
        <v>650728.63213554025</v>
      </c>
      <c r="Q191" s="593">
        <f t="shared" si="50"/>
        <v>7.522544894334425E-3</v>
      </c>
      <c r="R191" s="407">
        <f t="shared" si="51"/>
        <v>38.105559063977296</v>
      </c>
      <c r="S191" s="586">
        <f t="shared" si="52"/>
        <v>-2756215.0503805876</v>
      </c>
      <c r="T191" s="588">
        <f t="shared" si="53"/>
        <v>-3.1967206583061979E-2</v>
      </c>
      <c r="U191" s="597">
        <f t="shared" si="54"/>
        <v>-161.39925340402809</v>
      </c>
      <c r="V191" s="587">
        <v>-3017867.1499845367</v>
      </c>
      <c r="W191" s="586">
        <f t="shared" si="55"/>
        <v>-176.72115418308465</v>
      </c>
      <c r="X191" s="412">
        <v>17077</v>
      </c>
      <c r="Y191" s="439">
        <v>10</v>
      </c>
      <c r="Z191" s="439">
        <v>10</v>
      </c>
      <c r="AB191" s="426"/>
    </row>
    <row r="192" spans="1:28" s="584" customFormat="1">
      <c r="A192" s="408">
        <v>595</v>
      </c>
      <c r="B192" s="408" t="s">
        <v>226</v>
      </c>
      <c r="C192" s="409">
        <v>24040972.649205178</v>
      </c>
      <c r="D192" s="409">
        <v>24023872.569289967</v>
      </c>
      <c r="E192" s="409">
        <v>24153109.509779088</v>
      </c>
      <c r="F192" s="409">
        <f t="shared" si="42"/>
        <v>-17100.079915210605</v>
      </c>
      <c r="G192" s="407">
        <f t="shared" si="43"/>
        <v>129236.94048912078</v>
      </c>
      <c r="H192" s="407">
        <f t="shared" si="44"/>
        <v>112136.86057391018</v>
      </c>
      <c r="I192" s="588">
        <f t="shared" si="45"/>
        <v>4.6644061457146386E-3</v>
      </c>
      <c r="J192" s="586">
        <f t="shared" si="46"/>
        <v>27.086198206258498</v>
      </c>
      <c r="K192" s="409">
        <v>25567598.111663383</v>
      </c>
      <c r="L192" s="409">
        <v>25543168.681772146</v>
      </c>
      <c r="M192" s="409">
        <v>25752712.498561777</v>
      </c>
      <c r="N192" s="409">
        <f t="shared" si="47"/>
        <v>-24429.429891236126</v>
      </c>
      <c r="O192" s="409">
        <f t="shared" si="48"/>
        <v>209543.8167896308</v>
      </c>
      <c r="P192" s="407">
        <f t="shared" si="49"/>
        <v>185114.38689839467</v>
      </c>
      <c r="Q192" s="593">
        <f t="shared" si="50"/>
        <v>7.2401946436239355E-3</v>
      </c>
      <c r="R192" s="407">
        <f t="shared" si="51"/>
        <v>44.713620023766829</v>
      </c>
      <c r="S192" s="586">
        <f t="shared" si="52"/>
        <v>72977.526324484497</v>
      </c>
      <c r="T192" s="588">
        <f t="shared" si="53"/>
        <v>3.0355479950557331E-3</v>
      </c>
      <c r="U192" s="597">
        <f t="shared" si="54"/>
        <v>17.627421817508331</v>
      </c>
      <c r="V192" s="587">
        <v>130625.25197884347</v>
      </c>
      <c r="W192" s="586">
        <f t="shared" si="55"/>
        <v>31.551993231604705</v>
      </c>
      <c r="X192" s="412">
        <v>4140</v>
      </c>
      <c r="Y192" s="439">
        <v>11</v>
      </c>
      <c r="Z192" s="439">
        <v>11</v>
      </c>
      <c r="AB192" s="426"/>
    </row>
    <row r="193" spans="1:28" s="584" customFormat="1">
      <c r="A193" s="408">
        <v>598</v>
      </c>
      <c r="B193" s="408" t="s">
        <v>227</v>
      </c>
      <c r="C193" s="409">
        <v>87643880.047520772</v>
      </c>
      <c r="D193" s="409">
        <v>92470880.987914339</v>
      </c>
      <c r="E193" s="409">
        <v>92514723.066152886</v>
      </c>
      <c r="F193" s="409">
        <f t="shared" si="42"/>
        <v>4827000.9403935671</v>
      </c>
      <c r="G193" s="407">
        <f t="shared" si="43"/>
        <v>43842.078238546848</v>
      </c>
      <c r="H193" s="407">
        <f t="shared" si="44"/>
        <v>4870843.0186321139</v>
      </c>
      <c r="I193" s="588">
        <f t="shared" si="45"/>
        <v>5.5575392326208381E-2</v>
      </c>
      <c r="J193" s="586">
        <f t="shared" si="46"/>
        <v>253.59728321091862</v>
      </c>
      <c r="K193" s="409">
        <v>79611403.679786116</v>
      </c>
      <c r="L193" s="409">
        <v>80298716.353646502</v>
      </c>
      <c r="M193" s="409">
        <v>80782738.48936978</v>
      </c>
      <c r="N193" s="409">
        <f t="shared" si="47"/>
        <v>687312.67386038601</v>
      </c>
      <c r="O193" s="409">
        <f t="shared" si="48"/>
        <v>484022.13572327793</v>
      </c>
      <c r="P193" s="407">
        <f t="shared" si="49"/>
        <v>1171334.8095836639</v>
      </c>
      <c r="Q193" s="593">
        <f t="shared" si="50"/>
        <v>1.4713153586576868E-2</v>
      </c>
      <c r="R193" s="407">
        <f t="shared" si="51"/>
        <v>60.984787295447695</v>
      </c>
      <c r="S193" s="586">
        <f t="shared" si="52"/>
        <v>-3699508.20904845</v>
      </c>
      <c r="T193" s="588">
        <f t="shared" si="53"/>
        <v>-4.2210684956468902E-2</v>
      </c>
      <c r="U193" s="597">
        <f t="shared" si="54"/>
        <v>-192.61249591547093</v>
      </c>
      <c r="V193" s="587">
        <v>-3569261.4120007996</v>
      </c>
      <c r="W193" s="586">
        <f t="shared" si="55"/>
        <v>-185.83128088721818</v>
      </c>
      <c r="X193" s="412">
        <v>19207</v>
      </c>
      <c r="Y193" s="439">
        <v>15</v>
      </c>
      <c r="Z193" s="439">
        <v>15</v>
      </c>
      <c r="AB193" s="426"/>
    </row>
    <row r="194" spans="1:28" s="584" customFormat="1">
      <c r="A194" s="408">
        <v>599</v>
      </c>
      <c r="B194" s="408" t="s">
        <v>389</v>
      </c>
      <c r="C194" s="409">
        <v>39030983.968892351</v>
      </c>
      <c r="D194" s="409">
        <v>39512134.425729893</v>
      </c>
      <c r="E194" s="409">
        <v>39879259.134139657</v>
      </c>
      <c r="F194" s="409">
        <f t="shared" si="42"/>
        <v>481150.45683754236</v>
      </c>
      <c r="G194" s="407">
        <f t="shared" si="43"/>
        <v>367124.70840976387</v>
      </c>
      <c r="H194" s="407">
        <f t="shared" si="44"/>
        <v>848275.16524730623</v>
      </c>
      <c r="I194" s="588">
        <f t="shared" si="45"/>
        <v>2.1733378946412946E-2</v>
      </c>
      <c r="J194" s="586">
        <f t="shared" si="46"/>
        <v>75.698301378485297</v>
      </c>
      <c r="K194" s="409">
        <v>35181634.11789985</v>
      </c>
      <c r="L194" s="409">
        <v>35755875.93914932</v>
      </c>
      <c r="M194" s="409">
        <v>36579383.602582932</v>
      </c>
      <c r="N194" s="409">
        <f t="shared" si="47"/>
        <v>574241.82124947011</v>
      </c>
      <c r="O194" s="409">
        <f t="shared" si="48"/>
        <v>823507.66343361139</v>
      </c>
      <c r="P194" s="407">
        <f t="shared" si="49"/>
        <v>1397749.4846830815</v>
      </c>
      <c r="Q194" s="593">
        <f t="shared" si="50"/>
        <v>3.9729521374674552E-2</v>
      </c>
      <c r="R194" s="407">
        <f t="shared" si="51"/>
        <v>124.73224028940581</v>
      </c>
      <c r="S194" s="586">
        <f t="shared" si="52"/>
        <v>549474.31943577528</v>
      </c>
      <c r="T194" s="588">
        <f t="shared" si="53"/>
        <v>1.4077900774259385E-2</v>
      </c>
      <c r="U194" s="597">
        <f t="shared" si="54"/>
        <v>49.033938910920511</v>
      </c>
      <c r="V194" s="587">
        <v>278307.76462532207</v>
      </c>
      <c r="W194" s="586">
        <f t="shared" si="55"/>
        <v>24.835602768634846</v>
      </c>
      <c r="X194" s="412">
        <v>11206</v>
      </c>
      <c r="Y194" s="439">
        <v>15</v>
      </c>
      <c r="Z194" s="439">
        <v>15</v>
      </c>
      <c r="AB194" s="426"/>
    </row>
    <row r="195" spans="1:28" s="584" customFormat="1">
      <c r="A195" s="408">
        <v>601</v>
      </c>
      <c r="B195" s="408" t="s">
        <v>229</v>
      </c>
      <c r="C195" s="409">
        <v>19379636.224080268</v>
      </c>
      <c r="D195" s="409">
        <v>20467727.763529066</v>
      </c>
      <c r="E195" s="409">
        <v>20568163.497175574</v>
      </c>
      <c r="F195" s="409">
        <f t="shared" si="42"/>
        <v>1088091.5394487977</v>
      </c>
      <c r="G195" s="407">
        <f t="shared" si="43"/>
        <v>100435.73364650831</v>
      </c>
      <c r="H195" s="407">
        <f t="shared" si="44"/>
        <v>1188527.273095306</v>
      </c>
      <c r="I195" s="588">
        <f t="shared" si="45"/>
        <v>6.1328667852830761E-2</v>
      </c>
      <c r="J195" s="586">
        <f t="shared" si="46"/>
        <v>313.92690784345115</v>
      </c>
      <c r="K195" s="409">
        <v>21403869.194499083</v>
      </c>
      <c r="L195" s="409">
        <v>21551207.433260154</v>
      </c>
      <c r="M195" s="409">
        <v>21823122.390299395</v>
      </c>
      <c r="N195" s="409">
        <f t="shared" si="47"/>
        <v>147338.23876107112</v>
      </c>
      <c r="O195" s="409">
        <f t="shared" si="48"/>
        <v>271914.95703924075</v>
      </c>
      <c r="P195" s="407">
        <f t="shared" si="49"/>
        <v>419253.19580031186</v>
      </c>
      <c r="Q195" s="593">
        <f t="shared" si="50"/>
        <v>1.9587729302142358E-2</v>
      </c>
      <c r="R195" s="407">
        <f t="shared" si="51"/>
        <v>110.73776962501634</v>
      </c>
      <c r="S195" s="586">
        <f t="shared" si="52"/>
        <v>-769274.07729499415</v>
      </c>
      <c r="T195" s="588">
        <f t="shared" si="53"/>
        <v>-3.9694969936490791E-2</v>
      </c>
      <c r="U195" s="597">
        <f t="shared" si="54"/>
        <v>-203.18913821843481</v>
      </c>
      <c r="V195" s="587">
        <v>-914129.55350408982</v>
      </c>
      <c r="W195" s="586">
        <f t="shared" si="55"/>
        <v>-241.44996130588743</v>
      </c>
      <c r="X195" s="412">
        <v>3786</v>
      </c>
      <c r="Y195" s="439">
        <v>13</v>
      </c>
      <c r="Z195" s="439">
        <v>13</v>
      </c>
      <c r="AB195" s="426"/>
    </row>
    <row r="196" spans="1:28" s="584" customFormat="1">
      <c r="A196" s="408">
        <v>604</v>
      </c>
      <c r="B196" s="408" t="s">
        <v>230</v>
      </c>
      <c r="C196" s="409">
        <v>61320470.750745051</v>
      </c>
      <c r="D196" s="409">
        <v>64373305.180282004</v>
      </c>
      <c r="E196" s="409">
        <v>64961699.377830572</v>
      </c>
      <c r="F196" s="409">
        <f t="shared" si="42"/>
        <v>3052834.4295369536</v>
      </c>
      <c r="G196" s="407">
        <f t="shared" si="43"/>
        <v>588394.19754856825</v>
      </c>
      <c r="H196" s="407">
        <f t="shared" si="44"/>
        <v>3641228.6270855218</v>
      </c>
      <c r="I196" s="588">
        <f t="shared" si="45"/>
        <v>5.9380311052835165E-2</v>
      </c>
      <c r="J196" s="586">
        <f t="shared" si="46"/>
        <v>178.44786214582317</v>
      </c>
      <c r="K196" s="409">
        <v>66703700.783112772</v>
      </c>
      <c r="L196" s="409">
        <v>70484528.53406933</v>
      </c>
      <c r="M196" s="409">
        <v>71863363.72566545</v>
      </c>
      <c r="N196" s="409">
        <f t="shared" si="47"/>
        <v>3780827.7509565577</v>
      </c>
      <c r="O196" s="409">
        <f t="shared" si="48"/>
        <v>1378835.1915961206</v>
      </c>
      <c r="P196" s="407">
        <f t="shared" si="49"/>
        <v>5159662.9425526783</v>
      </c>
      <c r="Q196" s="593">
        <f t="shared" si="50"/>
        <v>7.7351974207987853E-2</v>
      </c>
      <c r="R196" s="407">
        <f t="shared" si="51"/>
        <v>252.86267790015577</v>
      </c>
      <c r="S196" s="586">
        <f t="shared" si="52"/>
        <v>1518434.3154671565</v>
      </c>
      <c r="T196" s="588">
        <f t="shared" si="53"/>
        <v>2.4762274276061511E-2</v>
      </c>
      <c r="U196" s="597">
        <f t="shared" si="54"/>
        <v>74.414815754332594</v>
      </c>
      <c r="V196" s="587">
        <v>-108707.99445360526</v>
      </c>
      <c r="W196" s="586">
        <f t="shared" si="55"/>
        <v>-5.3275174934381413</v>
      </c>
      <c r="X196" s="412">
        <v>20405</v>
      </c>
      <c r="Y196" s="439">
        <v>6</v>
      </c>
      <c r="Z196" s="439">
        <v>6</v>
      </c>
      <c r="AB196" s="426"/>
    </row>
    <row r="197" spans="1:28" s="584" customFormat="1">
      <c r="A197" s="408">
        <v>607</v>
      </c>
      <c r="B197" s="408" t="s">
        <v>231</v>
      </c>
      <c r="C197" s="409">
        <v>19856969.393525008</v>
      </c>
      <c r="D197" s="409">
        <v>21269443.389326394</v>
      </c>
      <c r="E197" s="409">
        <v>20754736.488656484</v>
      </c>
      <c r="F197" s="409">
        <f t="shared" si="42"/>
        <v>1412473.9958013855</v>
      </c>
      <c r="G197" s="407">
        <f t="shared" si="43"/>
        <v>-514706.90066991001</v>
      </c>
      <c r="H197" s="407">
        <f t="shared" si="44"/>
        <v>897767.09513147548</v>
      </c>
      <c r="I197" s="588">
        <f t="shared" si="45"/>
        <v>4.5211687510795115E-2</v>
      </c>
      <c r="J197" s="586">
        <f t="shared" si="46"/>
        <v>219.82543955227118</v>
      </c>
      <c r="K197" s="409">
        <v>19868030.670469172</v>
      </c>
      <c r="L197" s="409">
        <v>19952646.652572617</v>
      </c>
      <c r="M197" s="409">
        <v>20119707.363011658</v>
      </c>
      <c r="N197" s="409">
        <f t="shared" si="47"/>
        <v>84615.982103444636</v>
      </c>
      <c r="O197" s="409">
        <f t="shared" si="48"/>
        <v>167060.71043904126</v>
      </c>
      <c r="P197" s="407">
        <f t="shared" si="49"/>
        <v>251676.69254248589</v>
      </c>
      <c r="Q197" s="593">
        <f t="shared" si="50"/>
        <v>1.266742017448993E-2</v>
      </c>
      <c r="R197" s="407">
        <f t="shared" si="51"/>
        <v>61.625047145564615</v>
      </c>
      <c r="S197" s="586">
        <f t="shared" si="52"/>
        <v>-646090.40258898959</v>
      </c>
      <c r="T197" s="588">
        <f t="shared" si="53"/>
        <v>-3.2537210980426237E-2</v>
      </c>
      <c r="U197" s="597">
        <f t="shared" si="54"/>
        <v>-158.20039240670656</v>
      </c>
      <c r="V197" s="587">
        <v>-645940.93479647813</v>
      </c>
      <c r="W197" s="586">
        <f t="shared" si="55"/>
        <v>-158.16379402460288</v>
      </c>
      <c r="X197" s="412">
        <v>4084</v>
      </c>
      <c r="Y197" s="439">
        <v>12</v>
      </c>
      <c r="Z197" s="439">
        <v>12</v>
      </c>
      <c r="AB197" s="426"/>
    </row>
    <row r="198" spans="1:28" s="584" customFormat="1">
      <c r="A198" s="408">
        <v>608</v>
      </c>
      <c r="B198" s="408" t="s">
        <v>232</v>
      </c>
      <c r="C198" s="409">
        <v>9421955.6172595844</v>
      </c>
      <c r="D198" s="409">
        <v>9871778.7386484891</v>
      </c>
      <c r="E198" s="409">
        <v>9739455.5085016415</v>
      </c>
      <c r="F198" s="409">
        <f t="shared" si="42"/>
        <v>449823.12138890475</v>
      </c>
      <c r="G198" s="407">
        <f t="shared" si="43"/>
        <v>-132323.23014684767</v>
      </c>
      <c r="H198" s="407">
        <f t="shared" si="44"/>
        <v>317499.89124205709</v>
      </c>
      <c r="I198" s="588">
        <f t="shared" si="45"/>
        <v>3.3697875912347297E-2</v>
      </c>
      <c r="J198" s="586">
        <f t="shared" si="46"/>
        <v>160.35348042528136</v>
      </c>
      <c r="K198" s="409">
        <v>9495537.2344436087</v>
      </c>
      <c r="L198" s="409">
        <v>9503456.2816093322</v>
      </c>
      <c r="M198" s="409">
        <v>9617718.7701145578</v>
      </c>
      <c r="N198" s="409">
        <f t="shared" si="47"/>
        <v>7919.0471657235175</v>
      </c>
      <c r="O198" s="409">
        <f t="shared" si="48"/>
        <v>114262.48850522563</v>
      </c>
      <c r="P198" s="407">
        <f t="shared" si="49"/>
        <v>122181.53567094915</v>
      </c>
      <c r="Q198" s="593">
        <f t="shared" si="50"/>
        <v>1.286725886638139E-2</v>
      </c>
      <c r="R198" s="407">
        <f t="shared" si="51"/>
        <v>61.707846298459167</v>
      </c>
      <c r="S198" s="586">
        <f t="shared" si="52"/>
        <v>-195318.35557110794</v>
      </c>
      <c r="T198" s="588">
        <f t="shared" si="53"/>
        <v>-2.0730129020488541E-2</v>
      </c>
      <c r="U198" s="597">
        <f t="shared" si="54"/>
        <v>-98.645634126822188</v>
      </c>
      <c r="V198" s="587">
        <v>-313911.30934168934</v>
      </c>
      <c r="W198" s="586">
        <f t="shared" si="55"/>
        <v>-158.54106532408554</v>
      </c>
      <c r="X198" s="412">
        <v>1980</v>
      </c>
      <c r="Y198" s="439">
        <v>4</v>
      </c>
      <c r="Z198" s="439">
        <v>4</v>
      </c>
      <c r="AB198" s="426"/>
    </row>
    <row r="199" spans="1:28" s="584" customFormat="1">
      <c r="A199" s="408">
        <v>609</v>
      </c>
      <c r="B199" s="408" t="s">
        <v>233</v>
      </c>
      <c r="C199" s="409">
        <v>351329480.8891468</v>
      </c>
      <c r="D199" s="409">
        <v>360560408.14017069</v>
      </c>
      <c r="E199" s="409">
        <v>361574870.12494153</v>
      </c>
      <c r="F199" s="409">
        <f t="shared" si="42"/>
        <v>9230927.2510238886</v>
      </c>
      <c r="G199" s="407">
        <f t="shared" si="43"/>
        <v>1014461.9847708344</v>
      </c>
      <c r="H199" s="407">
        <f t="shared" si="44"/>
        <v>10245389.235794723</v>
      </c>
      <c r="I199" s="588">
        <f t="shared" si="45"/>
        <v>2.9161769202702914E-2</v>
      </c>
      <c r="J199" s="586">
        <f t="shared" si="46"/>
        <v>123.13429764791447</v>
      </c>
      <c r="K199" s="409">
        <v>329490881.78608906</v>
      </c>
      <c r="L199" s="409">
        <v>334455153.04526532</v>
      </c>
      <c r="M199" s="409">
        <v>336957992.53206253</v>
      </c>
      <c r="N199" s="409">
        <f t="shared" si="47"/>
        <v>4964271.2591762543</v>
      </c>
      <c r="O199" s="409">
        <f t="shared" si="48"/>
        <v>2502839.4867972136</v>
      </c>
      <c r="P199" s="407">
        <f t="shared" si="49"/>
        <v>7467110.7459734678</v>
      </c>
      <c r="Q199" s="593">
        <f t="shared" si="50"/>
        <v>2.2662571739454809E-2</v>
      </c>
      <c r="R199" s="407">
        <f t="shared" si="51"/>
        <v>89.743533994032418</v>
      </c>
      <c r="S199" s="586">
        <f t="shared" si="52"/>
        <v>-2778278.4898212552</v>
      </c>
      <c r="T199" s="588">
        <f t="shared" si="53"/>
        <v>-7.9079002501867227E-3</v>
      </c>
      <c r="U199" s="597">
        <f t="shared" si="54"/>
        <v>-33.39076365388204</v>
      </c>
      <c r="V199" s="587">
        <v>-9548234.3539657965</v>
      </c>
      <c r="W199" s="586">
        <f t="shared" si="55"/>
        <v>-114.75553577267948</v>
      </c>
      <c r="X199" s="412">
        <v>83205</v>
      </c>
      <c r="Y199" s="439">
        <v>4</v>
      </c>
      <c r="Z199" s="439">
        <v>4</v>
      </c>
      <c r="AB199" s="426"/>
    </row>
    <row r="200" spans="1:28" s="584" customFormat="1">
      <c r="A200" s="408">
        <v>611</v>
      </c>
      <c r="B200" s="408" t="s">
        <v>234</v>
      </c>
      <c r="C200" s="409">
        <v>14670966.89097039</v>
      </c>
      <c r="D200" s="409">
        <v>15222944.284127655</v>
      </c>
      <c r="E200" s="409">
        <v>15267869.492012365</v>
      </c>
      <c r="F200" s="409">
        <f t="shared" si="42"/>
        <v>551977.39315726422</v>
      </c>
      <c r="G200" s="407">
        <f t="shared" si="43"/>
        <v>44925.207884710282</v>
      </c>
      <c r="H200" s="407">
        <f t="shared" si="44"/>
        <v>596902.6010419745</v>
      </c>
      <c r="I200" s="588">
        <f t="shared" si="45"/>
        <v>4.0685975605967248E-2</v>
      </c>
      <c r="J200" s="586">
        <f t="shared" si="46"/>
        <v>119.11845959728088</v>
      </c>
      <c r="K200" s="409">
        <v>15423579.935280895</v>
      </c>
      <c r="L200" s="409">
        <v>16128447.638611019</v>
      </c>
      <c r="M200" s="409">
        <v>16213190.118982777</v>
      </c>
      <c r="N200" s="409">
        <f t="shared" si="47"/>
        <v>704867.7033301238</v>
      </c>
      <c r="O200" s="409">
        <f t="shared" si="48"/>
        <v>84742.480371758342</v>
      </c>
      <c r="P200" s="407">
        <f t="shared" si="49"/>
        <v>789610.18370188214</v>
      </c>
      <c r="Q200" s="593">
        <f t="shared" si="50"/>
        <v>5.119500057802253E-2</v>
      </c>
      <c r="R200" s="407">
        <f t="shared" si="51"/>
        <v>157.57537092434288</v>
      </c>
      <c r="S200" s="586">
        <f t="shared" si="52"/>
        <v>192707.58265990764</v>
      </c>
      <c r="T200" s="588">
        <f t="shared" si="53"/>
        <v>1.3135302130530626E-2</v>
      </c>
      <c r="U200" s="597">
        <f t="shared" si="54"/>
        <v>38.456911327061988</v>
      </c>
      <c r="V200" s="587">
        <v>-698069.06417740509</v>
      </c>
      <c r="W200" s="586">
        <f t="shared" si="55"/>
        <v>-139.30733669475256</v>
      </c>
      <c r="X200" s="412">
        <v>5011</v>
      </c>
      <c r="Y200" s="439">
        <v>1</v>
      </c>
      <c r="Z200" s="594">
        <v>33</v>
      </c>
      <c r="AB200" s="426"/>
    </row>
    <row r="201" spans="1:28" s="584" customFormat="1">
      <c r="A201" s="408">
        <v>614</v>
      </c>
      <c r="B201" s="408" t="s">
        <v>235</v>
      </c>
      <c r="C201" s="409">
        <v>20253929.621004049</v>
      </c>
      <c r="D201" s="409">
        <v>19957811.732209962</v>
      </c>
      <c r="E201" s="409">
        <v>20721209.287594754</v>
      </c>
      <c r="F201" s="409">
        <f t="shared" si="42"/>
        <v>-296117.88879408687</v>
      </c>
      <c r="G201" s="407">
        <f t="shared" si="43"/>
        <v>763397.55538479239</v>
      </c>
      <c r="H201" s="407">
        <f t="shared" si="44"/>
        <v>467279.66659070551</v>
      </c>
      <c r="I201" s="588">
        <f t="shared" si="45"/>
        <v>2.3071062027692633E-2</v>
      </c>
      <c r="J201" s="586">
        <f t="shared" si="46"/>
        <v>155.81182613894816</v>
      </c>
      <c r="K201" s="409">
        <v>19372514.60398395</v>
      </c>
      <c r="L201" s="409">
        <v>19164938.074628156</v>
      </c>
      <c r="M201" s="409">
        <v>19558052.942238219</v>
      </c>
      <c r="N201" s="409">
        <f t="shared" si="47"/>
        <v>-207576.52935579419</v>
      </c>
      <c r="O201" s="409">
        <f t="shared" si="48"/>
        <v>393114.8676100634</v>
      </c>
      <c r="P201" s="407">
        <f t="shared" si="49"/>
        <v>185538.33825426921</v>
      </c>
      <c r="Q201" s="593">
        <f t="shared" si="50"/>
        <v>9.5774008716510827E-3</v>
      </c>
      <c r="R201" s="407">
        <f t="shared" si="51"/>
        <v>61.866734996421876</v>
      </c>
      <c r="S201" s="586">
        <f t="shared" si="52"/>
        <v>-281741.3283364363</v>
      </c>
      <c r="T201" s="588">
        <f t="shared" si="53"/>
        <v>-1.391045261874814E-2</v>
      </c>
      <c r="U201" s="597">
        <f t="shared" si="54"/>
        <v>-93.94509114252628</v>
      </c>
      <c r="V201" s="587">
        <v>-335286.13566082111</v>
      </c>
      <c r="W201" s="586">
        <f t="shared" si="55"/>
        <v>-111.79931165749286</v>
      </c>
      <c r="X201" s="412">
        <v>2999</v>
      </c>
      <c r="Y201" s="439">
        <v>19</v>
      </c>
      <c r="Z201" s="439">
        <v>19</v>
      </c>
      <c r="AB201" s="426"/>
    </row>
    <row r="202" spans="1:28" s="584" customFormat="1">
      <c r="A202" s="408">
        <v>615</v>
      </c>
      <c r="B202" s="408" t="s">
        <v>236</v>
      </c>
      <c r="C202" s="409">
        <v>37635492.775002725</v>
      </c>
      <c r="D202" s="409">
        <v>37662655.756182589</v>
      </c>
      <c r="E202" s="409">
        <v>38136539.314993642</v>
      </c>
      <c r="F202" s="409">
        <f t="shared" si="42"/>
        <v>27162.981179863214</v>
      </c>
      <c r="G202" s="407">
        <f t="shared" si="43"/>
        <v>473883.55881105363</v>
      </c>
      <c r="H202" s="407">
        <f t="shared" si="44"/>
        <v>501046.53999091685</v>
      </c>
      <c r="I202" s="588">
        <f t="shared" si="45"/>
        <v>1.3313138823140613E-2</v>
      </c>
      <c r="J202" s="586">
        <f t="shared" si="46"/>
        <v>65.901162697739949</v>
      </c>
      <c r="K202" s="409">
        <v>41020324.566809565</v>
      </c>
      <c r="L202" s="409">
        <v>41179830.95632603</v>
      </c>
      <c r="M202" s="409">
        <v>41480580.697034262</v>
      </c>
      <c r="N202" s="409">
        <f t="shared" si="47"/>
        <v>159506.38951646537</v>
      </c>
      <c r="O202" s="409">
        <f t="shared" si="48"/>
        <v>300749.74070823193</v>
      </c>
      <c r="P202" s="407">
        <f t="shared" si="49"/>
        <v>460256.13022469729</v>
      </c>
      <c r="Q202" s="593">
        <f t="shared" si="50"/>
        <v>1.1220197184814587E-2</v>
      </c>
      <c r="R202" s="407">
        <f t="shared" si="51"/>
        <v>60.536121297474324</v>
      </c>
      <c r="S202" s="586">
        <f t="shared" si="52"/>
        <v>-40790.409766219556</v>
      </c>
      <c r="T202" s="588">
        <f t="shared" si="53"/>
        <v>-1.0838282365552632E-3</v>
      </c>
      <c r="U202" s="597">
        <f t="shared" si="54"/>
        <v>-5.3650414002656266</v>
      </c>
      <c r="V202" s="587">
        <v>-19940.047265317291</v>
      </c>
      <c r="W202" s="586">
        <f t="shared" si="55"/>
        <v>-2.62265517102687</v>
      </c>
      <c r="X202" s="412">
        <v>7603</v>
      </c>
      <c r="Y202" s="439">
        <v>17</v>
      </c>
      <c r="Z202" s="439">
        <v>17</v>
      </c>
      <c r="AB202" s="426"/>
    </row>
    <row r="203" spans="1:28" s="584" customFormat="1">
      <c r="A203" s="408">
        <v>616</v>
      </c>
      <c r="B203" s="408" t="s">
        <v>237</v>
      </c>
      <c r="C203" s="409">
        <v>6891009.1317232111</v>
      </c>
      <c r="D203" s="409">
        <v>6966998.5638591796</v>
      </c>
      <c r="E203" s="409">
        <v>7219935.0719035743</v>
      </c>
      <c r="F203" s="409">
        <f t="shared" ref="F203:F266" si="56">D203-C203</f>
        <v>75989.432135968469</v>
      </c>
      <c r="G203" s="407">
        <f t="shared" ref="G203:G266" si="57">E203-D203</f>
        <v>252936.50804439466</v>
      </c>
      <c r="H203" s="407">
        <f t="shared" ref="H203:H266" si="58">E203-C203</f>
        <v>328925.94018036313</v>
      </c>
      <c r="I203" s="588">
        <f t="shared" ref="I203:I266" si="59">H203/C203</f>
        <v>4.7732622884815383E-2</v>
      </c>
      <c r="J203" s="586">
        <f t="shared" ref="J203:J266" si="60">H203/X203</f>
        <v>182.02874387402497</v>
      </c>
      <c r="K203" s="409">
        <v>6864176.6130120344</v>
      </c>
      <c r="L203" s="409">
        <v>6912645.4765814859</v>
      </c>
      <c r="M203" s="409">
        <v>7075333.7044390794</v>
      </c>
      <c r="N203" s="409">
        <f t="shared" ref="N203:N266" si="61">L203-K203</f>
        <v>48468.863569451496</v>
      </c>
      <c r="O203" s="409">
        <f t="shared" ref="O203:O266" si="62">M203-L203</f>
        <v>162688.22785759345</v>
      </c>
      <c r="P203" s="407">
        <f t="shared" ref="P203:P266" si="63">M203-K203</f>
        <v>211157.09142704494</v>
      </c>
      <c r="Q203" s="593">
        <f t="shared" ref="Q203:Q266" si="64">P203/K203</f>
        <v>3.0762187998887774E-2</v>
      </c>
      <c r="R203" s="407">
        <f t="shared" ref="R203:R266" si="65">P203/X203</f>
        <v>116.85505889709184</v>
      </c>
      <c r="S203" s="586">
        <f t="shared" ref="S203:S266" si="66">P203-H203</f>
        <v>-117768.84875331819</v>
      </c>
      <c r="T203" s="588">
        <f t="shared" ref="T203:T266" si="67">S203/C203</f>
        <v>-1.7090218065618515E-2</v>
      </c>
      <c r="U203" s="597">
        <f t="shared" ref="U203:U266" si="68">S203/X203</f>
        <v>-65.173684976933146</v>
      </c>
      <c r="V203" s="587">
        <v>-333800.81529040798</v>
      </c>
      <c r="W203" s="586">
        <f t="shared" ref="W203:W266" si="69">V203/X203</f>
        <v>-184.72651648611398</v>
      </c>
      <c r="X203" s="412">
        <v>1807</v>
      </c>
      <c r="Y203" s="439">
        <v>1</v>
      </c>
      <c r="Z203" s="594">
        <v>32</v>
      </c>
      <c r="AB203" s="426"/>
    </row>
    <row r="204" spans="1:28" s="584" customFormat="1">
      <c r="A204" s="408">
        <v>619</v>
      </c>
      <c r="B204" s="408" t="s">
        <v>238</v>
      </c>
      <c r="C204" s="409">
        <v>13162284.072103057</v>
      </c>
      <c r="D204" s="409">
        <v>13064252.711729182</v>
      </c>
      <c r="E204" s="409">
        <v>13232498.618013663</v>
      </c>
      <c r="F204" s="409">
        <f t="shared" si="56"/>
        <v>-98031.360373875126</v>
      </c>
      <c r="G204" s="407">
        <f t="shared" si="57"/>
        <v>168245.90628448129</v>
      </c>
      <c r="H204" s="407">
        <f t="shared" si="58"/>
        <v>70214.545910606161</v>
      </c>
      <c r="I204" s="588">
        <f t="shared" si="59"/>
        <v>5.3345259474700995E-3</v>
      </c>
      <c r="J204" s="586">
        <f t="shared" si="60"/>
        <v>26.248428377796696</v>
      </c>
      <c r="K204" s="409">
        <v>14394458.449185075</v>
      </c>
      <c r="L204" s="409">
        <v>14224368.427702539</v>
      </c>
      <c r="M204" s="409">
        <v>14580212.185361227</v>
      </c>
      <c r="N204" s="409">
        <f t="shared" si="61"/>
        <v>-170090.02148253657</v>
      </c>
      <c r="O204" s="409">
        <f t="shared" si="62"/>
        <v>355843.75765868835</v>
      </c>
      <c r="P204" s="407">
        <f t="shared" si="63"/>
        <v>185753.73617615178</v>
      </c>
      <c r="Q204" s="593">
        <f t="shared" si="64"/>
        <v>1.2904531061859296E-2</v>
      </c>
      <c r="R204" s="407">
        <f t="shared" si="65"/>
        <v>69.440649037813756</v>
      </c>
      <c r="S204" s="586">
        <f t="shared" si="66"/>
        <v>115539.19026554562</v>
      </c>
      <c r="T204" s="588">
        <f t="shared" si="67"/>
        <v>8.7780501949829802E-3</v>
      </c>
      <c r="U204" s="597">
        <f t="shared" si="68"/>
        <v>43.192220660017057</v>
      </c>
      <c r="V204" s="587">
        <v>-359759.72482163226</v>
      </c>
      <c r="W204" s="586">
        <f t="shared" si="69"/>
        <v>-134.48961675575038</v>
      </c>
      <c r="X204" s="412">
        <v>2675</v>
      </c>
      <c r="Y204" s="439">
        <v>6</v>
      </c>
      <c r="Z204" s="439">
        <v>6</v>
      </c>
      <c r="AB204" s="426"/>
    </row>
    <row r="205" spans="1:28" s="584" customFormat="1">
      <c r="A205" s="408">
        <v>620</v>
      </c>
      <c r="B205" s="408" t="s">
        <v>239</v>
      </c>
      <c r="C205" s="409">
        <v>15842217.243819408</v>
      </c>
      <c r="D205" s="409">
        <v>15899668.005176967</v>
      </c>
      <c r="E205" s="409">
        <v>16168558.271417649</v>
      </c>
      <c r="F205" s="409">
        <f t="shared" si="56"/>
        <v>57450.761357558891</v>
      </c>
      <c r="G205" s="407">
        <f t="shared" si="57"/>
        <v>268890.26624068245</v>
      </c>
      <c r="H205" s="407">
        <f t="shared" si="58"/>
        <v>326341.02759824134</v>
      </c>
      <c r="I205" s="588">
        <f t="shared" si="59"/>
        <v>2.0599454140521785E-2</v>
      </c>
      <c r="J205" s="586">
        <f t="shared" si="60"/>
        <v>137.11807882279049</v>
      </c>
      <c r="K205" s="409">
        <v>16551769.094683086</v>
      </c>
      <c r="L205" s="409">
        <v>16490988.011681778</v>
      </c>
      <c r="M205" s="409">
        <v>16600032.029293535</v>
      </c>
      <c r="N205" s="409">
        <f t="shared" si="61"/>
        <v>-60781.083001308143</v>
      </c>
      <c r="O205" s="409">
        <f t="shared" si="62"/>
        <v>109044.01761175692</v>
      </c>
      <c r="P205" s="407">
        <f t="shared" si="63"/>
        <v>48262.934610448778</v>
      </c>
      <c r="Q205" s="593">
        <f t="shared" si="64"/>
        <v>2.9158777127909698E-3</v>
      </c>
      <c r="R205" s="407">
        <f t="shared" si="65"/>
        <v>20.278543953970075</v>
      </c>
      <c r="S205" s="586">
        <f t="shared" si="66"/>
        <v>-278078.09298779257</v>
      </c>
      <c r="T205" s="588">
        <f t="shared" si="67"/>
        <v>-1.7552978141129858E-2</v>
      </c>
      <c r="U205" s="597">
        <f t="shared" si="68"/>
        <v>-116.83953486882041</v>
      </c>
      <c r="V205" s="587">
        <v>-233406.00313930027</v>
      </c>
      <c r="W205" s="586">
        <f t="shared" si="69"/>
        <v>-98.069749218193394</v>
      </c>
      <c r="X205" s="412">
        <v>2380</v>
      </c>
      <c r="Y205" s="439">
        <v>18</v>
      </c>
      <c r="Z205" s="439">
        <v>18</v>
      </c>
      <c r="AB205" s="426"/>
    </row>
    <row r="206" spans="1:28" s="584" customFormat="1">
      <c r="A206" s="408">
        <v>623</v>
      </c>
      <c r="B206" s="408" t="s">
        <v>240</v>
      </c>
      <c r="C206" s="409">
        <v>11402132.58810533</v>
      </c>
      <c r="D206" s="409">
        <v>11773242.950150974</v>
      </c>
      <c r="E206" s="409">
        <v>11954458.591429032</v>
      </c>
      <c r="F206" s="409">
        <f t="shared" si="56"/>
        <v>371110.36204564385</v>
      </c>
      <c r="G206" s="407">
        <f t="shared" si="57"/>
        <v>181215.64127805829</v>
      </c>
      <c r="H206" s="407">
        <f t="shared" si="58"/>
        <v>552326.00332370214</v>
      </c>
      <c r="I206" s="588">
        <f t="shared" si="59"/>
        <v>4.8440587675667529E-2</v>
      </c>
      <c r="J206" s="586">
        <f t="shared" si="60"/>
        <v>262.13858724428201</v>
      </c>
      <c r="K206" s="409">
        <v>12217348.715953542</v>
      </c>
      <c r="L206" s="409">
        <v>12491731.531912865</v>
      </c>
      <c r="M206" s="409">
        <v>12756247.034845199</v>
      </c>
      <c r="N206" s="409">
        <f t="shared" si="61"/>
        <v>274382.8159593232</v>
      </c>
      <c r="O206" s="409">
        <f t="shared" si="62"/>
        <v>264515.50293233432</v>
      </c>
      <c r="P206" s="407">
        <f t="shared" si="63"/>
        <v>538898.31889165752</v>
      </c>
      <c r="Q206" s="593">
        <f t="shared" si="64"/>
        <v>4.4109268829165729E-2</v>
      </c>
      <c r="R206" s="407">
        <f t="shared" si="65"/>
        <v>255.76569477534767</v>
      </c>
      <c r="S206" s="586">
        <f t="shared" si="66"/>
        <v>-13427.684432044625</v>
      </c>
      <c r="T206" s="588">
        <f t="shared" si="67"/>
        <v>-1.1776467540863666E-3</v>
      </c>
      <c r="U206" s="597">
        <f t="shared" si="68"/>
        <v>-6.3728924689343263</v>
      </c>
      <c r="V206" s="587">
        <v>-48151.486099222675</v>
      </c>
      <c r="W206" s="586">
        <f t="shared" si="69"/>
        <v>-22.853102087908248</v>
      </c>
      <c r="X206" s="412">
        <v>2107</v>
      </c>
      <c r="Y206" s="439">
        <v>10</v>
      </c>
      <c r="Z206" s="439">
        <v>10</v>
      </c>
      <c r="AB206" s="426"/>
    </row>
    <row r="207" spans="1:28" s="584" customFormat="1">
      <c r="A207" s="408">
        <v>624</v>
      </c>
      <c r="B207" s="408" t="s">
        <v>241</v>
      </c>
      <c r="C207" s="409">
        <v>17728771.585867606</v>
      </c>
      <c r="D207" s="409">
        <v>18765063.422876183</v>
      </c>
      <c r="E207" s="409">
        <v>19070271.310969133</v>
      </c>
      <c r="F207" s="409">
        <f t="shared" si="56"/>
        <v>1036291.8370085768</v>
      </c>
      <c r="G207" s="407">
        <f t="shared" si="57"/>
        <v>305207.88809294999</v>
      </c>
      <c r="H207" s="407">
        <f t="shared" si="58"/>
        <v>1341499.7251015268</v>
      </c>
      <c r="I207" s="588">
        <f t="shared" si="59"/>
        <v>7.5667945666968606E-2</v>
      </c>
      <c r="J207" s="586">
        <f t="shared" si="60"/>
        <v>262.16527752619248</v>
      </c>
      <c r="K207" s="409">
        <v>19782280.307789259</v>
      </c>
      <c r="L207" s="409">
        <v>20074180.44358734</v>
      </c>
      <c r="M207" s="409">
        <v>20302042.740637284</v>
      </c>
      <c r="N207" s="409">
        <f t="shared" si="61"/>
        <v>291900.13579808176</v>
      </c>
      <c r="O207" s="409">
        <f t="shared" si="62"/>
        <v>227862.29704994336</v>
      </c>
      <c r="P207" s="407">
        <f t="shared" si="63"/>
        <v>519762.43284802511</v>
      </c>
      <c r="Q207" s="593">
        <f t="shared" si="64"/>
        <v>2.6274141542892253E-2</v>
      </c>
      <c r="R207" s="407">
        <f t="shared" si="65"/>
        <v>101.57561712879131</v>
      </c>
      <c r="S207" s="586">
        <f t="shared" si="66"/>
        <v>-821737.29225350171</v>
      </c>
      <c r="T207" s="588">
        <f t="shared" si="67"/>
        <v>-4.6350492377517295E-2</v>
      </c>
      <c r="U207" s="597">
        <f t="shared" si="68"/>
        <v>-160.58966039740116</v>
      </c>
      <c r="V207" s="587">
        <v>-1416172.9445850411</v>
      </c>
      <c r="W207" s="586">
        <f t="shared" si="69"/>
        <v>-276.75844138851693</v>
      </c>
      <c r="X207" s="412">
        <v>5117</v>
      </c>
      <c r="Y207" s="439">
        <v>8</v>
      </c>
      <c r="Z207" s="439">
        <v>8</v>
      </c>
      <c r="AB207" s="426"/>
    </row>
    <row r="208" spans="1:28" s="584" customFormat="1">
      <c r="A208" s="408">
        <v>625</v>
      </c>
      <c r="B208" s="408" t="s">
        <v>242</v>
      </c>
      <c r="C208" s="409">
        <v>12695822.734436048</v>
      </c>
      <c r="D208" s="409">
        <v>12989690.065217977</v>
      </c>
      <c r="E208" s="409">
        <v>13265020.680989357</v>
      </c>
      <c r="F208" s="409">
        <f t="shared" si="56"/>
        <v>293867.33078192919</v>
      </c>
      <c r="G208" s="407">
        <f t="shared" si="57"/>
        <v>275330.61577137932</v>
      </c>
      <c r="H208" s="407">
        <f t="shared" si="58"/>
        <v>569197.94655330852</v>
      </c>
      <c r="I208" s="588">
        <f t="shared" si="59"/>
        <v>4.4833482513064751E-2</v>
      </c>
      <c r="J208" s="586">
        <f t="shared" si="60"/>
        <v>190.30355952969191</v>
      </c>
      <c r="K208" s="409">
        <v>14241106.339909766</v>
      </c>
      <c r="L208" s="409">
        <v>14764131.156207843</v>
      </c>
      <c r="M208" s="409">
        <v>14699944.502138311</v>
      </c>
      <c r="N208" s="409">
        <f t="shared" si="61"/>
        <v>523024.81629807688</v>
      </c>
      <c r="O208" s="409">
        <f t="shared" si="62"/>
        <v>-64186.654069531709</v>
      </c>
      <c r="P208" s="407">
        <f t="shared" si="63"/>
        <v>458838.16222854517</v>
      </c>
      <c r="Q208" s="593">
        <f t="shared" si="64"/>
        <v>3.2219277862049339E-2</v>
      </c>
      <c r="R208" s="407">
        <f t="shared" si="65"/>
        <v>153.40627289486633</v>
      </c>
      <c r="S208" s="586">
        <f t="shared" si="66"/>
        <v>-110359.78432476334</v>
      </c>
      <c r="T208" s="588">
        <f t="shared" si="67"/>
        <v>-8.6926059565580055E-3</v>
      </c>
      <c r="U208" s="597">
        <f t="shared" si="68"/>
        <v>-36.897286634825591</v>
      </c>
      <c r="V208" s="587">
        <v>-425889.96167100035</v>
      </c>
      <c r="W208" s="586">
        <f t="shared" si="69"/>
        <v>-142.39049203309941</v>
      </c>
      <c r="X208" s="412">
        <v>2991</v>
      </c>
      <c r="Y208" s="439">
        <v>17</v>
      </c>
      <c r="Z208" s="439">
        <v>17</v>
      </c>
      <c r="AB208" s="426"/>
    </row>
    <row r="209" spans="1:28" s="584" customFormat="1">
      <c r="A209" s="408">
        <v>626</v>
      </c>
      <c r="B209" s="408" t="s">
        <v>243</v>
      </c>
      <c r="C209" s="409">
        <v>28472399.797523323</v>
      </c>
      <c r="D209" s="409">
        <v>28553021.474350613</v>
      </c>
      <c r="E209" s="409">
        <v>29488277.412563026</v>
      </c>
      <c r="F209" s="409">
        <f t="shared" si="56"/>
        <v>80621.676827289164</v>
      </c>
      <c r="G209" s="407">
        <f t="shared" si="57"/>
        <v>935255.93821241334</v>
      </c>
      <c r="H209" s="407">
        <f t="shared" si="58"/>
        <v>1015877.6150397025</v>
      </c>
      <c r="I209" s="588">
        <f t="shared" si="59"/>
        <v>3.5679381515571047E-2</v>
      </c>
      <c r="J209" s="586">
        <f t="shared" si="60"/>
        <v>210.10912410335109</v>
      </c>
      <c r="K209" s="409">
        <v>27989594.351751622</v>
      </c>
      <c r="L209" s="409">
        <v>27840881.345781021</v>
      </c>
      <c r="M209" s="409">
        <v>28109617.812815245</v>
      </c>
      <c r="N209" s="409">
        <f t="shared" si="61"/>
        <v>-148713.00597060099</v>
      </c>
      <c r="O209" s="409">
        <f t="shared" si="62"/>
        <v>268736.46703422442</v>
      </c>
      <c r="P209" s="407">
        <f t="shared" si="63"/>
        <v>120023.46106362343</v>
      </c>
      <c r="Q209" s="593">
        <f t="shared" si="64"/>
        <v>4.2881457857252663E-3</v>
      </c>
      <c r="R209" s="407">
        <f t="shared" si="65"/>
        <v>24.82388026134921</v>
      </c>
      <c r="S209" s="586">
        <f t="shared" si="66"/>
        <v>-895854.15397607908</v>
      </c>
      <c r="T209" s="588">
        <f t="shared" si="67"/>
        <v>-3.1463949661665158E-2</v>
      </c>
      <c r="U209" s="597">
        <f t="shared" si="68"/>
        <v>-185.28524384200188</v>
      </c>
      <c r="V209" s="587">
        <v>526211.70438021375</v>
      </c>
      <c r="W209" s="586">
        <f t="shared" si="69"/>
        <v>108.83385819652818</v>
      </c>
      <c r="X209" s="412">
        <v>4835</v>
      </c>
      <c r="Y209" s="439">
        <v>17</v>
      </c>
      <c r="Z209" s="439">
        <v>17</v>
      </c>
      <c r="AB209" s="426"/>
    </row>
    <row r="210" spans="1:28" s="584" customFormat="1">
      <c r="A210" s="408">
        <v>630</v>
      </c>
      <c r="B210" s="408" t="s">
        <v>244</v>
      </c>
      <c r="C210" s="409">
        <v>7388843.9175018864</v>
      </c>
      <c r="D210" s="409">
        <v>7419060.2647711812</v>
      </c>
      <c r="E210" s="409">
        <v>7517897.9321472365</v>
      </c>
      <c r="F210" s="409">
        <f t="shared" si="56"/>
        <v>30216.347269294783</v>
      </c>
      <c r="G210" s="407">
        <f t="shared" si="57"/>
        <v>98837.667376055382</v>
      </c>
      <c r="H210" s="407">
        <f t="shared" si="58"/>
        <v>129054.01464535017</v>
      </c>
      <c r="I210" s="588">
        <f t="shared" si="59"/>
        <v>1.7466063173923747E-2</v>
      </c>
      <c r="J210" s="586">
        <f t="shared" si="60"/>
        <v>78.932119049143836</v>
      </c>
      <c r="K210" s="409">
        <v>6800697.6055786991</v>
      </c>
      <c r="L210" s="409">
        <v>6935483.5453281142</v>
      </c>
      <c r="M210" s="409">
        <v>7150008.8237927565</v>
      </c>
      <c r="N210" s="409">
        <f t="shared" si="61"/>
        <v>134785.93974941503</v>
      </c>
      <c r="O210" s="409">
        <f t="shared" si="62"/>
        <v>214525.27846464235</v>
      </c>
      <c r="P210" s="407">
        <f t="shared" si="63"/>
        <v>349311.21821405739</v>
      </c>
      <c r="Q210" s="593">
        <f t="shared" si="64"/>
        <v>5.1364027409116518E-2</v>
      </c>
      <c r="R210" s="407">
        <f t="shared" si="65"/>
        <v>213.64600502388831</v>
      </c>
      <c r="S210" s="586">
        <f t="shared" si="66"/>
        <v>220257.20356870722</v>
      </c>
      <c r="T210" s="588">
        <f t="shared" si="67"/>
        <v>2.980942702646432E-2</v>
      </c>
      <c r="U210" s="597">
        <f t="shared" si="68"/>
        <v>134.71388597474447</v>
      </c>
      <c r="V210" s="587">
        <v>285160.20671246946</v>
      </c>
      <c r="W210" s="586">
        <f t="shared" si="69"/>
        <v>174.40991236236664</v>
      </c>
      <c r="X210" s="412">
        <v>1635</v>
      </c>
      <c r="Y210" s="439">
        <v>17</v>
      </c>
      <c r="Z210" s="439">
        <v>17</v>
      </c>
      <c r="AB210" s="426"/>
    </row>
    <row r="211" spans="1:28" s="584" customFormat="1">
      <c r="A211" s="408">
        <v>631</v>
      </c>
      <c r="B211" s="408" t="s">
        <v>245</v>
      </c>
      <c r="C211" s="409">
        <v>6919344.7635190282</v>
      </c>
      <c r="D211" s="409">
        <v>7002286.3270075051</v>
      </c>
      <c r="E211" s="409">
        <v>7897941.1692618188</v>
      </c>
      <c r="F211" s="409">
        <f t="shared" si="56"/>
        <v>82941.56348847691</v>
      </c>
      <c r="G211" s="407">
        <f t="shared" si="57"/>
        <v>895654.84225431364</v>
      </c>
      <c r="H211" s="407">
        <f t="shared" si="58"/>
        <v>978596.40574279055</v>
      </c>
      <c r="I211" s="588">
        <f t="shared" si="59"/>
        <v>0.14142905711278617</v>
      </c>
      <c r="J211" s="586">
        <f t="shared" si="60"/>
        <v>498.52083838145217</v>
      </c>
      <c r="K211" s="409">
        <v>7856989.4350042567</v>
      </c>
      <c r="L211" s="409">
        <v>7970778.636362127</v>
      </c>
      <c r="M211" s="409">
        <v>7980705.8730917228</v>
      </c>
      <c r="N211" s="409">
        <f t="shared" si="61"/>
        <v>113789.20135787036</v>
      </c>
      <c r="O211" s="409">
        <f t="shared" si="62"/>
        <v>9927.2367295958102</v>
      </c>
      <c r="P211" s="407">
        <f t="shared" si="63"/>
        <v>123716.43808746617</v>
      </c>
      <c r="Q211" s="593">
        <f t="shared" si="64"/>
        <v>1.5746035948106012E-2</v>
      </c>
      <c r="R211" s="407">
        <f t="shared" si="65"/>
        <v>63.024166116895657</v>
      </c>
      <c r="S211" s="586">
        <f t="shared" si="66"/>
        <v>-854879.96765532438</v>
      </c>
      <c r="T211" s="588">
        <f t="shared" si="67"/>
        <v>-0.1235492661331925</v>
      </c>
      <c r="U211" s="597">
        <f t="shared" si="68"/>
        <v>-435.49667226455648</v>
      </c>
      <c r="V211" s="587">
        <v>-1152825.573306252</v>
      </c>
      <c r="W211" s="586">
        <f t="shared" si="69"/>
        <v>-587.27741890282834</v>
      </c>
      <c r="X211" s="412">
        <v>1963</v>
      </c>
      <c r="Y211" s="439">
        <v>2</v>
      </c>
      <c r="Z211" s="439">
        <v>2</v>
      </c>
      <c r="AB211" s="426"/>
    </row>
    <row r="212" spans="1:28" s="584" customFormat="1">
      <c r="A212" s="408">
        <v>635</v>
      </c>
      <c r="B212" s="408" t="s">
        <v>246</v>
      </c>
      <c r="C212" s="409">
        <v>27638592.77019095</v>
      </c>
      <c r="D212" s="409">
        <v>27811169.006681621</v>
      </c>
      <c r="E212" s="409">
        <v>28312277.005608909</v>
      </c>
      <c r="F212" s="409">
        <f t="shared" si="56"/>
        <v>172576.23649067059</v>
      </c>
      <c r="G212" s="407">
        <f t="shared" si="57"/>
        <v>501107.99892728776</v>
      </c>
      <c r="H212" s="407">
        <f t="shared" si="58"/>
        <v>673684.23541795835</v>
      </c>
      <c r="I212" s="588">
        <f t="shared" si="59"/>
        <v>2.4374766147448251E-2</v>
      </c>
      <c r="J212" s="586">
        <f t="shared" si="60"/>
        <v>106.14215147596634</v>
      </c>
      <c r="K212" s="409">
        <v>27574718.594526194</v>
      </c>
      <c r="L212" s="409">
        <v>27854546.928193457</v>
      </c>
      <c r="M212" s="409">
        <v>28195663.447828226</v>
      </c>
      <c r="N212" s="409">
        <f t="shared" si="61"/>
        <v>279828.33366726339</v>
      </c>
      <c r="O212" s="409">
        <f t="shared" si="62"/>
        <v>341116.51963476837</v>
      </c>
      <c r="P212" s="407">
        <f t="shared" si="63"/>
        <v>620944.85330203176</v>
      </c>
      <c r="Q212" s="593">
        <f t="shared" si="64"/>
        <v>2.2518628836534868E-2</v>
      </c>
      <c r="R212" s="407">
        <f t="shared" si="65"/>
        <v>97.8328112969957</v>
      </c>
      <c r="S212" s="586">
        <f t="shared" si="66"/>
        <v>-52739.382115926594</v>
      </c>
      <c r="T212" s="588">
        <f t="shared" si="67"/>
        <v>-1.9081789928468281E-3</v>
      </c>
      <c r="U212" s="597">
        <f t="shared" si="68"/>
        <v>-8.3093401789706309</v>
      </c>
      <c r="V212" s="587">
        <v>-491808.08203531429</v>
      </c>
      <c r="W212" s="586">
        <f t="shared" si="69"/>
        <v>-77.486699548655153</v>
      </c>
      <c r="X212" s="412">
        <v>6347</v>
      </c>
      <c r="Y212" s="439">
        <v>6</v>
      </c>
      <c r="Z212" s="439">
        <v>6</v>
      </c>
      <c r="AB212" s="426"/>
    </row>
    <row r="213" spans="1:28" s="584" customFormat="1">
      <c r="A213" s="408">
        <v>636</v>
      </c>
      <c r="B213" s="408" t="s">
        <v>247</v>
      </c>
      <c r="C213" s="409">
        <v>30573828.320258491</v>
      </c>
      <c r="D213" s="409">
        <v>30573021.231429163</v>
      </c>
      <c r="E213" s="409">
        <v>30936443.690958001</v>
      </c>
      <c r="F213" s="409">
        <f t="shared" si="56"/>
        <v>-807.0888293273747</v>
      </c>
      <c r="G213" s="407">
        <f t="shared" si="57"/>
        <v>363422.45952883735</v>
      </c>
      <c r="H213" s="407">
        <f t="shared" si="58"/>
        <v>362615.37069950998</v>
      </c>
      <c r="I213" s="588">
        <f t="shared" si="59"/>
        <v>1.1860319450385537E-2</v>
      </c>
      <c r="J213" s="586">
        <f t="shared" si="60"/>
        <v>44.470857333763796</v>
      </c>
      <c r="K213" s="409">
        <v>31490077.178788964</v>
      </c>
      <c r="L213" s="409">
        <v>32145716.541408207</v>
      </c>
      <c r="M213" s="409">
        <v>32197680.80499512</v>
      </c>
      <c r="N213" s="409">
        <f t="shared" si="61"/>
        <v>655639.36261924356</v>
      </c>
      <c r="O213" s="409">
        <f t="shared" si="62"/>
        <v>51964.263586912304</v>
      </c>
      <c r="P213" s="407">
        <f t="shared" si="63"/>
        <v>707603.62620615587</v>
      </c>
      <c r="Q213" s="593">
        <f t="shared" si="64"/>
        <v>2.2470685676273361E-2</v>
      </c>
      <c r="R213" s="407">
        <f t="shared" si="65"/>
        <v>86.779939441520213</v>
      </c>
      <c r="S213" s="586">
        <f t="shared" si="66"/>
        <v>344988.25550664589</v>
      </c>
      <c r="T213" s="588">
        <f t="shared" si="67"/>
        <v>1.1283776826798415E-2</v>
      </c>
      <c r="U213" s="597">
        <f t="shared" si="68"/>
        <v>42.309082107756424</v>
      </c>
      <c r="V213" s="587">
        <v>1185239.5979539007</v>
      </c>
      <c r="W213" s="586">
        <f t="shared" si="69"/>
        <v>145.35683075225666</v>
      </c>
      <c r="X213" s="412">
        <v>8154</v>
      </c>
      <c r="Y213" s="439">
        <v>2</v>
      </c>
      <c r="Z213" s="439">
        <v>2</v>
      </c>
      <c r="AB213" s="426"/>
    </row>
    <row r="214" spans="1:28" s="584" customFormat="1">
      <c r="A214" s="408">
        <v>638</v>
      </c>
      <c r="B214" s="408" t="s">
        <v>248</v>
      </c>
      <c r="C214" s="409">
        <v>173129250.53718251</v>
      </c>
      <c r="D214" s="409">
        <v>178423062.53773376</v>
      </c>
      <c r="E214" s="409">
        <v>181362291.01648217</v>
      </c>
      <c r="F214" s="409">
        <f t="shared" si="56"/>
        <v>5293812.0005512536</v>
      </c>
      <c r="G214" s="407">
        <f t="shared" si="57"/>
        <v>2939228.4787484109</v>
      </c>
      <c r="H214" s="407">
        <f t="shared" si="58"/>
        <v>8233040.4792996645</v>
      </c>
      <c r="I214" s="588">
        <f t="shared" si="59"/>
        <v>4.7554300926933642E-2</v>
      </c>
      <c r="J214" s="586">
        <f t="shared" si="60"/>
        <v>160.70113365278857</v>
      </c>
      <c r="K214" s="409">
        <v>195877619.95588183</v>
      </c>
      <c r="L214" s="409">
        <v>205402247.5334318</v>
      </c>
      <c r="M214" s="409">
        <v>206138718.66127995</v>
      </c>
      <c r="N214" s="409">
        <f t="shared" si="61"/>
        <v>9524627.5775499642</v>
      </c>
      <c r="O214" s="409">
        <f t="shared" si="62"/>
        <v>736471.12784814835</v>
      </c>
      <c r="P214" s="407">
        <f t="shared" si="63"/>
        <v>10261098.705398113</v>
      </c>
      <c r="Q214" s="593">
        <f t="shared" si="64"/>
        <v>5.2385253137695126E-2</v>
      </c>
      <c r="R214" s="407">
        <f t="shared" si="65"/>
        <v>200.28690477432292</v>
      </c>
      <c r="S214" s="586">
        <f t="shared" si="66"/>
        <v>2028058.226098448</v>
      </c>
      <c r="T214" s="588">
        <f t="shared" si="67"/>
        <v>1.1714128143025072E-2</v>
      </c>
      <c r="U214" s="597">
        <f t="shared" si="68"/>
        <v>39.585771121534357</v>
      </c>
      <c r="V214" s="587">
        <v>54450.248948410153</v>
      </c>
      <c r="W214" s="586">
        <f t="shared" si="69"/>
        <v>1.062817164046107</v>
      </c>
      <c r="X214" s="412">
        <v>51232</v>
      </c>
      <c r="Y214" s="439">
        <v>1</v>
      </c>
      <c r="Z214" s="594">
        <v>32</v>
      </c>
      <c r="AB214" s="426"/>
    </row>
    <row r="215" spans="1:28" s="584" customFormat="1">
      <c r="A215" s="408">
        <v>678</v>
      </c>
      <c r="B215" s="408" t="s">
        <v>249</v>
      </c>
      <c r="C215" s="409">
        <v>100805579.58072552</v>
      </c>
      <c r="D215" s="409">
        <v>104048806.03291775</v>
      </c>
      <c r="E215" s="409">
        <v>104042105.09996484</v>
      </c>
      <c r="F215" s="409">
        <f t="shared" si="56"/>
        <v>3243226.452192232</v>
      </c>
      <c r="G215" s="407">
        <f t="shared" si="57"/>
        <v>-6700.9329529106617</v>
      </c>
      <c r="H215" s="407">
        <f t="shared" si="58"/>
        <v>3236525.5192393214</v>
      </c>
      <c r="I215" s="588">
        <f t="shared" si="59"/>
        <v>3.2106610890992385E-2</v>
      </c>
      <c r="J215" s="586">
        <f t="shared" si="60"/>
        <v>134.44628917207334</v>
      </c>
      <c r="K215" s="409">
        <v>104176417.5339165</v>
      </c>
      <c r="L215" s="409">
        <v>104981649.15292878</v>
      </c>
      <c r="M215" s="409">
        <v>106624220.22483344</v>
      </c>
      <c r="N215" s="409">
        <f t="shared" si="61"/>
        <v>805231.6190122813</v>
      </c>
      <c r="O215" s="409">
        <f t="shared" si="62"/>
        <v>1642571.0719046593</v>
      </c>
      <c r="P215" s="407">
        <f t="shared" si="63"/>
        <v>2447802.6909169406</v>
      </c>
      <c r="Q215" s="593">
        <f t="shared" si="64"/>
        <v>2.3496706345464552E-2</v>
      </c>
      <c r="R215" s="407">
        <f t="shared" si="65"/>
        <v>101.68249453399828</v>
      </c>
      <c r="S215" s="586">
        <f t="shared" si="66"/>
        <v>-788722.82832238078</v>
      </c>
      <c r="T215" s="588">
        <f t="shared" si="67"/>
        <v>-7.8241981406472483E-3</v>
      </c>
      <c r="U215" s="597">
        <f t="shared" si="68"/>
        <v>-32.763794638075055</v>
      </c>
      <c r="V215" s="587">
        <v>-1902571.5947464891</v>
      </c>
      <c r="W215" s="586">
        <f t="shared" si="69"/>
        <v>-79.033423119116392</v>
      </c>
      <c r="X215" s="412">
        <v>24073</v>
      </c>
      <c r="Y215" s="439">
        <v>17</v>
      </c>
      <c r="Z215" s="439">
        <v>17</v>
      </c>
      <c r="AB215" s="426"/>
    </row>
    <row r="216" spans="1:28" s="584" customFormat="1">
      <c r="A216" s="408">
        <v>680</v>
      </c>
      <c r="B216" s="408" t="s">
        <v>250</v>
      </c>
      <c r="C216" s="409">
        <v>90256462.784860387</v>
      </c>
      <c r="D216" s="409">
        <v>90922095.740328297</v>
      </c>
      <c r="E216" s="409">
        <v>92838497.960508898</v>
      </c>
      <c r="F216" s="409">
        <f t="shared" si="56"/>
        <v>665632.95546790957</v>
      </c>
      <c r="G216" s="407">
        <f t="shared" si="57"/>
        <v>1916402.2201806009</v>
      </c>
      <c r="H216" s="407">
        <f t="shared" si="58"/>
        <v>2582035.1756485105</v>
      </c>
      <c r="I216" s="588">
        <f t="shared" si="59"/>
        <v>2.8607759444364365E-2</v>
      </c>
      <c r="J216" s="586">
        <f t="shared" si="60"/>
        <v>103.52157708477711</v>
      </c>
      <c r="K216" s="409">
        <v>90473364.84795858</v>
      </c>
      <c r="L216" s="409">
        <v>92867356.878742039</v>
      </c>
      <c r="M216" s="409">
        <v>94371457.37667869</v>
      </c>
      <c r="N216" s="409">
        <f t="shared" si="61"/>
        <v>2393992.0307834595</v>
      </c>
      <c r="O216" s="409">
        <f t="shared" si="62"/>
        <v>1504100.4979366511</v>
      </c>
      <c r="P216" s="407">
        <f t="shared" si="63"/>
        <v>3898092.5287201107</v>
      </c>
      <c r="Q216" s="593">
        <f t="shared" si="64"/>
        <v>4.3085526168623163E-2</v>
      </c>
      <c r="R216" s="407">
        <f t="shared" si="65"/>
        <v>156.28628533077182</v>
      </c>
      <c r="S216" s="586">
        <f t="shared" si="66"/>
        <v>1316057.3530716002</v>
      </c>
      <c r="T216" s="588">
        <f t="shared" si="67"/>
        <v>1.4581308777949976E-2</v>
      </c>
      <c r="U216" s="597">
        <f t="shared" si="68"/>
        <v>52.764708245994719</v>
      </c>
      <c r="V216" s="587">
        <v>-774835.95787909627</v>
      </c>
      <c r="W216" s="586">
        <f t="shared" si="69"/>
        <v>-31.065510299057664</v>
      </c>
      <c r="X216" s="412">
        <v>24942</v>
      </c>
      <c r="Y216" s="439">
        <v>2</v>
      </c>
      <c r="Z216" s="439">
        <v>2</v>
      </c>
      <c r="AB216" s="426"/>
    </row>
    <row r="217" spans="1:28" s="584" customFormat="1">
      <c r="A217" s="408">
        <v>681</v>
      </c>
      <c r="B217" s="408" t="s">
        <v>251</v>
      </c>
      <c r="C217" s="409">
        <v>15854951.987009918</v>
      </c>
      <c r="D217" s="409">
        <v>15905648.582067797</v>
      </c>
      <c r="E217" s="409">
        <v>16132407.231781784</v>
      </c>
      <c r="F217" s="409">
        <f t="shared" si="56"/>
        <v>50696.595057878643</v>
      </c>
      <c r="G217" s="407">
        <f t="shared" si="57"/>
        <v>226758.64971398748</v>
      </c>
      <c r="H217" s="407">
        <f t="shared" si="58"/>
        <v>277455.24477186613</v>
      </c>
      <c r="I217" s="588">
        <f t="shared" si="59"/>
        <v>1.7499595394498028E-2</v>
      </c>
      <c r="J217" s="586">
        <f t="shared" si="60"/>
        <v>83.87401595280113</v>
      </c>
      <c r="K217" s="409">
        <v>16475099.785179598</v>
      </c>
      <c r="L217" s="409">
        <v>16410005.949517621</v>
      </c>
      <c r="M217" s="409">
        <v>16712289.42276657</v>
      </c>
      <c r="N217" s="409">
        <f t="shared" si="61"/>
        <v>-65093.83566197753</v>
      </c>
      <c r="O217" s="409">
        <f t="shared" si="62"/>
        <v>302283.47324894927</v>
      </c>
      <c r="P217" s="407">
        <f t="shared" si="63"/>
        <v>237189.63758697174</v>
      </c>
      <c r="Q217" s="593">
        <f t="shared" si="64"/>
        <v>1.4396855902526243E-2</v>
      </c>
      <c r="R217" s="407">
        <f t="shared" si="65"/>
        <v>71.701825147210329</v>
      </c>
      <c r="S217" s="586">
        <f t="shared" si="66"/>
        <v>-40265.607184894383</v>
      </c>
      <c r="T217" s="588">
        <f t="shared" si="67"/>
        <v>-2.5396234071149693E-3</v>
      </c>
      <c r="U217" s="597">
        <f t="shared" si="68"/>
        <v>-12.172190805590805</v>
      </c>
      <c r="V217" s="587">
        <v>-169269.68706798693</v>
      </c>
      <c r="W217" s="586">
        <f t="shared" si="69"/>
        <v>-51.169796574361222</v>
      </c>
      <c r="X217" s="412">
        <v>3308</v>
      </c>
      <c r="Y217" s="439">
        <v>10</v>
      </c>
      <c r="Z217" s="439">
        <v>10</v>
      </c>
      <c r="AB217" s="426"/>
    </row>
    <row r="218" spans="1:28" s="584" customFormat="1">
      <c r="A218" s="408">
        <v>683</v>
      </c>
      <c r="B218" s="408" t="s">
        <v>252</v>
      </c>
      <c r="C218" s="409">
        <v>19461290.28990446</v>
      </c>
      <c r="D218" s="409">
        <v>18822248.97129795</v>
      </c>
      <c r="E218" s="409">
        <v>18884011.949378803</v>
      </c>
      <c r="F218" s="409">
        <f t="shared" si="56"/>
        <v>-639041.31860651076</v>
      </c>
      <c r="G218" s="407">
        <f t="shared" si="57"/>
        <v>61762.97808085382</v>
      </c>
      <c r="H218" s="407">
        <f t="shared" si="58"/>
        <v>-577278.34052565694</v>
      </c>
      <c r="I218" s="588">
        <f t="shared" si="59"/>
        <v>-2.9662901684639066E-2</v>
      </c>
      <c r="J218" s="586">
        <f t="shared" si="60"/>
        <v>-159.5573080502092</v>
      </c>
      <c r="K218" s="409">
        <v>18815463.352840774</v>
      </c>
      <c r="L218" s="409">
        <v>18648679.521232668</v>
      </c>
      <c r="M218" s="409">
        <v>18790622.643225268</v>
      </c>
      <c r="N218" s="409">
        <f t="shared" si="61"/>
        <v>-166783.83160810545</v>
      </c>
      <c r="O218" s="409">
        <f t="shared" si="62"/>
        <v>141943.12199259922</v>
      </c>
      <c r="P218" s="407">
        <f t="shared" si="63"/>
        <v>-24840.709615506232</v>
      </c>
      <c r="Q218" s="593">
        <f t="shared" si="64"/>
        <v>-1.3202284285896027E-3</v>
      </c>
      <c r="R218" s="407">
        <f t="shared" si="65"/>
        <v>-6.865867776535719</v>
      </c>
      <c r="S218" s="586">
        <f t="shared" si="66"/>
        <v>552437.63091015071</v>
      </c>
      <c r="T218" s="588">
        <f t="shared" si="67"/>
        <v>2.8386485309081874E-2</v>
      </c>
      <c r="U218" s="597">
        <f t="shared" si="68"/>
        <v>152.69144027367349</v>
      </c>
      <c r="V218" s="587">
        <v>291462.10899111722</v>
      </c>
      <c r="W218" s="586">
        <f t="shared" si="69"/>
        <v>80.558902429827867</v>
      </c>
      <c r="X218" s="412">
        <v>3618</v>
      </c>
      <c r="Y218" s="439">
        <v>19</v>
      </c>
      <c r="Z218" s="439">
        <v>19</v>
      </c>
      <c r="AB218" s="426"/>
    </row>
    <row r="219" spans="1:28" s="584" customFormat="1">
      <c r="A219" s="408">
        <v>684</v>
      </c>
      <c r="B219" s="408" t="s">
        <v>253</v>
      </c>
      <c r="C219" s="409">
        <v>151206262.7896682</v>
      </c>
      <c r="D219" s="409">
        <v>157564897.04683936</v>
      </c>
      <c r="E219" s="409">
        <v>159100253.18072867</v>
      </c>
      <c r="F219" s="409">
        <f t="shared" si="56"/>
        <v>6358634.257171154</v>
      </c>
      <c r="G219" s="407">
        <f t="shared" si="57"/>
        <v>1535356.1338893175</v>
      </c>
      <c r="H219" s="407">
        <f t="shared" si="58"/>
        <v>7893990.3910604715</v>
      </c>
      <c r="I219" s="588">
        <f t="shared" si="59"/>
        <v>5.2206768723867043E-2</v>
      </c>
      <c r="J219" s="586">
        <f t="shared" si="60"/>
        <v>204.15316396566766</v>
      </c>
      <c r="K219" s="409">
        <v>158264601.15749767</v>
      </c>
      <c r="L219" s="409">
        <v>160841790.5771966</v>
      </c>
      <c r="M219" s="409">
        <v>158897673.99108341</v>
      </c>
      <c r="N219" s="409">
        <f t="shared" si="61"/>
        <v>2577189.4196989238</v>
      </c>
      <c r="O219" s="409">
        <f t="shared" si="62"/>
        <v>-1944116.5861131847</v>
      </c>
      <c r="P219" s="407">
        <f t="shared" si="63"/>
        <v>633072.83358573914</v>
      </c>
      <c r="Q219" s="593">
        <f t="shared" si="64"/>
        <v>4.0000911698234659E-3</v>
      </c>
      <c r="R219" s="407">
        <f t="shared" si="65"/>
        <v>16.372432140733419</v>
      </c>
      <c r="S219" s="586">
        <f t="shared" si="66"/>
        <v>-7260917.5574747324</v>
      </c>
      <c r="T219" s="588">
        <f t="shared" si="67"/>
        <v>-4.8019952504049751E-2</v>
      </c>
      <c r="U219" s="597">
        <f t="shared" si="68"/>
        <v>-187.78073182493424</v>
      </c>
      <c r="V219" s="587">
        <v>-10209697.425119676</v>
      </c>
      <c r="W219" s="586">
        <f t="shared" si="69"/>
        <v>-264.04162270462348</v>
      </c>
      <c r="X219" s="412">
        <v>38667</v>
      </c>
      <c r="Y219" s="439">
        <v>4</v>
      </c>
      <c r="Z219" s="439">
        <v>4</v>
      </c>
      <c r="AB219" s="426"/>
    </row>
    <row r="220" spans="1:28" s="584" customFormat="1">
      <c r="A220" s="408">
        <v>686</v>
      </c>
      <c r="B220" s="408" t="s">
        <v>254</v>
      </c>
      <c r="C220" s="409">
        <v>16722474.471102752</v>
      </c>
      <c r="D220" s="409">
        <v>16869500.298813697</v>
      </c>
      <c r="E220" s="409">
        <v>16478891.447244141</v>
      </c>
      <c r="F220" s="409">
        <f t="shared" si="56"/>
        <v>147025.82771094516</v>
      </c>
      <c r="G220" s="407">
        <f t="shared" si="57"/>
        <v>-390608.8515695557</v>
      </c>
      <c r="H220" s="407">
        <f t="shared" si="58"/>
        <v>-243583.02385861054</v>
      </c>
      <c r="I220" s="588">
        <f t="shared" si="59"/>
        <v>-1.4566206949786878E-2</v>
      </c>
      <c r="J220" s="586">
        <f t="shared" si="60"/>
        <v>-82.180507374699914</v>
      </c>
      <c r="K220" s="409">
        <v>15994718.297925454</v>
      </c>
      <c r="L220" s="409">
        <v>15952415.631969286</v>
      </c>
      <c r="M220" s="409">
        <v>16195679.210317262</v>
      </c>
      <c r="N220" s="409">
        <f t="shared" si="61"/>
        <v>-42302.665956167504</v>
      </c>
      <c r="O220" s="409">
        <f t="shared" si="62"/>
        <v>243263.57834797539</v>
      </c>
      <c r="P220" s="407">
        <f t="shared" si="63"/>
        <v>200960.91239180788</v>
      </c>
      <c r="Q220" s="593">
        <f t="shared" si="64"/>
        <v>1.2564204548564816E-2</v>
      </c>
      <c r="R220" s="407">
        <f t="shared" si="65"/>
        <v>67.800577730029644</v>
      </c>
      <c r="S220" s="586">
        <f t="shared" si="66"/>
        <v>444543.93625041842</v>
      </c>
      <c r="T220" s="588">
        <f t="shared" si="67"/>
        <v>2.6583621761158131E-2</v>
      </c>
      <c r="U220" s="597">
        <f t="shared" si="68"/>
        <v>149.98108510472957</v>
      </c>
      <c r="V220" s="587">
        <v>247012.20037775114</v>
      </c>
      <c r="W220" s="586">
        <f t="shared" si="69"/>
        <v>83.337449520158955</v>
      </c>
      <c r="X220" s="412">
        <v>2964</v>
      </c>
      <c r="Y220" s="439">
        <v>11</v>
      </c>
      <c r="Z220" s="439">
        <v>11</v>
      </c>
      <c r="AB220" s="426"/>
    </row>
    <row r="221" spans="1:28" s="584" customFormat="1">
      <c r="A221" s="408">
        <v>687</v>
      </c>
      <c r="B221" s="408" t="s">
        <v>255</v>
      </c>
      <c r="C221" s="409">
        <v>10051915.732239412</v>
      </c>
      <c r="D221" s="409">
        <v>9768179.9172003418</v>
      </c>
      <c r="E221" s="409">
        <v>9783460.1486315578</v>
      </c>
      <c r="F221" s="409">
        <f t="shared" si="56"/>
        <v>-283735.81503907032</v>
      </c>
      <c r="G221" s="407">
        <f t="shared" si="57"/>
        <v>15280.231431216002</v>
      </c>
      <c r="H221" s="407">
        <f t="shared" si="58"/>
        <v>-268455.58360785432</v>
      </c>
      <c r="I221" s="588">
        <f t="shared" si="59"/>
        <v>-2.6706907494940424E-2</v>
      </c>
      <c r="J221" s="586">
        <f t="shared" si="60"/>
        <v>-181.75733487329339</v>
      </c>
      <c r="K221" s="409">
        <v>9745820.0697287787</v>
      </c>
      <c r="L221" s="409">
        <v>9771879.8915672451</v>
      </c>
      <c r="M221" s="409">
        <v>9869582.9593861066</v>
      </c>
      <c r="N221" s="409">
        <f t="shared" si="61"/>
        <v>26059.821838466451</v>
      </c>
      <c r="O221" s="409">
        <f t="shared" si="62"/>
        <v>97703.067818861455</v>
      </c>
      <c r="P221" s="407">
        <f t="shared" si="63"/>
        <v>123762.88965732791</v>
      </c>
      <c r="Q221" s="593">
        <f t="shared" si="64"/>
        <v>1.2699073938553861E-2</v>
      </c>
      <c r="R221" s="407">
        <f t="shared" si="65"/>
        <v>83.793425631230804</v>
      </c>
      <c r="S221" s="586">
        <f t="shared" si="66"/>
        <v>392218.47326518223</v>
      </c>
      <c r="T221" s="588">
        <f t="shared" si="67"/>
        <v>3.9019275898545758E-2</v>
      </c>
      <c r="U221" s="597">
        <f t="shared" si="68"/>
        <v>265.55076050452419</v>
      </c>
      <c r="V221" s="587">
        <v>540197.43402370275</v>
      </c>
      <c r="W221" s="586">
        <f t="shared" si="69"/>
        <v>365.73963034780144</v>
      </c>
      <c r="X221" s="412">
        <v>1477</v>
      </c>
      <c r="Y221" s="439">
        <v>11</v>
      </c>
      <c r="Z221" s="439">
        <v>11</v>
      </c>
      <c r="AB221" s="426"/>
    </row>
    <row r="222" spans="1:28" s="584" customFormat="1">
      <c r="A222" s="408">
        <v>689</v>
      </c>
      <c r="B222" s="408" t="s">
        <v>256</v>
      </c>
      <c r="C222" s="409">
        <v>16177747.180489806</v>
      </c>
      <c r="D222" s="409">
        <v>16433274.831777209</v>
      </c>
      <c r="E222" s="409">
        <v>16273152.480128367</v>
      </c>
      <c r="F222" s="409">
        <f t="shared" si="56"/>
        <v>255527.65128740296</v>
      </c>
      <c r="G222" s="407">
        <f t="shared" si="57"/>
        <v>-160122.35164884292</v>
      </c>
      <c r="H222" s="407">
        <f t="shared" si="58"/>
        <v>95405.299638560042</v>
      </c>
      <c r="I222" s="588">
        <f t="shared" si="59"/>
        <v>5.8973167632152042E-3</v>
      </c>
      <c r="J222" s="586">
        <f t="shared" si="60"/>
        <v>30.845554360995809</v>
      </c>
      <c r="K222" s="409">
        <v>18643556.575550929</v>
      </c>
      <c r="L222" s="409">
        <v>18380467.923022099</v>
      </c>
      <c r="M222" s="409">
        <v>18642070.111688234</v>
      </c>
      <c r="N222" s="409">
        <f t="shared" si="61"/>
        <v>-263088.65252882987</v>
      </c>
      <c r="O222" s="409">
        <f t="shared" si="62"/>
        <v>261602.18866613507</v>
      </c>
      <c r="P222" s="407">
        <f t="shared" si="63"/>
        <v>-1486.4638626947999</v>
      </c>
      <c r="Q222" s="593">
        <f t="shared" si="64"/>
        <v>-7.9730702490754448E-5</v>
      </c>
      <c r="R222" s="407">
        <f t="shared" si="65"/>
        <v>-0.48058967432744903</v>
      </c>
      <c r="S222" s="586">
        <f t="shared" si="66"/>
        <v>-96891.763501254842</v>
      </c>
      <c r="T222" s="588">
        <f t="shared" si="67"/>
        <v>-5.9892000054312441E-3</v>
      </c>
      <c r="U222" s="597">
        <f t="shared" si="68"/>
        <v>-31.32614403532326</v>
      </c>
      <c r="V222" s="587">
        <v>-740920.76764619164</v>
      </c>
      <c r="W222" s="586">
        <f t="shared" si="69"/>
        <v>-239.54761320601088</v>
      </c>
      <c r="X222" s="412">
        <v>3093</v>
      </c>
      <c r="Y222" s="439">
        <v>9</v>
      </c>
      <c r="Z222" s="439">
        <v>9</v>
      </c>
      <c r="AB222" s="426"/>
    </row>
    <row r="223" spans="1:28" s="584" customFormat="1">
      <c r="A223" s="408">
        <v>691</v>
      </c>
      <c r="B223" s="408" t="s">
        <v>257</v>
      </c>
      <c r="C223" s="409">
        <v>12490744.187425293</v>
      </c>
      <c r="D223" s="409">
        <v>12345446.583597725</v>
      </c>
      <c r="E223" s="409">
        <v>12664013.133209871</v>
      </c>
      <c r="F223" s="409">
        <f t="shared" si="56"/>
        <v>-145297.60382756777</v>
      </c>
      <c r="G223" s="407">
        <f t="shared" si="57"/>
        <v>318566.54961214587</v>
      </c>
      <c r="H223" s="407">
        <f t="shared" si="58"/>
        <v>173268.9457845781</v>
      </c>
      <c r="I223" s="588">
        <f t="shared" si="59"/>
        <v>1.3871787235784699E-2</v>
      </c>
      <c r="J223" s="586">
        <f t="shared" si="60"/>
        <v>65.731770024498516</v>
      </c>
      <c r="K223" s="409">
        <v>13388631.290161714</v>
      </c>
      <c r="L223" s="409">
        <v>13407814.219071753</v>
      </c>
      <c r="M223" s="409">
        <v>13638561.190117801</v>
      </c>
      <c r="N223" s="409">
        <f t="shared" si="61"/>
        <v>19182.928910039365</v>
      </c>
      <c r="O223" s="409">
        <f t="shared" si="62"/>
        <v>230746.97104604729</v>
      </c>
      <c r="P223" s="407">
        <f t="shared" si="63"/>
        <v>249929.89995608665</v>
      </c>
      <c r="Q223" s="593">
        <f t="shared" si="64"/>
        <v>1.8667322636611937E-2</v>
      </c>
      <c r="R223" s="407">
        <f t="shared" si="65"/>
        <v>94.814074338424376</v>
      </c>
      <c r="S223" s="586">
        <f t="shared" si="66"/>
        <v>76660.954171508551</v>
      </c>
      <c r="T223" s="588">
        <f t="shared" si="67"/>
        <v>6.1374208791086142E-3</v>
      </c>
      <c r="U223" s="597">
        <f t="shared" si="68"/>
        <v>29.082304313925853</v>
      </c>
      <c r="V223" s="587">
        <v>-167372.82009505387</v>
      </c>
      <c r="W223" s="586">
        <f t="shared" si="69"/>
        <v>-63.495000036059892</v>
      </c>
      <c r="X223" s="412">
        <v>2636</v>
      </c>
      <c r="Y223" s="439">
        <v>17</v>
      </c>
      <c r="Z223" s="439">
        <v>17</v>
      </c>
      <c r="AB223" s="426"/>
    </row>
    <row r="224" spans="1:28" s="584" customFormat="1">
      <c r="A224" s="408">
        <v>694</v>
      </c>
      <c r="B224" s="408" t="s">
        <v>258</v>
      </c>
      <c r="C224" s="409">
        <v>107666191.30539626</v>
      </c>
      <c r="D224" s="409">
        <v>112273199.83409345</v>
      </c>
      <c r="E224" s="409">
        <v>112518750.38290964</v>
      </c>
      <c r="F224" s="409">
        <f t="shared" si="56"/>
        <v>4607008.5286971927</v>
      </c>
      <c r="G224" s="407">
        <f t="shared" si="57"/>
        <v>245550.54881618917</v>
      </c>
      <c r="H224" s="407">
        <f t="shared" si="58"/>
        <v>4852559.0775133818</v>
      </c>
      <c r="I224" s="588">
        <f t="shared" si="59"/>
        <v>4.5070407141542215E-2</v>
      </c>
      <c r="J224" s="586">
        <f t="shared" si="60"/>
        <v>171.17214284501682</v>
      </c>
      <c r="K224" s="409">
        <v>107982458.74122477</v>
      </c>
      <c r="L224" s="409">
        <v>110562641.14241631</v>
      </c>
      <c r="M224" s="409">
        <v>110408650.8621044</v>
      </c>
      <c r="N224" s="409">
        <f t="shared" si="61"/>
        <v>2580182.4011915475</v>
      </c>
      <c r="O224" s="409">
        <f t="shared" si="62"/>
        <v>-153990.2803119123</v>
      </c>
      <c r="P224" s="407">
        <f t="shared" si="63"/>
        <v>2426192.1208796352</v>
      </c>
      <c r="Q224" s="593">
        <f t="shared" si="64"/>
        <v>2.2468391155029157E-2</v>
      </c>
      <c r="R224" s="407">
        <f t="shared" si="65"/>
        <v>85.58298779073813</v>
      </c>
      <c r="S224" s="586">
        <f t="shared" si="66"/>
        <v>-2426366.9566337466</v>
      </c>
      <c r="T224" s="588">
        <f t="shared" si="67"/>
        <v>-2.2536015505102543E-2</v>
      </c>
      <c r="U224" s="597">
        <f t="shared" si="68"/>
        <v>-85.589155054278692</v>
      </c>
      <c r="V224" s="587">
        <v>-6001026.5988342799</v>
      </c>
      <c r="W224" s="586">
        <f t="shared" si="69"/>
        <v>-211.68389004318601</v>
      </c>
      <c r="X224" s="412">
        <v>28349</v>
      </c>
      <c r="Y224" s="439">
        <v>5</v>
      </c>
      <c r="Z224" s="439">
        <v>5</v>
      </c>
      <c r="AB224" s="426"/>
    </row>
    <row r="225" spans="1:28" s="584" customFormat="1">
      <c r="A225" s="408">
        <v>697</v>
      </c>
      <c r="B225" s="408" t="s">
        <v>259</v>
      </c>
      <c r="C225" s="409">
        <v>7927012.100168298</v>
      </c>
      <c r="D225" s="409">
        <v>7861731.4885510691</v>
      </c>
      <c r="E225" s="409">
        <v>7915051.6361104194</v>
      </c>
      <c r="F225" s="409">
        <f t="shared" si="56"/>
        <v>-65280.611617228948</v>
      </c>
      <c r="G225" s="407">
        <f t="shared" si="57"/>
        <v>53320.147559350356</v>
      </c>
      <c r="H225" s="407">
        <f t="shared" si="58"/>
        <v>-11960.464057878591</v>
      </c>
      <c r="I225" s="588">
        <f t="shared" si="59"/>
        <v>-1.5088237417506477E-3</v>
      </c>
      <c r="J225" s="586">
        <f t="shared" si="60"/>
        <v>-10.187788805688749</v>
      </c>
      <c r="K225" s="409">
        <v>7709600.376320458</v>
      </c>
      <c r="L225" s="409">
        <v>7679193.3354267981</v>
      </c>
      <c r="M225" s="409">
        <v>7715316.7199915592</v>
      </c>
      <c r="N225" s="409">
        <f t="shared" si="61"/>
        <v>-30407.040893659927</v>
      </c>
      <c r="O225" s="409">
        <f t="shared" si="62"/>
        <v>36123.384564761072</v>
      </c>
      <c r="P225" s="407">
        <f t="shared" si="63"/>
        <v>5716.3436711011454</v>
      </c>
      <c r="Q225" s="593">
        <f t="shared" si="64"/>
        <v>7.4145784373707971E-4</v>
      </c>
      <c r="R225" s="407">
        <f t="shared" si="65"/>
        <v>4.8691172666960352</v>
      </c>
      <c r="S225" s="586">
        <f t="shared" si="66"/>
        <v>17676.807728979737</v>
      </c>
      <c r="T225" s="588">
        <f t="shared" si="67"/>
        <v>2.2299458491560069E-3</v>
      </c>
      <c r="U225" s="597">
        <f t="shared" si="68"/>
        <v>15.056906072384784</v>
      </c>
      <c r="V225" s="587">
        <v>178878.11354463524</v>
      </c>
      <c r="W225" s="586">
        <f t="shared" si="69"/>
        <v>152.36636588129068</v>
      </c>
      <c r="X225" s="412">
        <v>1174</v>
      </c>
      <c r="Y225" s="439">
        <v>18</v>
      </c>
      <c r="Z225" s="439">
        <v>18</v>
      </c>
      <c r="AB225" s="426"/>
    </row>
    <row r="226" spans="1:28" s="584" customFormat="1">
      <c r="A226" s="408">
        <v>698</v>
      </c>
      <c r="B226" s="408" t="s">
        <v>260</v>
      </c>
      <c r="C226" s="409">
        <v>252778135.56028387</v>
      </c>
      <c r="D226" s="409">
        <v>263694681.50960067</v>
      </c>
      <c r="E226" s="409">
        <v>259309780.03050265</v>
      </c>
      <c r="F226" s="409">
        <f t="shared" si="56"/>
        <v>10916545.9493168</v>
      </c>
      <c r="G226" s="407">
        <f t="shared" si="57"/>
        <v>-4384901.479098022</v>
      </c>
      <c r="H226" s="407">
        <f t="shared" si="58"/>
        <v>6531644.4702187777</v>
      </c>
      <c r="I226" s="588">
        <f t="shared" si="59"/>
        <v>2.5839436056213323E-2</v>
      </c>
      <c r="J226" s="586">
        <f t="shared" si="60"/>
        <v>101.21088510449799</v>
      </c>
      <c r="K226" s="409">
        <v>222289780.30515894</v>
      </c>
      <c r="L226" s="409">
        <v>228609904.47587091</v>
      </c>
      <c r="M226" s="409">
        <v>231044015.38963294</v>
      </c>
      <c r="N226" s="409">
        <f t="shared" si="61"/>
        <v>6320124.1707119644</v>
      </c>
      <c r="O226" s="409">
        <f t="shared" si="62"/>
        <v>2434110.913762033</v>
      </c>
      <c r="P226" s="407">
        <f t="shared" si="63"/>
        <v>8754235.0844739974</v>
      </c>
      <c r="Q226" s="593">
        <f t="shared" si="64"/>
        <v>3.9382085278307451E-2</v>
      </c>
      <c r="R226" s="407">
        <f t="shared" si="65"/>
        <v>135.65096590182068</v>
      </c>
      <c r="S226" s="586">
        <f t="shared" si="66"/>
        <v>2222590.6142552197</v>
      </c>
      <c r="T226" s="588">
        <f t="shared" si="67"/>
        <v>8.7926537211331108E-3</v>
      </c>
      <c r="U226" s="597">
        <f t="shared" si="68"/>
        <v>34.440080797322686</v>
      </c>
      <c r="V226" s="587">
        <v>-2783904.7286243737</v>
      </c>
      <c r="W226" s="586">
        <f t="shared" si="69"/>
        <v>-43.137905456331815</v>
      </c>
      <c r="X226" s="412">
        <v>64535</v>
      </c>
      <c r="Y226" s="439">
        <v>19</v>
      </c>
      <c r="Z226" s="439">
        <v>19</v>
      </c>
      <c r="AB226" s="426"/>
    </row>
    <row r="227" spans="1:28" s="584" customFormat="1">
      <c r="A227" s="408">
        <v>700</v>
      </c>
      <c r="B227" s="408" t="s">
        <v>261</v>
      </c>
      <c r="C227" s="409">
        <v>23024392.419153027</v>
      </c>
      <c r="D227" s="409">
        <v>23084625.42513144</v>
      </c>
      <c r="E227" s="409">
        <v>23040603.736929145</v>
      </c>
      <c r="F227" s="409">
        <f t="shared" si="56"/>
        <v>60233.005978412926</v>
      </c>
      <c r="G227" s="407">
        <f t="shared" si="57"/>
        <v>-44021.688202295452</v>
      </c>
      <c r="H227" s="407">
        <f t="shared" si="58"/>
        <v>16211.317776117474</v>
      </c>
      <c r="I227" s="588">
        <f t="shared" si="59"/>
        <v>7.0409318434965342E-4</v>
      </c>
      <c r="J227" s="586">
        <f t="shared" si="60"/>
        <v>3.3480623246834931</v>
      </c>
      <c r="K227" s="409">
        <v>23431252.775797218</v>
      </c>
      <c r="L227" s="409">
        <v>23334842.764170539</v>
      </c>
      <c r="M227" s="409">
        <v>23638219.214569114</v>
      </c>
      <c r="N227" s="409">
        <f t="shared" si="61"/>
        <v>-96410.01162667945</v>
      </c>
      <c r="O227" s="409">
        <f t="shared" si="62"/>
        <v>303376.45039857551</v>
      </c>
      <c r="P227" s="407">
        <f t="shared" si="63"/>
        <v>206966.43877189606</v>
      </c>
      <c r="Q227" s="593">
        <f t="shared" si="64"/>
        <v>8.8329224541368687E-3</v>
      </c>
      <c r="R227" s="407">
        <f t="shared" si="65"/>
        <v>42.743998094154492</v>
      </c>
      <c r="S227" s="586">
        <f t="shared" si="66"/>
        <v>190755.12099577859</v>
      </c>
      <c r="T227" s="588">
        <f t="shared" si="67"/>
        <v>8.2849144300154217E-3</v>
      </c>
      <c r="U227" s="597">
        <f t="shared" si="68"/>
        <v>39.395935769471002</v>
      </c>
      <c r="V227" s="587">
        <v>192371.26964788185</v>
      </c>
      <c r="W227" s="586">
        <f t="shared" si="69"/>
        <v>39.729712855820289</v>
      </c>
      <c r="X227" s="412">
        <v>4842</v>
      </c>
      <c r="Y227" s="439">
        <v>9</v>
      </c>
      <c r="Z227" s="439">
        <v>9</v>
      </c>
      <c r="AB227" s="426"/>
    </row>
    <row r="228" spans="1:28" s="584" customFormat="1">
      <c r="A228" s="408">
        <v>702</v>
      </c>
      <c r="B228" s="408" t="s">
        <v>262</v>
      </c>
      <c r="C228" s="409">
        <v>21032281.763295606</v>
      </c>
      <c r="D228" s="409">
        <v>20708299.619073648</v>
      </c>
      <c r="E228" s="409">
        <v>21092202.281047583</v>
      </c>
      <c r="F228" s="409">
        <f t="shared" si="56"/>
        <v>-323982.14422195777</v>
      </c>
      <c r="G228" s="407">
        <f t="shared" si="57"/>
        <v>383902.66197393462</v>
      </c>
      <c r="H228" s="407">
        <f t="shared" si="58"/>
        <v>59920.517751976848</v>
      </c>
      <c r="I228" s="588">
        <f t="shared" si="59"/>
        <v>2.8489784620776087E-3</v>
      </c>
      <c r="J228" s="586">
        <f t="shared" si="60"/>
        <v>14.565026191535452</v>
      </c>
      <c r="K228" s="409">
        <v>22026586.148875583</v>
      </c>
      <c r="L228" s="409">
        <v>21919286.001113247</v>
      </c>
      <c r="M228" s="409">
        <v>22194893.888088055</v>
      </c>
      <c r="N228" s="409">
        <f t="shared" si="61"/>
        <v>-107300.14776233584</v>
      </c>
      <c r="O228" s="409">
        <f t="shared" si="62"/>
        <v>275607.88697480783</v>
      </c>
      <c r="P228" s="407">
        <f t="shared" si="63"/>
        <v>168307.73921247199</v>
      </c>
      <c r="Q228" s="593">
        <f t="shared" si="64"/>
        <v>7.6411177871548554E-3</v>
      </c>
      <c r="R228" s="407">
        <f t="shared" si="65"/>
        <v>40.910972098315995</v>
      </c>
      <c r="S228" s="586">
        <f t="shared" si="66"/>
        <v>108387.22146049514</v>
      </c>
      <c r="T228" s="588">
        <f t="shared" si="67"/>
        <v>5.153374354733428E-3</v>
      </c>
      <c r="U228" s="597">
        <f t="shared" si="68"/>
        <v>26.345945906780539</v>
      </c>
      <c r="V228" s="587">
        <v>35761.362228076439</v>
      </c>
      <c r="W228" s="586">
        <f t="shared" si="69"/>
        <v>8.6926014166447345</v>
      </c>
      <c r="X228" s="412">
        <v>4114</v>
      </c>
      <c r="Y228" s="439">
        <v>6</v>
      </c>
      <c r="Z228" s="439">
        <v>6</v>
      </c>
      <c r="AB228" s="426"/>
    </row>
    <row r="229" spans="1:28" s="584" customFormat="1">
      <c r="A229" s="408">
        <v>704</v>
      </c>
      <c r="B229" s="408" t="s">
        <v>263</v>
      </c>
      <c r="C229" s="409">
        <v>19315804.471712433</v>
      </c>
      <c r="D229" s="409">
        <v>19599031.435825337</v>
      </c>
      <c r="E229" s="409">
        <v>19173750.44343194</v>
      </c>
      <c r="F229" s="409">
        <f t="shared" si="56"/>
        <v>283226.96411290392</v>
      </c>
      <c r="G229" s="407">
        <f t="shared" si="57"/>
        <v>-425280.99239339679</v>
      </c>
      <c r="H229" s="407">
        <f t="shared" si="58"/>
        <v>-142054.02828049287</v>
      </c>
      <c r="I229" s="588">
        <f t="shared" si="59"/>
        <v>-7.3542900316954356E-3</v>
      </c>
      <c r="J229" s="586">
        <f t="shared" si="60"/>
        <v>-22.099257666535916</v>
      </c>
      <c r="K229" s="409">
        <v>20076857.615023993</v>
      </c>
      <c r="L229" s="409">
        <v>20763726.867080204</v>
      </c>
      <c r="M229" s="409">
        <v>20696785.529766936</v>
      </c>
      <c r="N229" s="409">
        <f t="shared" si="61"/>
        <v>686869.25205621123</v>
      </c>
      <c r="O229" s="409">
        <f t="shared" si="62"/>
        <v>-66941.337313268334</v>
      </c>
      <c r="P229" s="407">
        <f t="shared" si="63"/>
        <v>619927.9147429429</v>
      </c>
      <c r="Q229" s="593">
        <f t="shared" si="64"/>
        <v>3.0877736278760875E-2</v>
      </c>
      <c r="R229" s="407">
        <f t="shared" si="65"/>
        <v>96.441803787016624</v>
      </c>
      <c r="S229" s="586">
        <f t="shared" si="66"/>
        <v>761981.94302343577</v>
      </c>
      <c r="T229" s="588">
        <f t="shared" si="67"/>
        <v>3.9448625820340096E-2</v>
      </c>
      <c r="U229" s="597">
        <f t="shared" si="68"/>
        <v>118.54106145355254</v>
      </c>
      <c r="V229" s="587">
        <v>452758.14939880464</v>
      </c>
      <c r="W229" s="586">
        <f t="shared" si="69"/>
        <v>70.435306378158785</v>
      </c>
      <c r="X229" s="412">
        <v>6428</v>
      </c>
      <c r="Y229" s="439">
        <v>2</v>
      </c>
      <c r="Z229" s="439">
        <v>2</v>
      </c>
      <c r="AB229" s="426"/>
    </row>
    <row r="230" spans="1:28" s="584" customFormat="1">
      <c r="A230" s="408">
        <v>707</v>
      </c>
      <c r="B230" s="408" t="s">
        <v>264</v>
      </c>
      <c r="C230" s="409">
        <v>11455106.937109882</v>
      </c>
      <c r="D230" s="409">
        <v>12094128.987744192</v>
      </c>
      <c r="E230" s="409">
        <v>12137286.119780252</v>
      </c>
      <c r="F230" s="409">
        <f t="shared" si="56"/>
        <v>639022.05063430965</v>
      </c>
      <c r="G230" s="407">
        <f t="shared" si="57"/>
        <v>43157.132036060095</v>
      </c>
      <c r="H230" s="407">
        <f t="shared" si="58"/>
        <v>682179.18267036974</v>
      </c>
      <c r="I230" s="588">
        <f t="shared" si="59"/>
        <v>5.9552406312365969E-2</v>
      </c>
      <c r="J230" s="586">
        <f t="shared" si="60"/>
        <v>348.05060340324985</v>
      </c>
      <c r="K230" s="409">
        <v>11657057.642788917</v>
      </c>
      <c r="L230" s="409">
        <v>11642994.118554233</v>
      </c>
      <c r="M230" s="409">
        <v>11763447.754659902</v>
      </c>
      <c r="N230" s="409">
        <f t="shared" si="61"/>
        <v>-14063.524234684184</v>
      </c>
      <c r="O230" s="409">
        <f t="shared" si="62"/>
        <v>120453.63610566966</v>
      </c>
      <c r="P230" s="407">
        <f t="shared" si="63"/>
        <v>106390.11187098548</v>
      </c>
      <c r="Q230" s="593">
        <f t="shared" si="64"/>
        <v>9.1266694504851011E-3</v>
      </c>
      <c r="R230" s="407">
        <f t="shared" si="65"/>
        <v>54.280669321931363</v>
      </c>
      <c r="S230" s="586">
        <f t="shared" si="66"/>
        <v>-575789.07079938427</v>
      </c>
      <c r="T230" s="588">
        <f t="shared" si="67"/>
        <v>-5.0264835933924119E-2</v>
      </c>
      <c r="U230" s="597">
        <f t="shared" si="68"/>
        <v>-293.76993408131852</v>
      </c>
      <c r="V230" s="587">
        <v>-682488.89898267668</v>
      </c>
      <c r="W230" s="586">
        <f t="shared" si="69"/>
        <v>-348.20862192993707</v>
      </c>
      <c r="X230" s="412">
        <v>1960</v>
      </c>
      <c r="Y230" s="439">
        <v>12</v>
      </c>
      <c r="Z230" s="439">
        <v>12</v>
      </c>
      <c r="AB230" s="426"/>
    </row>
    <row r="231" spans="1:28" s="584" customFormat="1">
      <c r="A231" s="408">
        <v>710</v>
      </c>
      <c r="B231" s="408" t="s">
        <v>265</v>
      </c>
      <c r="C231" s="409">
        <v>113289649.97516491</v>
      </c>
      <c r="D231" s="409">
        <v>115258689.04600379</v>
      </c>
      <c r="E231" s="409">
        <v>116359133.68936963</v>
      </c>
      <c r="F231" s="409">
        <f t="shared" si="56"/>
        <v>1969039.0708388835</v>
      </c>
      <c r="G231" s="407">
        <f t="shared" si="57"/>
        <v>1100444.6433658451</v>
      </c>
      <c r="H231" s="407">
        <f t="shared" si="58"/>
        <v>3069483.7142047286</v>
      </c>
      <c r="I231" s="588">
        <f t="shared" si="59"/>
        <v>2.7094123027810692E-2</v>
      </c>
      <c r="J231" s="586">
        <f t="shared" si="60"/>
        <v>112.41059526128794</v>
      </c>
      <c r="K231" s="409">
        <v>110174182.70672625</v>
      </c>
      <c r="L231" s="409">
        <v>111998994.06255639</v>
      </c>
      <c r="M231" s="409">
        <v>112721267.77458483</v>
      </c>
      <c r="N231" s="409">
        <f t="shared" si="61"/>
        <v>1824811.355830133</v>
      </c>
      <c r="O231" s="409">
        <f t="shared" si="62"/>
        <v>722273.71202844381</v>
      </c>
      <c r="P231" s="407">
        <f t="shared" si="63"/>
        <v>2547085.0678585768</v>
      </c>
      <c r="Q231" s="593">
        <f t="shared" si="64"/>
        <v>2.3118710802136719E-2</v>
      </c>
      <c r="R231" s="407">
        <f t="shared" si="65"/>
        <v>93.279318386383096</v>
      </c>
      <c r="S231" s="586">
        <f t="shared" si="66"/>
        <v>-522398.64634615183</v>
      </c>
      <c r="T231" s="588">
        <f t="shared" si="67"/>
        <v>-4.6111771592609813E-3</v>
      </c>
      <c r="U231" s="597">
        <f t="shared" si="68"/>
        <v>-19.131276874904849</v>
      </c>
      <c r="V231" s="587">
        <v>-2760849.290400967</v>
      </c>
      <c r="W231" s="586">
        <f t="shared" si="69"/>
        <v>-101.10778914527822</v>
      </c>
      <c r="X231" s="412">
        <v>27306</v>
      </c>
      <c r="Y231" s="439">
        <v>1</v>
      </c>
      <c r="Z231" s="594">
        <v>34</v>
      </c>
      <c r="AB231" s="426"/>
    </row>
    <row r="232" spans="1:28" s="584" customFormat="1">
      <c r="A232" s="408">
        <v>729</v>
      </c>
      <c r="B232" s="408" t="s">
        <v>266</v>
      </c>
      <c r="C232" s="409">
        <v>43456462.455307066</v>
      </c>
      <c r="D232" s="409">
        <v>45653152.080918886</v>
      </c>
      <c r="E232" s="409">
        <v>44890561.634474523</v>
      </c>
      <c r="F232" s="409">
        <f t="shared" si="56"/>
        <v>2196689.6256118193</v>
      </c>
      <c r="G232" s="407">
        <f t="shared" si="57"/>
        <v>-762590.4464443624</v>
      </c>
      <c r="H232" s="407">
        <f t="shared" si="58"/>
        <v>1434099.1791674569</v>
      </c>
      <c r="I232" s="588">
        <f t="shared" si="59"/>
        <v>3.3000826531666277E-2</v>
      </c>
      <c r="J232" s="586">
        <f t="shared" si="60"/>
        <v>159.78820937798963</v>
      </c>
      <c r="K232" s="409">
        <v>43456692.053329498</v>
      </c>
      <c r="L232" s="409">
        <v>43644688.198210701</v>
      </c>
      <c r="M232" s="409">
        <v>44051935.776092455</v>
      </c>
      <c r="N232" s="409">
        <f t="shared" si="61"/>
        <v>187996.14488120377</v>
      </c>
      <c r="O232" s="409">
        <f t="shared" si="62"/>
        <v>407247.57788175344</v>
      </c>
      <c r="P232" s="407">
        <f t="shared" si="63"/>
        <v>595243.72276295722</v>
      </c>
      <c r="Q232" s="593">
        <f t="shared" si="64"/>
        <v>1.3697400668060094E-2</v>
      </c>
      <c r="R232" s="407">
        <f t="shared" si="65"/>
        <v>66.322420363560695</v>
      </c>
      <c r="S232" s="586">
        <f t="shared" si="66"/>
        <v>-838855.45640449971</v>
      </c>
      <c r="T232" s="588">
        <f t="shared" si="67"/>
        <v>-1.9303353494712627E-2</v>
      </c>
      <c r="U232" s="597">
        <f t="shared" si="68"/>
        <v>-93.465789014428935</v>
      </c>
      <c r="V232" s="587">
        <v>-1449850.5758182928</v>
      </c>
      <c r="W232" s="586">
        <f t="shared" si="69"/>
        <v>-161.54323964549224</v>
      </c>
      <c r="X232" s="412">
        <v>8975</v>
      </c>
      <c r="Y232" s="439">
        <v>13</v>
      </c>
      <c r="Z232" s="439">
        <v>13</v>
      </c>
      <c r="AB232" s="426"/>
    </row>
    <row r="233" spans="1:28" s="584" customFormat="1">
      <c r="A233" s="408">
        <v>732</v>
      </c>
      <c r="B233" s="408" t="s">
        <v>267</v>
      </c>
      <c r="C233" s="409">
        <v>23118694.214338869</v>
      </c>
      <c r="D233" s="409">
        <v>23818263.755686454</v>
      </c>
      <c r="E233" s="409">
        <v>23800267.447251853</v>
      </c>
      <c r="F233" s="409">
        <f t="shared" si="56"/>
        <v>699569.54134758562</v>
      </c>
      <c r="G233" s="407">
        <f t="shared" si="57"/>
        <v>-17996.308434601873</v>
      </c>
      <c r="H233" s="407">
        <f t="shared" si="58"/>
        <v>681573.23291298375</v>
      </c>
      <c r="I233" s="588">
        <f t="shared" si="59"/>
        <v>2.9481476185201357E-2</v>
      </c>
      <c r="J233" s="586">
        <f t="shared" si="60"/>
        <v>204.30852305545076</v>
      </c>
      <c r="K233" s="409">
        <v>22112102.172813077</v>
      </c>
      <c r="L233" s="409">
        <v>22205569.633436467</v>
      </c>
      <c r="M233" s="409">
        <v>22551394.353298474</v>
      </c>
      <c r="N233" s="409">
        <f t="shared" si="61"/>
        <v>93467.460623390973</v>
      </c>
      <c r="O233" s="409">
        <f t="shared" si="62"/>
        <v>345824.7198620066</v>
      </c>
      <c r="P233" s="407">
        <f t="shared" si="63"/>
        <v>439292.18048539758</v>
      </c>
      <c r="Q233" s="593">
        <f t="shared" si="64"/>
        <v>1.9866595091330087E-2</v>
      </c>
      <c r="R233" s="407">
        <f t="shared" si="65"/>
        <v>131.68230829898008</v>
      </c>
      <c r="S233" s="586">
        <f t="shared" si="66"/>
        <v>-242281.05242758617</v>
      </c>
      <c r="T233" s="588">
        <f t="shared" si="67"/>
        <v>-1.0479876163477978E-2</v>
      </c>
      <c r="U233" s="597">
        <f t="shared" si="68"/>
        <v>-72.626214756470674</v>
      </c>
      <c r="V233" s="587">
        <v>-323261.88473534584</v>
      </c>
      <c r="W233" s="586">
        <f t="shared" si="69"/>
        <v>-96.901044584935804</v>
      </c>
      <c r="X233" s="412">
        <v>3336</v>
      </c>
      <c r="Y233" s="439">
        <v>19</v>
      </c>
      <c r="Z233" s="439">
        <v>19</v>
      </c>
      <c r="AB233" s="426"/>
    </row>
    <row r="234" spans="1:28" s="584" customFormat="1">
      <c r="A234" s="408">
        <v>734</v>
      </c>
      <c r="B234" s="408" t="s">
        <v>268</v>
      </c>
      <c r="C234" s="409">
        <v>214282885.85141394</v>
      </c>
      <c r="D234" s="409">
        <v>217550774.30908814</v>
      </c>
      <c r="E234" s="409">
        <v>216821015.08247781</v>
      </c>
      <c r="F234" s="409">
        <f t="shared" si="56"/>
        <v>3267888.4576742053</v>
      </c>
      <c r="G234" s="407">
        <f t="shared" si="57"/>
        <v>-729759.22661033273</v>
      </c>
      <c r="H234" s="407">
        <f t="shared" si="58"/>
        <v>2538129.2310638726</v>
      </c>
      <c r="I234" s="588">
        <f t="shared" si="59"/>
        <v>1.1844759421542599E-2</v>
      </c>
      <c r="J234" s="586">
        <f t="shared" si="60"/>
        <v>49.832706321321588</v>
      </c>
      <c r="K234" s="409">
        <v>208977765.39493379</v>
      </c>
      <c r="L234" s="409">
        <v>212010951.38308117</v>
      </c>
      <c r="M234" s="409">
        <v>214495158.18666673</v>
      </c>
      <c r="N234" s="409">
        <f t="shared" si="61"/>
        <v>3033185.988147378</v>
      </c>
      <c r="O234" s="409">
        <f t="shared" si="62"/>
        <v>2484206.8035855591</v>
      </c>
      <c r="P234" s="407">
        <f t="shared" si="63"/>
        <v>5517392.7917329371</v>
      </c>
      <c r="Q234" s="593">
        <f t="shared" si="64"/>
        <v>2.6401817347917217E-2</v>
      </c>
      <c r="R234" s="407">
        <f t="shared" si="65"/>
        <v>108.32648364975432</v>
      </c>
      <c r="S234" s="586">
        <f t="shared" si="66"/>
        <v>2979263.5606690645</v>
      </c>
      <c r="T234" s="588">
        <f t="shared" si="67"/>
        <v>1.3903413465949484E-2</v>
      </c>
      <c r="U234" s="597">
        <f t="shared" si="68"/>
        <v>58.493777328432735</v>
      </c>
      <c r="V234" s="587">
        <v>-3044175.77425576</v>
      </c>
      <c r="W234" s="586">
        <f t="shared" si="69"/>
        <v>-59.768240124394005</v>
      </c>
      <c r="X234" s="412">
        <v>50933</v>
      </c>
      <c r="Y234" s="439">
        <v>2</v>
      </c>
      <c r="Z234" s="439">
        <v>2</v>
      </c>
      <c r="AB234" s="426"/>
    </row>
    <row r="235" spans="1:28" s="584" customFormat="1">
      <c r="A235" s="408">
        <v>738</v>
      </c>
      <c r="B235" s="408" t="s">
        <v>269</v>
      </c>
      <c r="C235" s="409">
        <v>10514388.856360639</v>
      </c>
      <c r="D235" s="409">
        <v>10429761.362122521</v>
      </c>
      <c r="E235" s="409">
        <v>10578196.093438866</v>
      </c>
      <c r="F235" s="409">
        <f t="shared" si="56"/>
        <v>-84627.49423811771</v>
      </c>
      <c r="G235" s="407">
        <f t="shared" si="57"/>
        <v>148434.73131634481</v>
      </c>
      <c r="H235" s="407">
        <f t="shared" si="58"/>
        <v>63807.237078227103</v>
      </c>
      <c r="I235" s="588">
        <f t="shared" si="59"/>
        <v>6.0685635608414045E-3</v>
      </c>
      <c r="J235" s="586">
        <f t="shared" si="60"/>
        <v>21.874267082011347</v>
      </c>
      <c r="K235" s="409">
        <v>10596501.728034444</v>
      </c>
      <c r="L235" s="409">
        <v>10685743.70108165</v>
      </c>
      <c r="M235" s="409">
        <v>10765737.55752115</v>
      </c>
      <c r="N235" s="409">
        <f t="shared" si="61"/>
        <v>89241.973047206178</v>
      </c>
      <c r="O235" s="409">
        <f t="shared" si="62"/>
        <v>79993.856439499184</v>
      </c>
      <c r="P235" s="407">
        <f t="shared" si="63"/>
        <v>169235.82948670536</v>
      </c>
      <c r="Q235" s="593">
        <f t="shared" si="64"/>
        <v>1.5970915102950404E-2</v>
      </c>
      <c r="R235" s="407">
        <f t="shared" si="65"/>
        <v>58.017082443162622</v>
      </c>
      <c r="S235" s="586">
        <f t="shared" si="66"/>
        <v>105428.59240847826</v>
      </c>
      <c r="T235" s="588">
        <f t="shared" si="67"/>
        <v>1.0027077545710101E-2</v>
      </c>
      <c r="U235" s="597">
        <f t="shared" si="68"/>
        <v>36.142815361151271</v>
      </c>
      <c r="V235" s="587">
        <v>-170594.37890301272</v>
      </c>
      <c r="W235" s="586">
        <f t="shared" si="69"/>
        <v>-58.482817587594354</v>
      </c>
      <c r="X235" s="412">
        <v>2917</v>
      </c>
      <c r="Y235" s="439">
        <v>2</v>
      </c>
      <c r="Z235" s="439">
        <v>2</v>
      </c>
      <c r="AB235" s="426"/>
    </row>
    <row r="236" spans="1:28" s="584" customFormat="1">
      <c r="A236" s="408">
        <v>739</v>
      </c>
      <c r="B236" s="408" t="s">
        <v>270</v>
      </c>
      <c r="C236" s="409">
        <v>16018404.968830433</v>
      </c>
      <c r="D236" s="409">
        <v>16447531.232447449</v>
      </c>
      <c r="E236" s="409">
        <v>16334425.297973651</v>
      </c>
      <c r="F236" s="409">
        <f t="shared" si="56"/>
        <v>429126.26361701638</v>
      </c>
      <c r="G236" s="407">
        <f t="shared" si="57"/>
        <v>-113105.93447379768</v>
      </c>
      <c r="H236" s="407">
        <f t="shared" si="58"/>
        <v>316020.3291432187</v>
      </c>
      <c r="I236" s="588">
        <f t="shared" si="59"/>
        <v>1.9728576581635307E-2</v>
      </c>
      <c r="J236" s="586">
        <f t="shared" si="60"/>
        <v>97.057840645951686</v>
      </c>
      <c r="K236" s="409">
        <v>18498371.332115397</v>
      </c>
      <c r="L236" s="409">
        <v>18275962.268825877</v>
      </c>
      <c r="M236" s="409">
        <v>18436239.453071576</v>
      </c>
      <c r="N236" s="409">
        <f t="shared" si="61"/>
        <v>-222409.0632895194</v>
      </c>
      <c r="O236" s="409">
        <f t="shared" si="62"/>
        <v>160277.18424569815</v>
      </c>
      <c r="P236" s="407">
        <f t="shared" si="63"/>
        <v>-62131.879043821245</v>
      </c>
      <c r="Q236" s="593">
        <f t="shared" si="64"/>
        <v>-3.3587756418292261E-3</v>
      </c>
      <c r="R236" s="407">
        <f t="shared" si="65"/>
        <v>-19.082272433606033</v>
      </c>
      <c r="S236" s="586">
        <f t="shared" si="66"/>
        <v>-378152.20818703994</v>
      </c>
      <c r="T236" s="588">
        <f t="shared" si="67"/>
        <v>-2.3607357219577796E-2</v>
      </c>
      <c r="U236" s="597">
        <f t="shared" si="68"/>
        <v>-116.14011307955772</v>
      </c>
      <c r="V236" s="587">
        <v>-452588.98667214997</v>
      </c>
      <c r="W236" s="586">
        <f t="shared" si="69"/>
        <v>-139.0015315332156</v>
      </c>
      <c r="X236" s="412">
        <v>3256</v>
      </c>
      <c r="Y236" s="439">
        <v>9</v>
      </c>
      <c r="Z236" s="439">
        <v>9</v>
      </c>
      <c r="AB236" s="426"/>
    </row>
    <row r="237" spans="1:28" s="584" customFormat="1">
      <c r="A237" s="408">
        <v>740</v>
      </c>
      <c r="B237" s="408" t="s">
        <v>271</v>
      </c>
      <c r="C237" s="409">
        <v>156287133.21070465</v>
      </c>
      <c r="D237" s="409">
        <v>162492706.79773614</v>
      </c>
      <c r="E237" s="409">
        <v>164161256.15563947</v>
      </c>
      <c r="F237" s="409">
        <f t="shared" si="56"/>
        <v>6205573.5870314837</v>
      </c>
      <c r="G237" s="407">
        <f t="shared" si="57"/>
        <v>1668549.3579033315</v>
      </c>
      <c r="H237" s="407">
        <f t="shared" si="58"/>
        <v>7874122.9449348152</v>
      </c>
      <c r="I237" s="588">
        <f t="shared" si="59"/>
        <v>5.0382413338652815E-2</v>
      </c>
      <c r="J237" s="586">
        <f t="shared" si="60"/>
        <v>245.41445987018281</v>
      </c>
      <c r="K237" s="409">
        <v>152933245.84625196</v>
      </c>
      <c r="L237" s="409">
        <v>153409761.3780483</v>
      </c>
      <c r="M237" s="409">
        <v>155771659.87716511</v>
      </c>
      <c r="N237" s="409">
        <f t="shared" si="61"/>
        <v>476515.53179633617</v>
      </c>
      <c r="O237" s="409">
        <f t="shared" si="62"/>
        <v>2361898.4991168082</v>
      </c>
      <c r="P237" s="407">
        <f t="shared" si="63"/>
        <v>2838414.0309131444</v>
      </c>
      <c r="Q237" s="593">
        <f t="shared" si="64"/>
        <v>1.8559823373962E-2</v>
      </c>
      <c r="R237" s="407">
        <f t="shared" si="65"/>
        <v>88.465452108871574</v>
      </c>
      <c r="S237" s="586">
        <f t="shared" si="66"/>
        <v>-5035708.9140216708</v>
      </c>
      <c r="T237" s="588">
        <f t="shared" si="67"/>
        <v>-3.2220879675568567E-2</v>
      </c>
      <c r="U237" s="597">
        <f t="shared" si="68"/>
        <v>-156.94900776131124</v>
      </c>
      <c r="V237" s="587">
        <v>-5544730.6752317678</v>
      </c>
      <c r="W237" s="586">
        <f t="shared" si="69"/>
        <v>-172.81379695283678</v>
      </c>
      <c r="X237" s="412">
        <v>32085</v>
      </c>
      <c r="Y237" s="439">
        <v>10</v>
      </c>
      <c r="Z237" s="439">
        <v>10</v>
      </c>
      <c r="AB237" s="426"/>
    </row>
    <row r="238" spans="1:28" s="584" customFormat="1">
      <c r="A238" s="408">
        <v>742</v>
      </c>
      <c r="B238" s="408" t="s">
        <v>272</v>
      </c>
      <c r="C238" s="409">
        <v>5719961.5912291016</v>
      </c>
      <c r="D238" s="409">
        <v>5855706.5854354696</v>
      </c>
      <c r="E238" s="409">
        <v>5673249.69935147</v>
      </c>
      <c r="F238" s="409">
        <f t="shared" si="56"/>
        <v>135744.99420636799</v>
      </c>
      <c r="G238" s="407">
        <f t="shared" si="57"/>
        <v>-182456.88608399965</v>
      </c>
      <c r="H238" s="407">
        <f t="shared" si="58"/>
        <v>-46711.891877631657</v>
      </c>
      <c r="I238" s="588">
        <f t="shared" si="59"/>
        <v>-8.1664695002950597E-3</v>
      </c>
      <c r="J238" s="586">
        <f t="shared" si="60"/>
        <v>-47.279242791125156</v>
      </c>
      <c r="K238" s="409">
        <v>5451387.3729565926</v>
      </c>
      <c r="L238" s="409">
        <v>5510247.4987842487</v>
      </c>
      <c r="M238" s="409">
        <v>5675650.0280706128</v>
      </c>
      <c r="N238" s="409">
        <f t="shared" si="61"/>
        <v>58860.125827656128</v>
      </c>
      <c r="O238" s="409">
        <f t="shared" si="62"/>
        <v>165402.52928636409</v>
      </c>
      <c r="P238" s="407">
        <f t="shared" si="63"/>
        <v>224262.65511402022</v>
      </c>
      <c r="Q238" s="593">
        <f t="shared" si="64"/>
        <v>4.1138638620060133E-2</v>
      </c>
      <c r="R238" s="407">
        <f t="shared" si="65"/>
        <v>226.98649303038485</v>
      </c>
      <c r="S238" s="586">
        <f t="shared" si="66"/>
        <v>270974.54699165188</v>
      </c>
      <c r="T238" s="588">
        <f t="shared" si="67"/>
        <v>4.7373490655454743E-2</v>
      </c>
      <c r="U238" s="597">
        <f t="shared" si="68"/>
        <v>274.26573582151002</v>
      </c>
      <c r="V238" s="587">
        <v>214174.532126887</v>
      </c>
      <c r="W238" s="586">
        <f t="shared" si="69"/>
        <v>216.77584223369129</v>
      </c>
      <c r="X238" s="412">
        <v>988</v>
      </c>
      <c r="Y238" s="439">
        <v>19</v>
      </c>
      <c r="Z238" s="439">
        <v>19</v>
      </c>
      <c r="AB238" s="426"/>
    </row>
    <row r="239" spans="1:28" s="584" customFormat="1">
      <c r="A239" s="408">
        <v>743</v>
      </c>
      <c r="B239" s="408" t="s">
        <v>273</v>
      </c>
      <c r="C239" s="409">
        <v>240638585.29064229</v>
      </c>
      <c r="D239" s="409">
        <v>246839218.85125962</v>
      </c>
      <c r="E239" s="409">
        <v>253225956.18924394</v>
      </c>
      <c r="F239" s="409">
        <f t="shared" si="56"/>
        <v>6200633.5606173277</v>
      </c>
      <c r="G239" s="407">
        <f t="shared" si="57"/>
        <v>6386737.3379843235</v>
      </c>
      <c r="H239" s="407">
        <f t="shared" si="58"/>
        <v>12587370.898601651</v>
      </c>
      <c r="I239" s="588">
        <f t="shared" si="59"/>
        <v>5.2308198551777041E-2</v>
      </c>
      <c r="J239" s="586">
        <f t="shared" si="60"/>
        <v>192.69431744717252</v>
      </c>
      <c r="K239" s="409">
        <v>231503528.93701261</v>
      </c>
      <c r="L239" s="409">
        <v>241903711.11699313</v>
      </c>
      <c r="M239" s="409">
        <v>239477374.16578645</v>
      </c>
      <c r="N239" s="409">
        <f t="shared" si="61"/>
        <v>10400182.179980516</v>
      </c>
      <c r="O239" s="409">
        <f t="shared" si="62"/>
        <v>-2426336.9512066841</v>
      </c>
      <c r="P239" s="407">
        <f t="shared" si="63"/>
        <v>7973845.2287738323</v>
      </c>
      <c r="Q239" s="593">
        <f t="shared" si="64"/>
        <v>3.4443730794891478E-2</v>
      </c>
      <c r="R239" s="407">
        <f t="shared" si="65"/>
        <v>122.06795812767069</v>
      </c>
      <c r="S239" s="586">
        <f t="shared" si="66"/>
        <v>-4613525.6698278189</v>
      </c>
      <c r="T239" s="588">
        <f t="shared" si="67"/>
        <v>-1.9172011272654475E-2</v>
      </c>
      <c r="U239" s="597">
        <f t="shared" si="68"/>
        <v>-70.626359319501844</v>
      </c>
      <c r="V239" s="587">
        <v>-6276601.8217671961</v>
      </c>
      <c r="W239" s="586">
        <f t="shared" si="69"/>
        <v>-96.085633264963278</v>
      </c>
      <c r="X239" s="412">
        <v>65323</v>
      </c>
      <c r="Y239" s="439">
        <v>14</v>
      </c>
      <c r="Z239" s="439">
        <v>14</v>
      </c>
      <c r="AB239" s="426"/>
    </row>
    <row r="240" spans="1:28" s="584" customFormat="1">
      <c r="A240" s="408">
        <v>746</v>
      </c>
      <c r="B240" s="408" t="s">
        <v>274</v>
      </c>
      <c r="C240" s="409">
        <v>21308933.876163457</v>
      </c>
      <c r="D240" s="409">
        <v>21439638.421095274</v>
      </c>
      <c r="E240" s="409">
        <v>21830738.418125007</v>
      </c>
      <c r="F240" s="409">
        <f t="shared" si="56"/>
        <v>130704.5449318178</v>
      </c>
      <c r="G240" s="407">
        <f t="shared" si="57"/>
        <v>391099.99702973291</v>
      </c>
      <c r="H240" s="407">
        <f t="shared" si="58"/>
        <v>521804.54196155071</v>
      </c>
      <c r="I240" s="588">
        <f t="shared" si="59"/>
        <v>2.4487594968101635E-2</v>
      </c>
      <c r="J240" s="586">
        <f t="shared" si="60"/>
        <v>110.20159281130955</v>
      </c>
      <c r="K240" s="409">
        <v>21137815.235026769</v>
      </c>
      <c r="L240" s="409">
        <v>21385947.877694976</v>
      </c>
      <c r="M240" s="409">
        <v>21559490.53907197</v>
      </c>
      <c r="N240" s="409">
        <f t="shared" si="61"/>
        <v>248132.64266820624</v>
      </c>
      <c r="O240" s="409">
        <f t="shared" si="62"/>
        <v>173542.6613769941</v>
      </c>
      <c r="P240" s="407">
        <f t="shared" si="63"/>
        <v>421675.30404520035</v>
      </c>
      <c r="Q240" s="593">
        <f t="shared" si="64"/>
        <v>1.994885939519692E-2</v>
      </c>
      <c r="R240" s="407">
        <f t="shared" si="65"/>
        <v>89.054974455163745</v>
      </c>
      <c r="S240" s="586">
        <f t="shared" si="66"/>
        <v>-100129.23791635036</v>
      </c>
      <c r="T240" s="588">
        <f t="shared" si="67"/>
        <v>-4.6989323115952161E-3</v>
      </c>
      <c r="U240" s="597">
        <f t="shared" si="68"/>
        <v>-21.146618356145801</v>
      </c>
      <c r="V240" s="587">
        <v>-277406.67820335738</v>
      </c>
      <c r="W240" s="586">
        <f t="shared" si="69"/>
        <v>-58.5864156712476</v>
      </c>
      <c r="X240" s="412">
        <v>4735</v>
      </c>
      <c r="Y240" s="439">
        <v>17</v>
      </c>
      <c r="Z240" s="439">
        <v>17</v>
      </c>
      <c r="AB240" s="426"/>
    </row>
    <row r="241" spans="1:28" s="584" customFormat="1">
      <c r="A241" s="408">
        <v>747</v>
      </c>
      <c r="B241" s="408" t="s">
        <v>275</v>
      </c>
      <c r="C241" s="409">
        <v>6215855.2088731322</v>
      </c>
      <c r="D241" s="409">
        <v>6485078.3615128202</v>
      </c>
      <c r="E241" s="409">
        <v>6453033.1751781926</v>
      </c>
      <c r="F241" s="409">
        <f t="shared" si="56"/>
        <v>269223.15263968799</v>
      </c>
      <c r="G241" s="407">
        <f t="shared" si="57"/>
        <v>-32045.18633462768</v>
      </c>
      <c r="H241" s="407">
        <f t="shared" si="58"/>
        <v>237177.96630506031</v>
      </c>
      <c r="I241" s="588">
        <f t="shared" si="59"/>
        <v>3.8156932286081698E-2</v>
      </c>
      <c r="J241" s="586">
        <f t="shared" si="60"/>
        <v>181.32872041671277</v>
      </c>
      <c r="K241" s="409">
        <v>6962373.3791401554</v>
      </c>
      <c r="L241" s="409">
        <v>6949670.9428226128</v>
      </c>
      <c r="M241" s="409">
        <v>7048795.7765265815</v>
      </c>
      <c r="N241" s="409">
        <f t="shared" si="61"/>
        <v>-12702.436317542568</v>
      </c>
      <c r="O241" s="409">
        <f t="shared" si="62"/>
        <v>99124.833703968674</v>
      </c>
      <c r="P241" s="407">
        <f t="shared" si="63"/>
        <v>86422.397386426106</v>
      </c>
      <c r="Q241" s="593">
        <f t="shared" si="64"/>
        <v>1.2412778327194392E-2</v>
      </c>
      <c r="R241" s="407">
        <f t="shared" si="65"/>
        <v>66.072169255677451</v>
      </c>
      <c r="S241" s="586">
        <f t="shared" si="66"/>
        <v>-150755.56891863421</v>
      </c>
      <c r="T241" s="588">
        <f t="shared" si="67"/>
        <v>-2.4253391344031094E-2</v>
      </c>
      <c r="U241" s="597">
        <f t="shared" si="68"/>
        <v>-115.25655116103533</v>
      </c>
      <c r="V241" s="587">
        <v>-211625.93611591123</v>
      </c>
      <c r="W241" s="586">
        <f t="shared" si="69"/>
        <v>-161.7935291406049</v>
      </c>
      <c r="X241" s="412">
        <v>1308</v>
      </c>
      <c r="Y241" s="439">
        <v>4</v>
      </c>
      <c r="Z241" s="439">
        <v>4</v>
      </c>
      <c r="AB241" s="426"/>
    </row>
    <row r="242" spans="1:28" s="584" customFormat="1">
      <c r="A242" s="408">
        <v>748</v>
      </c>
      <c r="B242" s="408" t="s">
        <v>276</v>
      </c>
      <c r="C242" s="409">
        <v>22681745.447559733</v>
      </c>
      <c r="D242" s="409">
        <v>22690359.673752014</v>
      </c>
      <c r="E242" s="409">
        <v>23474857.327181354</v>
      </c>
      <c r="F242" s="409">
        <f t="shared" si="56"/>
        <v>8614.2261922806501</v>
      </c>
      <c r="G242" s="407">
        <f t="shared" si="57"/>
        <v>784497.65342934057</v>
      </c>
      <c r="H242" s="407">
        <f t="shared" si="58"/>
        <v>793111.87962162122</v>
      </c>
      <c r="I242" s="588">
        <f t="shared" si="59"/>
        <v>3.4966968545489516E-2</v>
      </c>
      <c r="J242" s="586">
        <f t="shared" si="60"/>
        <v>161.95872567319199</v>
      </c>
      <c r="K242" s="409">
        <v>21575248.61100414</v>
      </c>
      <c r="L242" s="409">
        <v>21469146.251284432</v>
      </c>
      <c r="M242" s="409">
        <v>21971235.28645872</v>
      </c>
      <c r="N242" s="409">
        <f t="shared" si="61"/>
        <v>-106102.35971970856</v>
      </c>
      <c r="O242" s="409">
        <f t="shared" si="62"/>
        <v>502089.03517428786</v>
      </c>
      <c r="P242" s="407">
        <f t="shared" si="63"/>
        <v>395986.67545457929</v>
      </c>
      <c r="Q242" s="593">
        <f t="shared" si="64"/>
        <v>1.8353747972693676E-2</v>
      </c>
      <c r="R242" s="407">
        <f t="shared" si="65"/>
        <v>80.863115265382746</v>
      </c>
      <c r="S242" s="586">
        <f t="shared" si="66"/>
        <v>-397125.20416704193</v>
      </c>
      <c r="T242" s="588">
        <f t="shared" si="67"/>
        <v>-1.7508582180555576E-2</v>
      </c>
      <c r="U242" s="597">
        <f t="shared" si="68"/>
        <v>-81.095610407809261</v>
      </c>
      <c r="V242" s="587">
        <v>-1018638.5931051858</v>
      </c>
      <c r="W242" s="586">
        <f t="shared" si="69"/>
        <v>-208.01278192876981</v>
      </c>
      <c r="X242" s="412">
        <v>4897</v>
      </c>
      <c r="Y242" s="439">
        <v>17</v>
      </c>
      <c r="Z242" s="439">
        <v>17</v>
      </c>
      <c r="AB242" s="426"/>
    </row>
    <row r="243" spans="1:28" s="584" customFormat="1">
      <c r="A243" s="408">
        <v>749</v>
      </c>
      <c r="B243" s="408" t="s">
        <v>277</v>
      </c>
      <c r="C243" s="409">
        <v>83501315.001526102</v>
      </c>
      <c r="D243" s="409">
        <v>84066564.542424142</v>
      </c>
      <c r="E243" s="409">
        <v>84156457.619820699</v>
      </c>
      <c r="F243" s="409">
        <f t="shared" si="56"/>
        <v>565249.54089803994</v>
      </c>
      <c r="G243" s="407">
        <f t="shared" si="57"/>
        <v>89893.077396556735</v>
      </c>
      <c r="H243" s="407">
        <f t="shared" si="58"/>
        <v>655142.61829459667</v>
      </c>
      <c r="I243" s="588">
        <f t="shared" si="59"/>
        <v>7.8458958195164116E-3</v>
      </c>
      <c r="J243" s="586">
        <f t="shared" si="60"/>
        <v>30.856378028193138</v>
      </c>
      <c r="K243" s="409">
        <v>79515292.394314289</v>
      </c>
      <c r="L243" s="409">
        <v>80363341.12873821</v>
      </c>
      <c r="M243" s="409">
        <v>81103061.19712466</v>
      </c>
      <c r="N243" s="409">
        <f t="shared" si="61"/>
        <v>848048.73442392051</v>
      </c>
      <c r="O243" s="409">
        <f t="shared" si="62"/>
        <v>739720.06838645041</v>
      </c>
      <c r="P243" s="407">
        <f t="shared" si="63"/>
        <v>1587768.8028103709</v>
      </c>
      <c r="Q243" s="593">
        <f t="shared" si="64"/>
        <v>1.9968093620742363E-2</v>
      </c>
      <c r="R243" s="407">
        <f t="shared" si="65"/>
        <v>74.78187654532644</v>
      </c>
      <c r="S243" s="586">
        <f t="shared" si="66"/>
        <v>932626.18451577425</v>
      </c>
      <c r="T243" s="588">
        <f t="shared" si="67"/>
        <v>1.1168999967230806E-2</v>
      </c>
      <c r="U243" s="597">
        <f t="shared" si="68"/>
        <v>43.925498517133299</v>
      </c>
      <c r="V243" s="587">
        <v>553060.5719345808</v>
      </c>
      <c r="W243" s="586">
        <f t="shared" si="69"/>
        <v>26.048444420430521</v>
      </c>
      <c r="X243" s="412">
        <v>21232</v>
      </c>
      <c r="Y243" s="439">
        <v>11</v>
      </c>
      <c r="Z243" s="439">
        <v>11</v>
      </c>
      <c r="AB243" s="426"/>
    </row>
    <row r="244" spans="1:28" s="584" customFormat="1">
      <c r="A244" s="408">
        <v>751</v>
      </c>
      <c r="B244" s="408" t="s">
        <v>278</v>
      </c>
      <c r="C244" s="409">
        <v>13402196.494208146</v>
      </c>
      <c r="D244" s="409">
        <v>13095213.715489823</v>
      </c>
      <c r="E244" s="409">
        <v>13167459.864040112</v>
      </c>
      <c r="F244" s="409">
        <f t="shared" si="56"/>
        <v>-306982.77871832252</v>
      </c>
      <c r="G244" s="407">
        <f t="shared" si="57"/>
        <v>72246.148550288752</v>
      </c>
      <c r="H244" s="407">
        <f t="shared" si="58"/>
        <v>-234736.63016803376</v>
      </c>
      <c r="I244" s="588">
        <f t="shared" si="59"/>
        <v>-1.7514787987885184E-2</v>
      </c>
      <c r="J244" s="586">
        <f t="shared" si="60"/>
        <v>-81.590764743842115</v>
      </c>
      <c r="K244" s="409">
        <v>13493463.064764367</v>
      </c>
      <c r="L244" s="409">
        <v>13401448.762372511</v>
      </c>
      <c r="M244" s="409">
        <v>13654354.251750818</v>
      </c>
      <c r="N244" s="409">
        <f t="shared" si="61"/>
        <v>-92014.302391856909</v>
      </c>
      <c r="O244" s="409">
        <f t="shared" si="62"/>
        <v>252905.48937830701</v>
      </c>
      <c r="P244" s="407">
        <f t="shared" si="63"/>
        <v>160891.18698645011</v>
      </c>
      <c r="Q244" s="593">
        <f t="shared" si="64"/>
        <v>1.1923639336634572E-2</v>
      </c>
      <c r="R244" s="407">
        <f t="shared" si="65"/>
        <v>55.923248865641327</v>
      </c>
      <c r="S244" s="586">
        <f t="shared" si="66"/>
        <v>395627.81715448387</v>
      </c>
      <c r="T244" s="588">
        <f t="shared" si="67"/>
        <v>2.9519625184234333E-2</v>
      </c>
      <c r="U244" s="597">
        <f t="shared" si="68"/>
        <v>137.51401360948344</v>
      </c>
      <c r="V244" s="587">
        <v>98564.628417066764</v>
      </c>
      <c r="W244" s="586">
        <f t="shared" si="69"/>
        <v>34.259516307635302</v>
      </c>
      <c r="X244" s="412">
        <v>2877</v>
      </c>
      <c r="Y244" s="439">
        <v>19</v>
      </c>
      <c r="Z244" s="439">
        <v>19</v>
      </c>
      <c r="AB244" s="426"/>
    </row>
    <row r="245" spans="1:28" s="584" customFormat="1">
      <c r="A245" s="408">
        <v>753</v>
      </c>
      <c r="B245" s="408" t="s">
        <v>279</v>
      </c>
      <c r="C245" s="409">
        <v>64596240.786502823</v>
      </c>
      <c r="D245" s="409">
        <v>67548497.85317713</v>
      </c>
      <c r="E245" s="409">
        <v>66778034.590178207</v>
      </c>
      <c r="F245" s="409">
        <f t="shared" si="56"/>
        <v>2952257.066674307</v>
      </c>
      <c r="G245" s="407">
        <f t="shared" si="57"/>
        <v>-770463.26299892366</v>
      </c>
      <c r="H245" s="407">
        <f t="shared" si="58"/>
        <v>2181793.8036753833</v>
      </c>
      <c r="I245" s="588">
        <f t="shared" si="59"/>
        <v>3.3775863380137473E-2</v>
      </c>
      <c r="J245" s="586">
        <f t="shared" si="60"/>
        <v>97.750618444237602</v>
      </c>
      <c r="K245" s="409">
        <v>73659256.235013708</v>
      </c>
      <c r="L245" s="409">
        <v>78659882.44208546</v>
      </c>
      <c r="M245" s="409">
        <v>78088203.355562657</v>
      </c>
      <c r="N245" s="409">
        <f t="shared" si="61"/>
        <v>5000626.2070717514</v>
      </c>
      <c r="O245" s="409">
        <f t="shared" si="62"/>
        <v>-571679.08652280271</v>
      </c>
      <c r="P245" s="407">
        <f t="shared" si="63"/>
        <v>4428947.1205489486</v>
      </c>
      <c r="Q245" s="593">
        <f t="shared" si="64"/>
        <v>6.0127502596797354E-2</v>
      </c>
      <c r="R245" s="407">
        <f t="shared" si="65"/>
        <v>198.42953049054429</v>
      </c>
      <c r="S245" s="586">
        <f t="shared" si="66"/>
        <v>2247153.3168735653</v>
      </c>
      <c r="T245" s="588">
        <f t="shared" si="67"/>
        <v>3.4787679430148835E-2</v>
      </c>
      <c r="U245" s="597">
        <f t="shared" si="68"/>
        <v>100.67891204630669</v>
      </c>
      <c r="V245" s="587">
        <v>628752.89393210411</v>
      </c>
      <c r="W245" s="586">
        <f t="shared" si="69"/>
        <v>28.16993252383979</v>
      </c>
      <c r="X245" s="412">
        <v>22320</v>
      </c>
      <c r="Y245" s="439">
        <v>1</v>
      </c>
      <c r="Z245" s="594">
        <v>32</v>
      </c>
      <c r="AB245" s="426"/>
    </row>
    <row r="246" spans="1:28" s="584" customFormat="1">
      <c r="A246" s="408">
        <v>755</v>
      </c>
      <c r="B246" s="408" t="s">
        <v>280</v>
      </c>
      <c r="C246" s="409">
        <v>19710039.656888518</v>
      </c>
      <c r="D246" s="409">
        <v>19325218.002914228</v>
      </c>
      <c r="E246" s="409">
        <v>19898955.177494004</v>
      </c>
      <c r="F246" s="409">
        <f t="shared" si="56"/>
        <v>-384821.65397429094</v>
      </c>
      <c r="G246" s="407">
        <f t="shared" si="57"/>
        <v>573737.17457977682</v>
      </c>
      <c r="H246" s="407">
        <f t="shared" si="58"/>
        <v>188915.52060548589</v>
      </c>
      <c r="I246" s="588">
        <f t="shared" si="59"/>
        <v>9.58473569277986E-3</v>
      </c>
      <c r="J246" s="586">
        <f t="shared" si="60"/>
        <v>30.386926267570516</v>
      </c>
      <c r="K246" s="409">
        <v>20486662.096462112</v>
      </c>
      <c r="L246" s="409">
        <v>21562535.398172524</v>
      </c>
      <c r="M246" s="409">
        <v>22192063.640736647</v>
      </c>
      <c r="N246" s="409">
        <f t="shared" si="61"/>
        <v>1075873.3017104119</v>
      </c>
      <c r="O246" s="409">
        <f t="shared" si="62"/>
        <v>629528.24256412312</v>
      </c>
      <c r="P246" s="407">
        <f t="shared" si="63"/>
        <v>1705401.544274535</v>
      </c>
      <c r="Q246" s="593">
        <f t="shared" si="64"/>
        <v>8.3244480542735394E-2</v>
      </c>
      <c r="R246" s="407">
        <f t="shared" si="65"/>
        <v>274.31261770541016</v>
      </c>
      <c r="S246" s="586">
        <f t="shared" si="66"/>
        <v>1516486.0236690491</v>
      </c>
      <c r="T246" s="588">
        <f t="shared" si="67"/>
        <v>7.6939775366664367E-2</v>
      </c>
      <c r="U246" s="597">
        <f t="shared" si="68"/>
        <v>243.92569143783965</v>
      </c>
      <c r="V246" s="587">
        <v>730301.71589879971</v>
      </c>
      <c r="W246" s="586">
        <f t="shared" si="69"/>
        <v>117.46850826746014</v>
      </c>
      <c r="X246" s="412">
        <v>6217</v>
      </c>
      <c r="Y246" s="439">
        <v>1</v>
      </c>
      <c r="Z246" s="594">
        <v>34</v>
      </c>
      <c r="AB246" s="426"/>
    </row>
    <row r="247" spans="1:28" s="584" customFormat="1">
      <c r="A247" s="408">
        <v>758</v>
      </c>
      <c r="B247" s="408" t="s">
        <v>281</v>
      </c>
      <c r="C247" s="409">
        <v>44014835.413453117</v>
      </c>
      <c r="D247" s="409">
        <v>42220297.803409688</v>
      </c>
      <c r="E247" s="409">
        <v>42441334.499867193</v>
      </c>
      <c r="F247" s="409">
        <f t="shared" si="56"/>
        <v>-1794537.6100434288</v>
      </c>
      <c r="G247" s="407">
        <f t="shared" si="57"/>
        <v>221036.69645750523</v>
      </c>
      <c r="H247" s="407">
        <f t="shared" si="58"/>
        <v>-1573500.9135859236</v>
      </c>
      <c r="I247" s="588">
        <f t="shared" si="59"/>
        <v>-3.5749330851865088E-2</v>
      </c>
      <c r="J247" s="586">
        <f t="shared" si="60"/>
        <v>-193.44737073837271</v>
      </c>
      <c r="K247" s="409">
        <v>37867630.368808955</v>
      </c>
      <c r="L247" s="409">
        <v>38006897.885675348</v>
      </c>
      <c r="M247" s="409">
        <v>38558030.177189596</v>
      </c>
      <c r="N247" s="409">
        <f t="shared" si="61"/>
        <v>139267.51686639339</v>
      </c>
      <c r="O247" s="409">
        <f t="shared" si="62"/>
        <v>551132.29151424766</v>
      </c>
      <c r="P247" s="407">
        <f t="shared" si="63"/>
        <v>690399.80838064104</v>
      </c>
      <c r="Q247" s="593">
        <f t="shared" si="64"/>
        <v>1.8231925305506148E-2</v>
      </c>
      <c r="R247" s="407">
        <f t="shared" si="65"/>
        <v>84.878265107037251</v>
      </c>
      <c r="S247" s="586">
        <f t="shared" si="66"/>
        <v>2263900.7219665647</v>
      </c>
      <c r="T247" s="588">
        <f t="shared" si="67"/>
        <v>5.1434946892351764E-2</v>
      </c>
      <c r="U247" s="597">
        <f t="shared" si="68"/>
        <v>278.32563584540998</v>
      </c>
      <c r="V247" s="587">
        <v>3168145.5750601809</v>
      </c>
      <c r="W247" s="586">
        <f t="shared" si="69"/>
        <v>389.4941695426827</v>
      </c>
      <c r="X247" s="412">
        <v>8134</v>
      </c>
      <c r="Y247" s="439">
        <v>19</v>
      </c>
      <c r="Z247" s="439">
        <v>19</v>
      </c>
      <c r="AB247" s="426"/>
    </row>
    <row r="248" spans="1:28" s="584" customFormat="1">
      <c r="A248" s="408">
        <v>759</v>
      </c>
      <c r="B248" s="408" t="s">
        <v>282</v>
      </c>
      <c r="C248" s="409">
        <v>9576623.7085551936</v>
      </c>
      <c r="D248" s="409">
        <v>9751525.230853321</v>
      </c>
      <c r="E248" s="409">
        <v>9938488.9108027779</v>
      </c>
      <c r="F248" s="409">
        <f t="shared" si="56"/>
        <v>174901.52229812741</v>
      </c>
      <c r="G248" s="407">
        <f t="shared" si="57"/>
        <v>186963.67994945683</v>
      </c>
      <c r="H248" s="407">
        <f t="shared" si="58"/>
        <v>361865.20224758424</v>
      </c>
      <c r="I248" s="588">
        <f t="shared" si="59"/>
        <v>3.778630269500044E-2</v>
      </c>
      <c r="J248" s="586">
        <f t="shared" si="60"/>
        <v>186.33635543129981</v>
      </c>
      <c r="K248" s="409">
        <v>10071964.347256454</v>
      </c>
      <c r="L248" s="409">
        <v>10073382.438351877</v>
      </c>
      <c r="M248" s="409">
        <v>10204603.378422596</v>
      </c>
      <c r="N248" s="409">
        <f t="shared" si="61"/>
        <v>1418.0910954233259</v>
      </c>
      <c r="O248" s="409">
        <f t="shared" si="62"/>
        <v>131220.94007071853</v>
      </c>
      <c r="P248" s="407">
        <f t="shared" si="63"/>
        <v>132639.03116614185</v>
      </c>
      <c r="Q248" s="593">
        <f t="shared" si="64"/>
        <v>1.3169132315512215E-2</v>
      </c>
      <c r="R248" s="407">
        <f t="shared" si="65"/>
        <v>68.300222021700236</v>
      </c>
      <c r="S248" s="586">
        <f t="shared" si="66"/>
        <v>-229226.17108144239</v>
      </c>
      <c r="T248" s="588">
        <f t="shared" si="67"/>
        <v>-2.3936011067936729E-2</v>
      </c>
      <c r="U248" s="597">
        <f t="shared" si="68"/>
        <v>-118.03613340959959</v>
      </c>
      <c r="V248" s="587">
        <v>-226484.96062560566</v>
      </c>
      <c r="W248" s="586">
        <f t="shared" si="69"/>
        <v>-116.62459352502866</v>
      </c>
      <c r="X248" s="412">
        <v>1942</v>
      </c>
      <c r="Y248" s="439">
        <v>14</v>
      </c>
      <c r="Z248" s="439">
        <v>14</v>
      </c>
      <c r="AB248" s="426"/>
    </row>
    <row r="249" spans="1:28" s="584" customFormat="1">
      <c r="A249" s="408">
        <v>761</v>
      </c>
      <c r="B249" s="408" t="s">
        <v>283</v>
      </c>
      <c r="C249" s="409">
        <v>36610913.075980909</v>
      </c>
      <c r="D249" s="409">
        <v>38926591.438378535</v>
      </c>
      <c r="E249" s="409">
        <v>39078468.537391081</v>
      </c>
      <c r="F249" s="409">
        <f t="shared" si="56"/>
        <v>2315678.362397626</v>
      </c>
      <c r="G249" s="407">
        <f t="shared" si="57"/>
        <v>151877.09901254624</v>
      </c>
      <c r="H249" s="407">
        <f t="shared" si="58"/>
        <v>2467555.4614101723</v>
      </c>
      <c r="I249" s="588">
        <f t="shared" si="59"/>
        <v>6.7399451532091009E-2</v>
      </c>
      <c r="J249" s="586">
        <f t="shared" si="60"/>
        <v>292.85016157253409</v>
      </c>
      <c r="K249" s="409">
        <v>40299042.237173826</v>
      </c>
      <c r="L249" s="409">
        <v>40513508.997194707</v>
      </c>
      <c r="M249" s="409">
        <v>41011856.536070153</v>
      </c>
      <c r="N249" s="409">
        <f t="shared" si="61"/>
        <v>214466.76002088189</v>
      </c>
      <c r="O249" s="409">
        <f t="shared" si="62"/>
        <v>498347.53887544572</v>
      </c>
      <c r="P249" s="407">
        <f t="shared" si="63"/>
        <v>712814.29889632761</v>
      </c>
      <c r="Q249" s="593">
        <f t="shared" si="64"/>
        <v>1.7688120097275974E-2</v>
      </c>
      <c r="R249" s="407">
        <f t="shared" si="65"/>
        <v>84.596997258049797</v>
      </c>
      <c r="S249" s="586">
        <f t="shared" si="66"/>
        <v>-1754741.1625138447</v>
      </c>
      <c r="T249" s="588">
        <f t="shared" si="67"/>
        <v>-4.7929456412958642E-2</v>
      </c>
      <c r="U249" s="597">
        <f t="shared" si="68"/>
        <v>-208.25316431448431</v>
      </c>
      <c r="V249" s="587">
        <v>-2804583.7705495646</v>
      </c>
      <c r="W249" s="586">
        <f t="shared" si="69"/>
        <v>-332.84877409797826</v>
      </c>
      <c r="X249" s="412">
        <v>8426</v>
      </c>
      <c r="Y249" s="439">
        <v>2</v>
      </c>
      <c r="Z249" s="439">
        <v>2</v>
      </c>
      <c r="AB249" s="426"/>
    </row>
    <row r="250" spans="1:28" s="584" customFormat="1">
      <c r="A250" s="408">
        <v>762</v>
      </c>
      <c r="B250" s="408" t="s">
        <v>284</v>
      </c>
      <c r="C250" s="409">
        <v>18446134.197727494</v>
      </c>
      <c r="D250" s="409">
        <v>19264548.202755064</v>
      </c>
      <c r="E250" s="409">
        <v>19311039.259997398</v>
      </c>
      <c r="F250" s="409">
        <f t="shared" si="56"/>
        <v>818414.00502756983</v>
      </c>
      <c r="G250" s="407">
        <f t="shared" si="57"/>
        <v>46491.057242333889</v>
      </c>
      <c r="H250" s="407">
        <f t="shared" si="58"/>
        <v>864905.06226990372</v>
      </c>
      <c r="I250" s="588">
        <f t="shared" si="59"/>
        <v>4.6888147565166113E-2</v>
      </c>
      <c r="J250" s="586">
        <f t="shared" si="60"/>
        <v>235.54059430008272</v>
      </c>
      <c r="K250" s="409">
        <v>20650557.041029539</v>
      </c>
      <c r="L250" s="409">
        <v>20677256.703741673</v>
      </c>
      <c r="M250" s="409">
        <v>20978249.767506588</v>
      </c>
      <c r="N250" s="409">
        <f t="shared" si="61"/>
        <v>26699.662712134421</v>
      </c>
      <c r="O250" s="409">
        <f t="shared" si="62"/>
        <v>300993.06376491487</v>
      </c>
      <c r="P250" s="407">
        <f t="shared" si="63"/>
        <v>327692.72647704929</v>
      </c>
      <c r="Q250" s="593">
        <f t="shared" si="64"/>
        <v>1.5868469108410652E-2</v>
      </c>
      <c r="R250" s="407">
        <f t="shared" si="65"/>
        <v>89.240938583074424</v>
      </c>
      <c r="S250" s="586">
        <f t="shared" si="66"/>
        <v>-537212.33579285443</v>
      </c>
      <c r="T250" s="588">
        <f t="shared" si="67"/>
        <v>-2.9123301936025019E-2</v>
      </c>
      <c r="U250" s="597">
        <f t="shared" si="68"/>
        <v>-146.29965571700828</v>
      </c>
      <c r="V250" s="587">
        <v>-13521.104844964109</v>
      </c>
      <c r="W250" s="586">
        <f t="shared" si="69"/>
        <v>-3.6822180950337988</v>
      </c>
      <c r="X250" s="412">
        <v>3672</v>
      </c>
      <c r="Y250" s="439">
        <v>11</v>
      </c>
      <c r="Z250" s="439">
        <v>11</v>
      </c>
      <c r="AB250" s="426"/>
    </row>
    <row r="251" spans="1:28" s="584" customFormat="1">
      <c r="A251" s="408">
        <v>765</v>
      </c>
      <c r="B251" s="408" t="s">
        <v>285</v>
      </c>
      <c r="C251" s="409">
        <v>46850583.076561481</v>
      </c>
      <c r="D251" s="409">
        <v>46641121.200362131</v>
      </c>
      <c r="E251" s="409">
        <v>46610876.734435886</v>
      </c>
      <c r="F251" s="409">
        <f t="shared" si="56"/>
        <v>-209461.87619934976</v>
      </c>
      <c r="G251" s="407">
        <f t="shared" si="57"/>
        <v>-30244.465926244855</v>
      </c>
      <c r="H251" s="407">
        <f t="shared" si="58"/>
        <v>-239706.34212559462</v>
      </c>
      <c r="I251" s="588">
        <f t="shared" si="59"/>
        <v>-5.1164004028269065E-3</v>
      </c>
      <c r="J251" s="586">
        <f t="shared" si="60"/>
        <v>-23.151085776086017</v>
      </c>
      <c r="K251" s="409">
        <v>43214387.425544567</v>
      </c>
      <c r="L251" s="409">
        <v>44284420.132781826</v>
      </c>
      <c r="M251" s="409">
        <v>44862992.535003215</v>
      </c>
      <c r="N251" s="409">
        <f t="shared" si="61"/>
        <v>1070032.7072372586</v>
      </c>
      <c r="O251" s="409">
        <f t="shared" si="62"/>
        <v>578572.40222138911</v>
      </c>
      <c r="P251" s="407">
        <f t="shared" si="63"/>
        <v>1648605.1094586477</v>
      </c>
      <c r="Q251" s="593">
        <f t="shared" si="64"/>
        <v>3.8149449932596675E-2</v>
      </c>
      <c r="R251" s="407">
        <f t="shared" si="65"/>
        <v>159.22398198364377</v>
      </c>
      <c r="S251" s="586">
        <f t="shared" si="66"/>
        <v>1888311.4515842423</v>
      </c>
      <c r="T251" s="588">
        <f t="shared" si="67"/>
        <v>4.0304972266800479E-2</v>
      </c>
      <c r="U251" s="597">
        <f t="shared" si="68"/>
        <v>182.3750677597298</v>
      </c>
      <c r="V251" s="587">
        <v>1882684.3229413126</v>
      </c>
      <c r="W251" s="586">
        <f t="shared" si="69"/>
        <v>181.8315938710945</v>
      </c>
      <c r="X251" s="412">
        <v>10354</v>
      </c>
      <c r="Y251" s="439">
        <v>18</v>
      </c>
      <c r="Z251" s="439">
        <v>18</v>
      </c>
      <c r="AB251" s="426"/>
    </row>
    <row r="252" spans="1:28" s="584" customFormat="1">
      <c r="A252" s="408">
        <v>768</v>
      </c>
      <c r="B252" s="408" t="s">
        <v>286</v>
      </c>
      <c r="C252" s="409">
        <v>13059131.874582067</v>
      </c>
      <c r="D252" s="409">
        <v>12642601.436939042</v>
      </c>
      <c r="E252" s="409">
        <v>12887761.264232082</v>
      </c>
      <c r="F252" s="409">
        <f t="shared" si="56"/>
        <v>-416530.43764302507</v>
      </c>
      <c r="G252" s="407">
        <f t="shared" si="57"/>
        <v>245159.82729304023</v>
      </c>
      <c r="H252" s="407">
        <f t="shared" si="58"/>
        <v>-171370.61034998484</v>
      </c>
      <c r="I252" s="588">
        <f t="shared" si="59"/>
        <v>-1.312266481384845E-2</v>
      </c>
      <c r="J252" s="586">
        <f t="shared" si="60"/>
        <v>-72.156046463151512</v>
      </c>
      <c r="K252" s="409">
        <v>13302562.376978215</v>
      </c>
      <c r="L252" s="409">
        <v>13333984.572982013</v>
      </c>
      <c r="M252" s="409">
        <v>13453777.597955463</v>
      </c>
      <c r="N252" s="409">
        <f t="shared" si="61"/>
        <v>31422.196003798395</v>
      </c>
      <c r="O252" s="409">
        <f t="shared" si="62"/>
        <v>119793.02497345023</v>
      </c>
      <c r="P252" s="407">
        <f t="shared" si="63"/>
        <v>151215.22097724862</v>
      </c>
      <c r="Q252" s="593">
        <f t="shared" si="64"/>
        <v>1.1367375449330416E-2</v>
      </c>
      <c r="R252" s="407">
        <f t="shared" si="65"/>
        <v>63.669566727262577</v>
      </c>
      <c r="S252" s="586">
        <f t="shared" si="66"/>
        <v>322585.83132723346</v>
      </c>
      <c r="T252" s="588">
        <f t="shared" si="67"/>
        <v>2.4701935352617551E-2</v>
      </c>
      <c r="U252" s="597">
        <f t="shared" si="68"/>
        <v>135.82561319041409</v>
      </c>
      <c r="V252" s="587">
        <v>493181.44011354353</v>
      </c>
      <c r="W252" s="586">
        <f t="shared" si="69"/>
        <v>207.65534320570254</v>
      </c>
      <c r="X252" s="412">
        <v>2375</v>
      </c>
      <c r="Y252" s="439">
        <v>10</v>
      </c>
      <c r="Z252" s="439">
        <v>10</v>
      </c>
      <c r="AB252" s="426"/>
    </row>
    <row r="253" spans="1:28" s="584" customFormat="1">
      <c r="A253" s="408">
        <v>777</v>
      </c>
      <c r="B253" s="408" t="s">
        <v>287</v>
      </c>
      <c r="C253" s="409">
        <v>41899719.689984664</v>
      </c>
      <c r="D253" s="409">
        <v>41764876.162303835</v>
      </c>
      <c r="E253" s="409">
        <v>41649087.390584178</v>
      </c>
      <c r="F253" s="409">
        <f t="shared" si="56"/>
        <v>-134843.52768082917</v>
      </c>
      <c r="G253" s="407">
        <f t="shared" si="57"/>
        <v>-115788.77171965688</v>
      </c>
      <c r="H253" s="407">
        <f t="shared" si="58"/>
        <v>-250632.29940048605</v>
      </c>
      <c r="I253" s="588">
        <f t="shared" si="59"/>
        <v>-5.9817178075392942E-3</v>
      </c>
      <c r="J253" s="586">
        <f t="shared" si="60"/>
        <v>-34.020944672252753</v>
      </c>
      <c r="K253" s="409">
        <v>41782971.105322294</v>
      </c>
      <c r="L253" s="409">
        <v>41679308.030804902</v>
      </c>
      <c r="M253" s="409">
        <v>42144389.039588392</v>
      </c>
      <c r="N253" s="409">
        <f t="shared" si="61"/>
        <v>-103663.07451739162</v>
      </c>
      <c r="O253" s="409">
        <f t="shared" si="62"/>
        <v>465081.00878348947</v>
      </c>
      <c r="P253" s="407">
        <f t="shared" si="63"/>
        <v>361417.93426609784</v>
      </c>
      <c r="Q253" s="593">
        <f t="shared" si="64"/>
        <v>8.6498859392998163E-3</v>
      </c>
      <c r="R253" s="407">
        <f t="shared" si="65"/>
        <v>49.059038179190694</v>
      </c>
      <c r="S253" s="586">
        <f t="shared" si="66"/>
        <v>612050.2336665839</v>
      </c>
      <c r="T253" s="588">
        <f t="shared" si="67"/>
        <v>1.4607501868631426E-2</v>
      </c>
      <c r="U253" s="597">
        <f t="shared" si="68"/>
        <v>83.079982851443447</v>
      </c>
      <c r="V253" s="587">
        <v>734458.69695914909</v>
      </c>
      <c r="W253" s="586">
        <f t="shared" si="69"/>
        <v>99.695764484749432</v>
      </c>
      <c r="X253" s="412">
        <v>7367</v>
      </c>
      <c r="Y253" s="439">
        <v>18</v>
      </c>
      <c r="Z253" s="439">
        <v>18</v>
      </c>
      <c r="AB253" s="426"/>
    </row>
    <row r="254" spans="1:28" s="584" customFormat="1">
      <c r="A254" s="408">
        <v>778</v>
      </c>
      <c r="B254" s="408" t="s">
        <v>288</v>
      </c>
      <c r="C254" s="409">
        <v>36095334.01317434</v>
      </c>
      <c r="D254" s="409">
        <v>35761163.807345949</v>
      </c>
      <c r="E254" s="409">
        <v>35516940.687156774</v>
      </c>
      <c r="F254" s="409">
        <f t="shared" si="56"/>
        <v>-334170.20582839102</v>
      </c>
      <c r="G254" s="407">
        <f t="shared" si="57"/>
        <v>-244223.12018917501</v>
      </c>
      <c r="H254" s="407">
        <f t="shared" si="58"/>
        <v>-578393.32601756603</v>
      </c>
      <c r="I254" s="588">
        <f t="shared" si="59"/>
        <v>-1.6024046925468532E-2</v>
      </c>
      <c r="J254" s="586">
        <f t="shared" si="60"/>
        <v>-85.523188824126279</v>
      </c>
      <c r="K254" s="409">
        <v>36439266.627426565</v>
      </c>
      <c r="L254" s="409">
        <v>36401285.698491536</v>
      </c>
      <c r="M254" s="409">
        <v>36755496.879355714</v>
      </c>
      <c r="N254" s="409">
        <f t="shared" si="61"/>
        <v>-37980.928935028613</v>
      </c>
      <c r="O254" s="409">
        <f t="shared" si="62"/>
        <v>354211.18086417764</v>
      </c>
      <c r="P254" s="407">
        <f t="shared" si="63"/>
        <v>316230.25192914903</v>
      </c>
      <c r="Q254" s="593">
        <f t="shared" si="64"/>
        <v>8.6782825560801375E-3</v>
      </c>
      <c r="R254" s="407">
        <f t="shared" si="65"/>
        <v>46.758872087705015</v>
      </c>
      <c r="S254" s="586">
        <f t="shared" si="66"/>
        <v>894623.57794671506</v>
      </c>
      <c r="T254" s="588">
        <f t="shared" si="67"/>
        <v>2.4785020069912327E-2</v>
      </c>
      <c r="U254" s="597">
        <f t="shared" si="68"/>
        <v>132.28206091183131</v>
      </c>
      <c r="V254" s="587">
        <v>723555.53375365399</v>
      </c>
      <c r="W254" s="586">
        <f t="shared" si="69"/>
        <v>106.98736267243146</v>
      </c>
      <c r="X254" s="412">
        <v>6763</v>
      </c>
      <c r="Y254" s="439">
        <v>11</v>
      </c>
      <c r="Z254" s="439">
        <v>11</v>
      </c>
      <c r="AB254" s="426"/>
    </row>
    <row r="255" spans="1:28" s="584" customFormat="1">
      <c r="A255" s="408">
        <v>781</v>
      </c>
      <c r="B255" s="408" t="s">
        <v>289</v>
      </c>
      <c r="C255" s="409">
        <v>18325838.744703207</v>
      </c>
      <c r="D255" s="409">
        <v>18562845.989258416</v>
      </c>
      <c r="E255" s="409">
        <v>18508329.337676935</v>
      </c>
      <c r="F255" s="409">
        <f t="shared" si="56"/>
        <v>237007.24455520883</v>
      </c>
      <c r="G255" s="407">
        <f t="shared" si="57"/>
        <v>-54516.651581481099</v>
      </c>
      <c r="H255" s="407">
        <f t="shared" si="58"/>
        <v>182490.59297372773</v>
      </c>
      <c r="I255" s="588">
        <f t="shared" si="59"/>
        <v>9.9581031742120799E-3</v>
      </c>
      <c r="J255" s="586">
        <f t="shared" si="60"/>
        <v>52.080648679716816</v>
      </c>
      <c r="K255" s="409">
        <v>21115557.761125963</v>
      </c>
      <c r="L255" s="409">
        <v>21149933.41951593</v>
      </c>
      <c r="M255" s="409">
        <v>21394416.071042981</v>
      </c>
      <c r="N255" s="409">
        <f t="shared" si="61"/>
        <v>34375.658389966935</v>
      </c>
      <c r="O255" s="409">
        <f t="shared" si="62"/>
        <v>244482.65152705088</v>
      </c>
      <c r="P255" s="407">
        <f t="shared" si="63"/>
        <v>278858.30991701782</v>
      </c>
      <c r="Q255" s="593">
        <f t="shared" si="64"/>
        <v>1.3206296185573646E-2</v>
      </c>
      <c r="R255" s="407">
        <f t="shared" si="65"/>
        <v>79.582851003715135</v>
      </c>
      <c r="S255" s="586">
        <f t="shared" si="66"/>
        <v>96367.716943290085</v>
      </c>
      <c r="T255" s="588">
        <f t="shared" si="67"/>
        <v>5.2585706054596622E-3</v>
      </c>
      <c r="U255" s="597">
        <f t="shared" si="68"/>
        <v>27.502202323998311</v>
      </c>
      <c r="V255" s="587">
        <v>-35760.777856379282</v>
      </c>
      <c r="W255" s="586">
        <f t="shared" si="69"/>
        <v>-10.205701443030616</v>
      </c>
      <c r="X255" s="412">
        <v>3504</v>
      </c>
      <c r="Y255" s="439">
        <v>7</v>
      </c>
      <c r="Z255" s="439">
        <v>7</v>
      </c>
      <c r="AB255" s="426"/>
    </row>
    <row r="256" spans="1:28" s="584" customFormat="1">
      <c r="A256" s="408">
        <v>783</v>
      </c>
      <c r="B256" s="408" t="s">
        <v>290</v>
      </c>
      <c r="C256" s="409">
        <v>28116083.004946232</v>
      </c>
      <c r="D256" s="409">
        <v>29116377.565759361</v>
      </c>
      <c r="E256" s="409">
        <v>29150998.132849939</v>
      </c>
      <c r="F256" s="409">
        <f t="shared" si="56"/>
        <v>1000294.5608131289</v>
      </c>
      <c r="G256" s="407">
        <f t="shared" si="57"/>
        <v>34620.567090578377</v>
      </c>
      <c r="H256" s="407">
        <f t="shared" si="58"/>
        <v>1034915.1279037073</v>
      </c>
      <c r="I256" s="588">
        <f t="shared" si="59"/>
        <v>3.6808652461356131E-2</v>
      </c>
      <c r="J256" s="586">
        <f t="shared" si="60"/>
        <v>161.22684653430554</v>
      </c>
      <c r="K256" s="409">
        <v>28923285.072051316</v>
      </c>
      <c r="L256" s="409">
        <v>28737508.096555758</v>
      </c>
      <c r="M256" s="409">
        <v>29021976.840423092</v>
      </c>
      <c r="N256" s="409">
        <f t="shared" si="61"/>
        <v>-185776.97549555823</v>
      </c>
      <c r="O256" s="409">
        <f t="shared" si="62"/>
        <v>284468.74386733398</v>
      </c>
      <c r="P256" s="407">
        <f t="shared" si="63"/>
        <v>98691.768371775746</v>
      </c>
      <c r="Q256" s="593">
        <f t="shared" si="64"/>
        <v>3.4121908395233426E-3</v>
      </c>
      <c r="R256" s="407">
        <f t="shared" si="65"/>
        <v>15.37494444177843</v>
      </c>
      <c r="S256" s="586">
        <f t="shared" si="66"/>
        <v>-936223.35953193158</v>
      </c>
      <c r="T256" s="588">
        <f t="shared" si="67"/>
        <v>-3.3298498918474154E-2</v>
      </c>
      <c r="U256" s="597">
        <f t="shared" si="68"/>
        <v>-145.85190209252713</v>
      </c>
      <c r="V256" s="587">
        <v>-1313036.7140554553</v>
      </c>
      <c r="W256" s="586">
        <f t="shared" si="69"/>
        <v>-204.55471476171604</v>
      </c>
      <c r="X256" s="412">
        <v>6419</v>
      </c>
      <c r="Y256" s="439">
        <v>4</v>
      </c>
      <c r="Z256" s="439">
        <v>4</v>
      </c>
      <c r="AB256" s="426"/>
    </row>
    <row r="257" spans="1:28" s="584" customFormat="1">
      <c r="A257" s="408">
        <v>785</v>
      </c>
      <c r="B257" s="408" t="s">
        <v>291</v>
      </c>
      <c r="C257" s="409">
        <v>14946563.797309561</v>
      </c>
      <c r="D257" s="409">
        <v>14312341.140661653</v>
      </c>
      <c r="E257" s="409">
        <v>14592291.366805872</v>
      </c>
      <c r="F257" s="409">
        <f t="shared" si="56"/>
        <v>-634222.65664790757</v>
      </c>
      <c r="G257" s="407">
        <f t="shared" si="57"/>
        <v>279950.22614421882</v>
      </c>
      <c r="H257" s="407">
        <f t="shared" si="58"/>
        <v>-354272.43050368875</v>
      </c>
      <c r="I257" s="588">
        <f t="shared" si="59"/>
        <v>-2.3702600497878926E-2</v>
      </c>
      <c r="J257" s="586">
        <f t="shared" si="60"/>
        <v>-134.90953179881521</v>
      </c>
      <c r="K257" s="409">
        <v>16818207.613025468</v>
      </c>
      <c r="L257" s="409">
        <v>16621131.550197251</v>
      </c>
      <c r="M257" s="409">
        <v>16857360.206864592</v>
      </c>
      <c r="N257" s="409">
        <f t="shared" si="61"/>
        <v>-197076.0628282167</v>
      </c>
      <c r="O257" s="409">
        <f t="shared" si="62"/>
        <v>236228.65666734055</v>
      </c>
      <c r="P257" s="407">
        <f t="shared" si="63"/>
        <v>39152.593839123845</v>
      </c>
      <c r="Q257" s="593">
        <f t="shared" si="64"/>
        <v>2.327988495563624E-3</v>
      </c>
      <c r="R257" s="407">
        <f t="shared" si="65"/>
        <v>14.909593998143125</v>
      </c>
      <c r="S257" s="586">
        <f t="shared" si="66"/>
        <v>393425.0243428126</v>
      </c>
      <c r="T257" s="588">
        <f t="shared" si="67"/>
        <v>2.6322105179361066E-2</v>
      </c>
      <c r="U257" s="597">
        <f t="shared" si="68"/>
        <v>149.81912579695833</v>
      </c>
      <c r="V257" s="587">
        <v>206078.49683066085</v>
      </c>
      <c r="W257" s="586">
        <f t="shared" si="69"/>
        <v>78.476198336123701</v>
      </c>
      <c r="X257" s="412">
        <v>2626</v>
      </c>
      <c r="Y257" s="439">
        <v>17</v>
      </c>
      <c r="Z257" s="439">
        <v>17</v>
      </c>
      <c r="AB257" s="426"/>
    </row>
    <row r="258" spans="1:28" s="584" customFormat="1">
      <c r="A258" s="408">
        <v>790</v>
      </c>
      <c r="B258" s="408" t="s">
        <v>292</v>
      </c>
      <c r="C258" s="409">
        <v>105021165.62469263</v>
      </c>
      <c r="D258" s="409">
        <v>105962033.5585254</v>
      </c>
      <c r="E258" s="409">
        <v>106667326.30751476</v>
      </c>
      <c r="F258" s="409">
        <f t="shared" si="56"/>
        <v>940867.93383276463</v>
      </c>
      <c r="G258" s="407">
        <f t="shared" si="57"/>
        <v>705292.74898935854</v>
      </c>
      <c r="H258" s="407">
        <f t="shared" si="58"/>
        <v>1646160.6828221232</v>
      </c>
      <c r="I258" s="588">
        <f t="shared" si="59"/>
        <v>1.5674561151843444E-2</v>
      </c>
      <c r="J258" s="586">
        <f t="shared" si="60"/>
        <v>69.358754648273504</v>
      </c>
      <c r="K258" s="409">
        <v>108621059.01048312</v>
      </c>
      <c r="L258" s="409">
        <v>109656869.1858009</v>
      </c>
      <c r="M258" s="409">
        <v>110760598.92690678</v>
      </c>
      <c r="N258" s="409">
        <f t="shared" si="61"/>
        <v>1035810.1753177792</v>
      </c>
      <c r="O258" s="409">
        <f t="shared" si="62"/>
        <v>1103729.7411058843</v>
      </c>
      <c r="P258" s="407">
        <f t="shared" si="63"/>
        <v>2139539.9164236635</v>
      </c>
      <c r="Q258" s="593">
        <f t="shared" si="64"/>
        <v>1.9697284632597574E-2</v>
      </c>
      <c r="R258" s="407">
        <f t="shared" si="65"/>
        <v>90.146621573424767</v>
      </c>
      <c r="S258" s="586">
        <f t="shared" si="66"/>
        <v>493379.23360154033</v>
      </c>
      <c r="T258" s="588">
        <f t="shared" si="67"/>
        <v>4.6979028528848924E-3</v>
      </c>
      <c r="U258" s="597">
        <f t="shared" si="68"/>
        <v>20.787866925151274</v>
      </c>
      <c r="V258" s="587">
        <v>-2268856.9913649522</v>
      </c>
      <c r="W258" s="586">
        <f t="shared" si="69"/>
        <v>-95.59522168049854</v>
      </c>
      <c r="X258" s="412">
        <v>23734</v>
      </c>
      <c r="Y258" s="439">
        <v>6</v>
      </c>
      <c r="Z258" s="439">
        <v>6</v>
      </c>
      <c r="AB258" s="426"/>
    </row>
    <row r="259" spans="1:28" s="584" customFormat="1">
      <c r="A259" s="408">
        <v>791</v>
      </c>
      <c r="B259" s="408" t="s">
        <v>293</v>
      </c>
      <c r="C259" s="409">
        <v>25499394.060455244</v>
      </c>
      <c r="D259" s="409">
        <v>26336235.286704451</v>
      </c>
      <c r="E259" s="409">
        <v>26725529.080922667</v>
      </c>
      <c r="F259" s="409">
        <f t="shared" si="56"/>
        <v>836841.22624920681</v>
      </c>
      <c r="G259" s="407">
        <f t="shared" si="57"/>
        <v>389293.79421821609</v>
      </c>
      <c r="H259" s="407">
        <f t="shared" si="58"/>
        <v>1226135.0204674229</v>
      </c>
      <c r="I259" s="588">
        <f t="shared" si="59"/>
        <v>4.8084868901607639E-2</v>
      </c>
      <c r="J259" s="586">
        <f t="shared" si="60"/>
        <v>243.81288933533961</v>
      </c>
      <c r="K259" s="409">
        <v>27402453.574701112</v>
      </c>
      <c r="L259" s="409">
        <v>27322820.385385044</v>
      </c>
      <c r="M259" s="409">
        <v>27658549.960890029</v>
      </c>
      <c r="N259" s="409">
        <f t="shared" si="61"/>
        <v>-79633.189316067845</v>
      </c>
      <c r="O259" s="409">
        <f t="shared" si="62"/>
        <v>335729.57550498471</v>
      </c>
      <c r="P259" s="407">
        <f t="shared" si="63"/>
        <v>256096.38618891686</v>
      </c>
      <c r="Q259" s="593">
        <f t="shared" si="64"/>
        <v>9.3457465584524824E-3</v>
      </c>
      <c r="R259" s="407">
        <f t="shared" si="65"/>
        <v>50.923918510422922</v>
      </c>
      <c r="S259" s="586">
        <f t="shared" si="66"/>
        <v>-970038.63427850604</v>
      </c>
      <c r="T259" s="588">
        <f t="shared" si="67"/>
        <v>-3.8041634714091235E-2</v>
      </c>
      <c r="U259" s="597">
        <f t="shared" si="68"/>
        <v>-192.8889708249167</v>
      </c>
      <c r="V259" s="587">
        <v>-1206853.6881581172</v>
      </c>
      <c r="W259" s="586">
        <f t="shared" si="69"/>
        <v>-239.97886024221859</v>
      </c>
      <c r="X259" s="412">
        <v>5029</v>
      </c>
      <c r="Y259" s="439">
        <v>17</v>
      </c>
      <c r="Z259" s="439">
        <v>17</v>
      </c>
      <c r="AB259" s="426"/>
    </row>
    <row r="260" spans="1:28" s="584" customFormat="1">
      <c r="A260" s="408">
        <v>831</v>
      </c>
      <c r="B260" s="408" t="s">
        <v>294</v>
      </c>
      <c r="C260" s="409">
        <v>15964239.994663078</v>
      </c>
      <c r="D260" s="409">
        <v>16415199.469263295</v>
      </c>
      <c r="E260" s="409">
        <v>16345668.732994249</v>
      </c>
      <c r="F260" s="409">
        <f t="shared" si="56"/>
        <v>450959.47460021637</v>
      </c>
      <c r="G260" s="407">
        <f t="shared" si="57"/>
        <v>-69530.736269045621</v>
      </c>
      <c r="H260" s="407">
        <f t="shared" si="58"/>
        <v>381428.73833117075</v>
      </c>
      <c r="I260" s="588">
        <f t="shared" si="59"/>
        <v>2.3892696329965234E-2</v>
      </c>
      <c r="J260" s="586">
        <f t="shared" si="60"/>
        <v>83.665000730680134</v>
      </c>
      <c r="K260" s="409">
        <v>16428707.334859675</v>
      </c>
      <c r="L260" s="409">
        <v>16360043.741446657</v>
      </c>
      <c r="M260" s="409">
        <v>16547162.914542248</v>
      </c>
      <c r="N260" s="409">
        <f t="shared" si="61"/>
        <v>-68663.59341301769</v>
      </c>
      <c r="O260" s="409">
        <f t="shared" si="62"/>
        <v>187119.17309559137</v>
      </c>
      <c r="P260" s="407">
        <f t="shared" si="63"/>
        <v>118455.57968257368</v>
      </c>
      <c r="Q260" s="593">
        <f t="shared" si="64"/>
        <v>7.2102799854024827E-3</v>
      </c>
      <c r="R260" s="407">
        <f t="shared" si="65"/>
        <v>25.982798789772687</v>
      </c>
      <c r="S260" s="586">
        <f t="shared" si="66"/>
        <v>-262973.15864859708</v>
      </c>
      <c r="T260" s="588">
        <f t="shared" si="67"/>
        <v>-1.6472638768679892E-2</v>
      </c>
      <c r="U260" s="597">
        <f t="shared" si="68"/>
        <v>-57.682201940907454</v>
      </c>
      <c r="V260" s="587">
        <v>-748160.72508922871</v>
      </c>
      <c r="W260" s="586">
        <f t="shared" si="69"/>
        <v>-164.10632267804974</v>
      </c>
      <c r="X260" s="412">
        <v>4559</v>
      </c>
      <c r="Y260" s="439">
        <v>9</v>
      </c>
      <c r="Z260" s="439">
        <v>9</v>
      </c>
      <c r="AB260" s="426"/>
    </row>
    <row r="261" spans="1:28" s="584" customFormat="1">
      <c r="A261" s="408">
        <v>832</v>
      </c>
      <c r="B261" s="408" t="s">
        <v>295</v>
      </c>
      <c r="C261" s="409">
        <v>18602444.903935138</v>
      </c>
      <c r="D261" s="409">
        <v>18710774.945158996</v>
      </c>
      <c r="E261" s="409">
        <v>19183825.505029425</v>
      </c>
      <c r="F261" s="409">
        <f t="shared" si="56"/>
        <v>108330.04122385755</v>
      </c>
      <c r="G261" s="407">
        <f t="shared" si="57"/>
        <v>473050.55987042934</v>
      </c>
      <c r="H261" s="407">
        <f t="shared" si="58"/>
        <v>581380.60109428689</v>
      </c>
      <c r="I261" s="588">
        <f t="shared" si="59"/>
        <v>3.1252913479738478E-2</v>
      </c>
      <c r="J261" s="586">
        <f t="shared" si="60"/>
        <v>151.99492839066323</v>
      </c>
      <c r="K261" s="409">
        <v>21565120.095283631</v>
      </c>
      <c r="L261" s="409">
        <v>21690269.404659074</v>
      </c>
      <c r="M261" s="409">
        <v>21838671.240724456</v>
      </c>
      <c r="N261" s="409">
        <f t="shared" si="61"/>
        <v>125149.30937544256</v>
      </c>
      <c r="O261" s="409">
        <f t="shared" si="62"/>
        <v>148401.83606538177</v>
      </c>
      <c r="P261" s="407">
        <f t="shared" si="63"/>
        <v>273551.14544082433</v>
      </c>
      <c r="Q261" s="593">
        <f t="shared" si="64"/>
        <v>1.2684888571552679E-2</v>
      </c>
      <c r="R261" s="407">
        <f t="shared" si="65"/>
        <v>71.516639330934467</v>
      </c>
      <c r="S261" s="586">
        <f t="shared" si="66"/>
        <v>-307829.45565346256</v>
      </c>
      <c r="T261" s="588">
        <f t="shared" si="67"/>
        <v>-1.6547795585103154E-2</v>
      </c>
      <c r="U261" s="597">
        <f t="shared" si="68"/>
        <v>-80.47828905972878</v>
      </c>
      <c r="V261" s="587">
        <v>-35956.517342878506</v>
      </c>
      <c r="W261" s="586">
        <f t="shared" si="69"/>
        <v>-9.4003966909486287</v>
      </c>
      <c r="X261" s="412">
        <v>3825</v>
      </c>
      <c r="Y261" s="439">
        <v>17</v>
      </c>
      <c r="Z261" s="439">
        <v>17</v>
      </c>
      <c r="AB261" s="426"/>
    </row>
    <row r="262" spans="1:28" s="584" customFormat="1">
      <c r="A262" s="408">
        <v>833</v>
      </c>
      <c r="B262" s="408" t="s">
        <v>296</v>
      </c>
      <c r="C262" s="409">
        <v>7045367.4202723131</v>
      </c>
      <c r="D262" s="409">
        <v>7249613.1083330838</v>
      </c>
      <c r="E262" s="409">
        <v>7203505.0277084904</v>
      </c>
      <c r="F262" s="409">
        <f t="shared" si="56"/>
        <v>204245.68806077074</v>
      </c>
      <c r="G262" s="407">
        <f t="shared" si="57"/>
        <v>-46108.080624593422</v>
      </c>
      <c r="H262" s="407">
        <f t="shared" si="58"/>
        <v>158137.60743617732</v>
      </c>
      <c r="I262" s="588">
        <f t="shared" si="59"/>
        <v>2.2445615395607726E-2</v>
      </c>
      <c r="J262" s="586">
        <f t="shared" si="60"/>
        <v>93.517213149720476</v>
      </c>
      <c r="K262" s="409">
        <v>7813547.610695404</v>
      </c>
      <c r="L262" s="409">
        <v>7908033.1143377945</v>
      </c>
      <c r="M262" s="409">
        <v>7957889.9699488003</v>
      </c>
      <c r="N262" s="409">
        <f t="shared" si="61"/>
        <v>94485.503642390482</v>
      </c>
      <c r="O262" s="409">
        <f t="shared" si="62"/>
        <v>49856.855611005798</v>
      </c>
      <c r="P262" s="407">
        <f t="shared" si="63"/>
        <v>144342.35925339628</v>
      </c>
      <c r="Q262" s="593">
        <f t="shared" si="64"/>
        <v>1.8473344816612672E-2</v>
      </c>
      <c r="R262" s="407">
        <f t="shared" si="65"/>
        <v>85.359171646006075</v>
      </c>
      <c r="S262" s="586">
        <f t="shared" si="66"/>
        <v>-13795.248182781041</v>
      </c>
      <c r="T262" s="588">
        <f t="shared" si="67"/>
        <v>-1.9580594396094442E-3</v>
      </c>
      <c r="U262" s="597">
        <f t="shared" si="68"/>
        <v>-8.1580415037143936</v>
      </c>
      <c r="V262" s="587">
        <v>-169853.31457929732</v>
      </c>
      <c r="W262" s="586">
        <f t="shared" si="69"/>
        <v>-100.44548467137631</v>
      </c>
      <c r="X262" s="412">
        <v>1691</v>
      </c>
      <c r="Y262" s="439">
        <v>2</v>
      </c>
      <c r="Z262" s="439">
        <v>2</v>
      </c>
      <c r="AB262" s="426"/>
    </row>
    <row r="263" spans="1:28" s="584" customFormat="1">
      <c r="A263" s="408">
        <v>834</v>
      </c>
      <c r="B263" s="408" t="s">
        <v>297</v>
      </c>
      <c r="C263" s="409">
        <v>22563534.059340678</v>
      </c>
      <c r="D263" s="409">
        <v>22757855.111672916</v>
      </c>
      <c r="E263" s="409">
        <v>22589759.565452591</v>
      </c>
      <c r="F263" s="409">
        <f t="shared" si="56"/>
        <v>194321.05233223736</v>
      </c>
      <c r="G263" s="407">
        <f t="shared" si="57"/>
        <v>-168095.54622032493</v>
      </c>
      <c r="H263" s="407">
        <f t="shared" si="58"/>
        <v>26225.506111912429</v>
      </c>
      <c r="I263" s="588">
        <f t="shared" si="59"/>
        <v>1.1622960323033171E-3</v>
      </c>
      <c r="J263" s="586">
        <f t="shared" si="60"/>
        <v>4.4608787399068595</v>
      </c>
      <c r="K263" s="409">
        <v>24522259.676548902</v>
      </c>
      <c r="L263" s="409">
        <v>25077485.555052016</v>
      </c>
      <c r="M263" s="409">
        <v>25329970.06444595</v>
      </c>
      <c r="N263" s="409">
        <f t="shared" si="61"/>
        <v>555225.87850311399</v>
      </c>
      <c r="O263" s="409">
        <f t="shared" si="62"/>
        <v>252484.50939393416</v>
      </c>
      <c r="P263" s="407">
        <f t="shared" si="63"/>
        <v>807710.38789704815</v>
      </c>
      <c r="Q263" s="593">
        <f t="shared" si="64"/>
        <v>3.293784498454997E-2</v>
      </c>
      <c r="R263" s="407">
        <f t="shared" si="65"/>
        <v>137.38907771679675</v>
      </c>
      <c r="S263" s="586">
        <f t="shared" si="66"/>
        <v>781484.88178513572</v>
      </c>
      <c r="T263" s="588">
        <f t="shared" si="67"/>
        <v>3.4634861707828195E-2</v>
      </c>
      <c r="U263" s="597">
        <f t="shared" si="68"/>
        <v>132.92819897688989</v>
      </c>
      <c r="V263" s="587">
        <v>326928.01554646995</v>
      </c>
      <c r="W263" s="586">
        <f t="shared" si="69"/>
        <v>55.609460035119909</v>
      </c>
      <c r="X263" s="412">
        <v>5879</v>
      </c>
      <c r="Y263" s="439">
        <v>5</v>
      </c>
      <c r="Z263" s="439">
        <v>5</v>
      </c>
      <c r="AB263" s="426"/>
    </row>
    <row r="264" spans="1:28" s="584" customFormat="1">
      <c r="A264" s="408">
        <v>837</v>
      </c>
      <c r="B264" s="408" t="s">
        <v>298</v>
      </c>
      <c r="C264" s="409">
        <v>913098400.4049325</v>
      </c>
      <c r="D264" s="409">
        <v>926115777.062253</v>
      </c>
      <c r="E264" s="409">
        <v>928032854.54071736</v>
      </c>
      <c r="F264" s="409">
        <f t="shared" si="56"/>
        <v>13017376.657320499</v>
      </c>
      <c r="G264" s="407">
        <f t="shared" si="57"/>
        <v>1917077.478464365</v>
      </c>
      <c r="H264" s="407">
        <f t="shared" si="58"/>
        <v>14934454.135784864</v>
      </c>
      <c r="I264" s="588">
        <f t="shared" si="59"/>
        <v>1.635579925357647E-2</v>
      </c>
      <c r="J264" s="586">
        <f t="shared" si="60"/>
        <v>59.975559661638194</v>
      </c>
      <c r="K264" s="409">
        <v>823462369.22556555</v>
      </c>
      <c r="L264" s="409">
        <v>868408886.09325981</v>
      </c>
      <c r="M264" s="409">
        <v>872299471.74778712</v>
      </c>
      <c r="N264" s="409">
        <f t="shared" si="61"/>
        <v>44946516.867694259</v>
      </c>
      <c r="O264" s="409">
        <f t="shared" si="62"/>
        <v>3890585.6545273066</v>
      </c>
      <c r="P264" s="407">
        <f t="shared" si="63"/>
        <v>48837102.522221565</v>
      </c>
      <c r="Q264" s="593">
        <f t="shared" si="64"/>
        <v>5.9307024033351967E-2</v>
      </c>
      <c r="R264" s="407">
        <f t="shared" si="65"/>
        <v>196.12585297005958</v>
      </c>
      <c r="S264" s="586">
        <f t="shared" si="66"/>
        <v>33902648.386436701</v>
      </c>
      <c r="T264" s="588">
        <f t="shared" si="67"/>
        <v>3.7129238613715525E-2</v>
      </c>
      <c r="U264" s="597">
        <f t="shared" si="68"/>
        <v>136.1502933084214</v>
      </c>
      <c r="V264" s="587">
        <v>21998504.672070354</v>
      </c>
      <c r="W264" s="586">
        <f t="shared" si="69"/>
        <v>88.344215157164413</v>
      </c>
      <c r="X264" s="412">
        <v>249009</v>
      </c>
      <c r="Y264" s="439">
        <v>6</v>
      </c>
      <c r="Z264" s="439">
        <v>6</v>
      </c>
      <c r="AB264" s="426"/>
    </row>
    <row r="265" spans="1:28" s="584" customFormat="1">
      <c r="A265" s="408">
        <v>844</v>
      </c>
      <c r="B265" s="408" t="s">
        <v>299</v>
      </c>
      <c r="C265" s="409">
        <v>8817192.2408458553</v>
      </c>
      <c r="D265" s="409">
        <v>8865950.3806540035</v>
      </c>
      <c r="E265" s="409">
        <v>8714269.5110667944</v>
      </c>
      <c r="F265" s="409">
        <f t="shared" si="56"/>
        <v>48758.139808148146</v>
      </c>
      <c r="G265" s="407">
        <f t="shared" si="57"/>
        <v>-151680.86958720908</v>
      </c>
      <c r="H265" s="407">
        <f t="shared" si="58"/>
        <v>-102922.72977906093</v>
      </c>
      <c r="I265" s="588">
        <f t="shared" si="59"/>
        <v>-1.1672959709585201E-2</v>
      </c>
      <c r="J265" s="586">
        <f t="shared" si="60"/>
        <v>-71.424517542720977</v>
      </c>
      <c r="K265" s="409">
        <v>8869890.8943357598</v>
      </c>
      <c r="L265" s="409">
        <v>8925874.6435055826</v>
      </c>
      <c r="M265" s="409">
        <v>8955743.0535695832</v>
      </c>
      <c r="N265" s="409">
        <f t="shared" si="61"/>
        <v>55983.749169822782</v>
      </c>
      <c r="O265" s="409">
        <f t="shared" si="62"/>
        <v>29868.410064000636</v>
      </c>
      <c r="P265" s="407">
        <f t="shared" si="63"/>
        <v>85852.159233823419</v>
      </c>
      <c r="Q265" s="593">
        <f t="shared" si="64"/>
        <v>9.6790547095283782E-3</v>
      </c>
      <c r="R265" s="407">
        <f t="shared" si="65"/>
        <v>59.578181286483982</v>
      </c>
      <c r="S265" s="586">
        <f t="shared" si="66"/>
        <v>188774.88901288435</v>
      </c>
      <c r="T265" s="588">
        <f t="shared" si="67"/>
        <v>2.1409864257964133E-2</v>
      </c>
      <c r="U265" s="597">
        <f t="shared" si="68"/>
        <v>131.00269882920497</v>
      </c>
      <c r="V265" s="587">
        <v>165295.49688140606</v>
      </c>
      <c r="W265" s="586">
        <f t="shared" si="69"/>
        <v>114.70888055614577</v>
      </c>
      <c r="X265" s="412">
        <v>1441</v>
      </c>
      <c r="Y265" s="439">
        <v>11</v>
      </c>
      <c r="Z265" s="439">
        <v>11</v>
      </c>
      <c r="AB265" s="426"/>
    </row>
    <row r="266" spans="1:28" s="584" customFormat="1">
      <c r="A266" s="408">
        <v>845</v>
      </c>
      <c r="B266" s="408" t="s">
        <v>300</v>
      </c>
      <c r="C266" s="409">
        <v>13915133.335463492</v>
      </c>
      <c r="D266" s="409">
        <v>14432093.044590462</v>
      </c>
      <c r="E266" s="409">
        <v>13881033.599452097</v>
      </c>
      <c r="F266" s="409">
        <f t="shared" si="56"/>
        <v>516959.7091269698</v>
      </c>
      <c r="G266" s="407">
        <f t="shared" si="57"/>
        <v>-551059.44513836503</v>
      </c>
      <c r="H266" s="407">
        <f t="shared" si="58"/>
        <v>-34099.736011395231</v>
      </c>
      <c r="I266" s="588">
        <f t="shared" si="59"/>
        <v>-2.4505504323476483E-3</v>
      </c>
      <c r="J266" s="586">
        <f t="shared" si="60"/>
        <v>-11.910491097238991</v>
      </c>
      <c r="K266" s="409">
        <v>14136930.146154318</v>
      </c>
      <c r="L266" s="409">
        <v>13961801.616259404</v>
      </c>
      <c r="M266" s="409">
        <v>14185807.17315107</v>
      </c>
      <c r="N266" s="409">
        <f t="shared" si="61"/>
        <v>-175128.52989491448</v>
      </c>
      <c r="O266" s="409">
        <f t="shared" si="62"/>
        <v>224005.55689166673</v>
      </c>
      <c r="P266" s="407">
        <f t="shared" si="63"/>
        <v>48877.026996752247</v>
      </c>
      <c r="Q266" s="593">
        <f t="shared" si="64"/>
        <v>3.457400333130196E-3</v>
      </c>
      <c r="R266" s="407">
        <f t="shared" si="65"/>
        <v>17.071961926913115</v>
      </c>
      <c r="S266" s="586">
        <f t="shared" si="66"/>
        <v>82976.763008147478</v>
      </c>
      <c r="T266" s="588">
        <f t="shared" si="67"/>
        <v>5.9630591391227694E-3</v>
      </c>
      <c r="U266" s="597">
        <f t="shared" si="68"/>
        <v>28.982453024152104</v>
      </c>
      <c r="V266" s="587">
        <v>40908.147890184075</v>
      </c>
      <c r="W266" s="586">
        <f t="shared" si="69"/>
        <v>14.288560213127514</v>
      </c>
      <c r="X266" s="412">
        <v>2863</v>
      </c>
      <c r="Y266" s="439">
        <v>19</v>
      </c>
      <c r="Z266" s="439">
        <v>19</v>
      </c>
      <c r="AB266" s="426"/>
    </row>
    <row r="267" spans="1:28" s="584" customFormat="1">
      <c r="A267" s="408">
        <v>846</v>
      </c>
      <c r="B267" s="408" t="s">
        <v>301</v>
      </c>
      <c r="C267" s="409">
        <v>23088418.161060225</v>
      </c>
      <c r="D267" s="409">
        <v>23730991.018277407</v>
      </c>
      <c r="E267" s="409">
        <v>24086925.245589744</v>
      </c>
      <c r="F267" s="409">
        <f t="shared" ref="F267:F303" si="70">D267-C267</f>
        <v>642572.85721718147</v>
      </c>
      <c r="G267" s="407">
        <f t="shared" ref="G267:G303" si="71">E267-D267</f>
        <v>355934.22731233761</v>
      </c>
      <c r="H267" s="407">
        <f t="shared" ref="H267:H303" si="72">E267-C267</f>
        <v>998507.08452951908</v>
      </c>
      <c r="I267" s="588">
        <f t="shared" ref="I267:I303" si="73">H267/C267</f>
        <v>4.3247098071601604E-2</v>
      </c>
      <c r="J267" s="586">
        <f t="shared" ref="J267:J303" si="74">H267/X267</f>
        <v>205.36961837299859</v>
      </c>
      <c r="K267" s="409">
        <v>26015071.337633234</v>
      </c>
      <c r="L267" s="409">
        <v>25880895.169137217</v>
      </c>
      <c r="M267" s="409">
        <v>26255857.45340034</v>
      </c>
      <c r="N267" s="409">
        <f t="shared" ref="N267:N303" si="75">L267-K267</f>
        <v>-134176.16849601641</v>
      </c>
      <c r="O267" s="409">
        <f t="shared" ref="O267:O303" si="76">M267-L267</f>
        <v>374962.28426312283</v>
      </c>
      <c r="P267" s="407">
        <f t="shared" ref="P267:P303" si="77">M267-K267</f>
        <v>240786.11576710641</v>
      </c>
      <c r="Q267" s="593">
        <f t="shared" ref="Q267:Q303" si="78">P267/K267</f>
        <v>9.2556392654894164E-3</v>
      </c>
      <c r="R267" s="407">
        <f t="shared" ref="R267:R303" si="79">P267/X267</f>
        <v>49.524087981716661</v>
      </c>
      <c r="S267" s="586">
        <f t="shared" ref="S267:S303" si="80">P267-H267</f>
        <v>-757720.96876241267</v>
      </c>
      <c r="T267" s="588">
        <f t="shared" ref="T267:T303" si="81">S267/C267</f>
        <v>-3.2818227887103459E-2</v>
      </c>
      <c r="U267" s="597">
        <f t="shared" ref="U267:U303" si="82">S267/X267</f>
        <v>-155.84553039128193</v>
      </c>
      <c r="V267" s="587">
        <v>-978058.24833793472</v>
      </c>
      <c r="W267" s="586">
        <f t="shared" ref="W267:W303" si="83">V267/X267</f>
        <v>-201.16376971162788</v>
      </c>
      <c r="X267" s="412">
        <v>4862</v>
      </c>
      <c r="Y267" s="439">
        <v>14</v>
      </c>
      <c r="Z267" s="439">
        <v>14</v>
      </c>
      <c r="AB267" s="426"/>
    </row>
    <row r="268" spans="1:28" s="584" customFormat="1">
      <c r="A268" s="408">
        <v>848</v>
      </c>
      <c r="B268" s="408" t="s">
        <v>302</v>
      </c>
      <c r="C268" s="409">
        <v>20034750.868133631</v>
      </c>
      <c r="D268" s="409">
        <v>21198149.103476331</v>
      </c>
      <c r="E268" s="409">
        <v>20901628.790382449</v>
      </c>
      <c r="F268" s="409">
        <f t="shared" si="70"/>
        <v>1163398.2353427</v>
      </c>
      <c r="G268" s="407">
        <f t="shared" si="71"/>
        <v>-296520.31309388205</v>
      </c>
      <c r="H268" s="407">
        <f t="shared" si="72"/>
        <v>866877.92224881798</v>
      </c>
      <c r="I268" s="588">
        <f t="shared" si="73"/>
        <v>4.3268714842251164E-2</v>
      </c>
      <c r="J268" s="586">
        <f t="shared" si="74"/>
        <v>208.38411592519662</v>
      </c>
      <c r="K268" s="409">
        <v>21019088.503206655</v>
      </c>
      <c r="L268" s="409">
        <v>20993057.844780739</v>
      </c>
      <c r="M268" s="409">
        <v>21261546.390225518</v>
      </c>
      <c r="N268" s="409">
        <f t="shared" si="75"/>
        <v>-26030.658425915986</v>
      </c>
      <c r="O268" s="409">
        <f t="shared" si="76"/>
        <v>268488.5454447791</v>
      </c>
      <c r="P268" s="407">
        <f t="shared" si="77"/>
        <v>242457.88701886311</v>
      </c>
      <c r="Q268" s="593">
        <f t="shared" si="78"/>
        <v>1.1535128508635088E-2</v>
      </c>
      <c r="R268" s="407">
        <f t="shared" si="79"/>
        <v>58.283145917995938</v>
      </c>
      <c r="S268" s="586">
        <f t="shared" si="80"/>
        <v>-624420.03522995487</v>
      </c>
      <c r="T268" s="588">
        <f t="shared" si="81"/>
        <v>-3.1166848010230522E-2</v>
      </c>
      <c r="U268" s="597">
        <f t="shared" si="82"/>
        <v>-150.10097000720069</v>
      </c>
      <c r="V268" s="587">
        <v>-923562.25781702343</v>
      </c>
      <c r="W268" s="586">
        <f t="shared" si="83"/>
        <v>-222.01015812909216</v>
      </c>
      <c r="X268" s="412">
        <v>4160</v>
      </c>
      <c r="Y268" s="439">
        <v>12</v>
      </c>
      <c r="Z268" s="439">
        <v>12</v>
      </c>
      <c r="AB268" s="426"/>
    </row>
    <row r="269" spans="1:28" s="584" customFormat="1">
      <c r="A269" s="408">
        <v>849</v>
      </c>
      <c r="B269" s="408" t="s">
        <v>303</v>
      </c>
      <c r="C269" s="409">
        <v>11866364.812529648</v>
      </c>
      <c r="D269" s="409">
        <v>12097347.291266784</v>
      </c>
      <c r="E269" s="409">
        <v>11969755.119833756</v>
      </c>
      <c r="F269" s="409">
        <f t="shared" si="70"/>
        <v>230982.47873713635</v>
      </c>
      <c r="G269" s="407">
        <f t="shared" si="71"/>
        <v>-127592.17143302783</v>
      </c>
      <c r="H269" s="407">
        <f t="shared" si="72"/>
        <v>103390.30730410852</v>
      </c>
      <c r="I269" s="588">
        <f t="shared" si="73"/>
        <v>8.7128879768586832E-3</v>
      </c>
      <c r="J269" s="586">
        <f t="shared" si="74"/>
        <v>35.614987014849646</v>
      </c>
      <c r="K269" s="409">
        <v>13041547.222402791</v>
      </c>
      <c r="L269" s="409">
        <v>12928532.744102743</v>
      </c>
      <c r="M269" s="409">
        <v>13153018.917612875</v>
      </c>
      <c r="N269" s="409">
        <f t="shared" si="75"/>
        <v>-113014.47830004804</v>
      </c>
      <c r="O269" s="409">
        <f t="shared" si="76"/>
        <v>224486.17351013236</v>
      </c>
      <c r="P269" s="407">
        <f t="shared" si="77"/>
        <v>111471.69521008432</v>
      </c>
      <c r="Q269" s="593">
        <f t="shared" si="78"/>
        <v>8.5474287144855065E-3</v>
      </c>
      <c r="R269" s="407">
        <f t="shared" si="79"/>
        <v>38.398792700683543</v>
      </c>
      <c r="S269" s="586">
        <f t="shared" si="80"/>
        <v>8081.3879059758037</v>
      </c>
      <c r="T269" s="588">
        <f t="shared" si="81"/>
        <v>6.8103315831337819E-4</v>
      </c>
      <c r="U269" s="597">
        <f t="shared" si="82"/>
        <v>2.7838056858338973</v>
      </c>
      <c r="V269" s="587">
        <v>-9343.9982297979295</v>
      </c>
      <c r="W269" s="586">
        <f t="shared" si="83"/>
        <v>-3.2187386254901584</v>
      </c>
      <c r="X269" s="412">
        <v>2903</v>
      </c>
      <c r="Y269" s="439">
        <v>16</v>
      </c>
      <c r="Z269" s="439">
        <v>16</v>
      </c>
      <c r="AB269" s="426"/>
    </row>
    <row r="270" spans="1:28" s="584" customFormat="1">
      <c r="A270" s="408">
        <v>850</v>
      </c>
      <c r="B270" s="408" t="s">
        <v>304</v>
      </c>
      <c r="C270" s="409">
        <v>9132621.1123538204</v>
      </c>
      <c r="D270" s="409">
        <v>9406916.3316809013</v>
      </c>
      <c r="E270" s="409">
        <v>9613224.3200237919</v>
      </c>
      <c r="F270" s="409">
        <f t="shared" si="70"/>
        <v>274295.21932708099</v>
      </c>
      <c r="G270" s="407">
        <f t="shared" si="71"/>
        <v>206307.98834289052</v>
      </c>
      <c r="H270" s="407">
        <f t="shared" si="72"/>
        <v>480603.20766997151</v>
      </c>
      <c r="I270" s="588">
        <f t="shared" si="73"/>
        <v>5.2624892871100615E-2</v>
      </c>
      <c r="J270" s="586">
        <f t="shared" si="74"/>
        <v>199.6689687037688</v>
      </c>
      <c r="K270" s="409">
        <v>9608033.7193120457</v>
      </c>
      <c r="L270" s="409">
        <v>9812466.6591850817</v>
      </c>
      <c r="M270" s="409">
        <v>9876700.3876063377</v>
      </c>
      <c r="N270" s="409">
        <f t="shared" si="75"/>
        <v>204432.939873036</v>
      </c>
      <c r="O270" s="409">
        <f t="shared" si="76"/>
        <v>64233.728421255946</v>
      </c>
      <c r="P270" s="407">
        <f t="shared" si="77"/>
        <v>268666.66829429194</v>
      </c>
      <c r="Q270" s="593">
        <f t="shared" si="78"/>
        <v>2.7962710804633709E-2</v>
      </c>
      <c r="R270" s="407">
        <f t="shared" si="79"/>
        <v>111.6188900267104</v>
      </c>
      <c r="S270" s="586">
        <f t="shared" si="80"/>
        <v>-211936.53937567957</v>
      </c>
      <c r="T270" s="588">
        <f t="shared" si="81"/>
        <v>-2.3206540243850708E-2</v>
      </c>
      <c r="U270" s="597">
        <f t="shared" si="82"/>
        <v>-88.050078677058394</v>
      </c>
      <c r="V270" s="587">
        <v>-378767.09617514862</v>
      </c>
      <c r="W270" s="586">
        <f t="shared" si="83"/>
        <v>-157.36065482972523</v>
      </c>
      <c r="X270" s="412">
        <v>2407</v>
      </c>
      <c r="Y270" s="439">
        <v>13</v>
      </c>
      <c r="Z270" s="439">
        <v>13</v>
      </c>
      <c r="AB270" s="426"/>
    </row>
    <row r="271" spans="1:28" s="584" customFormat="1">
      <c r="A271" s="408">
        <v>851</v>
      </c>
      <c r="B271" s="408" t="s">
        <v>305</v>
      </c>
      <c r="C271" s="409">
        <v>82083686.528162003</v>
      </c>
      <c r="D271" s="409">
        <v>86428401.607093722</v>
      </c>
      <c r="E271" s="409">
        <v>86976729.451595634</v>
      </c>
      <c r="F271" s="409">
        <f t="shared" si="70"/>
        <v>4344715.0789317191</v>
      </c>
      <c r="G271" s="407">
        <f t="shared" si="71"/>
        <v>548327.84450191259</v>
      </c>
      <c r="H271" s="407">
        <f t="shared" si="72"/>
        <v>4893042.9234336317</v>
      </c>
      <c r="I271" s="588">
        <f t="shared" si="73"/>
        <v>5.9610418712796029E-2</v>
      </c>
      <c r="J271" s="586">
        <f t="shared" si="74"/>
        <v>230.5103369969205</v>
      </c>
      <c r="K271" s="409">
        <v>80443333.255282596</v>
      </c>
      <c r="L271" s="409">
        <v>81126030.137822628</v>
      </c>
      <c r="M271" s="409">
        <v>81967682.24654004</v>
      </c>
      <c r="N271" s="409">
        <f t="shared" si="75"/>
        <v>682696.88254003227</v>
      </c>
      <c r="O271" s="409">
        <f t="shared" si="76"/>
        <v>841652.10871741176</v>
      </c>
      <c r="P271" s="407">
        <f t="shared" si="77"/>
        <v>1524348.991257444</v>
      </c>
      <c r="Q271" s="593">
        <f t="shared" si="78"/>
        <v>1.8949351420086042E-2</v>
      </c>
      <c r="R271" s="407">
        <f t="shared" si="79"/>
        <v>71.811795885308527</v>
      </c>
      <c r="S271" s="586">
        <f t="shared" si="80"/>
        <v>-3368693.9321761876</v>
      </c>
      <c r="T271" s="588">
        <f t="shared" si="81"/>
        <v>-4.1039749488108408E-2</v>
      </c>
      <c r="U271" s="597">
        <f t="shared" si="82"/>
        <v>-158.69854111161197</v>
      </c>
      <c r="V271" s="587">
        <v>-4540863.3155986965</v>
      </c>
      <c r="W271" s="586">
        <f t="shared" si="83"/>
        <v>-213.91922153854509</v>
      </c>
      <c r="X271" s="412">
        <v>21227</v>
      </c>
      <c r="Y271" s="439">
        <v>19</v>
      </c>
      <c r="Z271" s="439">
        <v>19</v>
      </c>
      <c r="AB271" s="426"/>
    </row>
    <row r="272" spans="1:28" s="584" customFormat="1">
      <c r="A272" s="408">
        <v>853</v>
      </c>
      <c r="B272" s="408" t="s">
        <v>306</v>
      </c>
      <c r="C272" s="409">
        <v>723353173.79914498</v>
      </c>
      <c r="D272" s="409">
        <v>752827293.70441055</v>
      </c>
      <c r="E272" s="409">
        <v>759767332.2364012</v>
      </c>
      <c r="F272" s="409">
        <f t="shared" si="70"/>
        <v>29474119.90526557</v>
      </c>
      <c r="G272" s="407">
        <f t="shared" si="71"/>
        <v>6940038.5319906473</v>
      </c>
      <c r="H272" s="407">
        <f t="shared" si="72"/>
        <v>36414158.437256217</v>
      </c>
      <c r="I272" s="588">
        <f t="shared" si="73"/>
        <v>5.0340773713626386E-2</v>
      </c>
      <c r="J272" s="586">
        <f t="shared" si="74"/>
        <v>184.00282181534217</v>
      </c>
      <c r="K272" s="409">
        <v>695062131.83201694</v>
      </c>
      <c r="L272" s="409">
        <v>722690021.44777751</v>
      </c>
      <c r="M272" s="409">
        <v>722983737.95474136</v>
      </c>
      <c r="N272" s="409">
        <f t="shared" si="75"/>
        <v>27627889.615760565</v>
      </c>
      <c r="O272" s="409">
        <f t="shared" si="76"/>
        <v>293716.50696384907</v>
      </c>
      <c r="P272" s="407">
        <f t="shared" si="77"/>
        <v>27921606.122724414</v>
      </c>
      <c r="Q272" s="593">
        <f t="shared" si="78"/>
        <v>4.0171381584448808E-2</v>
      </c>
      <c r="R272" s="407">
        <f t="shared" si="79"/>
        <v>141.08947004913801</v>
      </c>
      <c r="S272" s="586">
        <f t="shared" si="80"/>
        <v>-8492552.3145318031</v>
      </c>
      <c r="T272" s="588">
        <f t="shared" si="81"/>
        <v>-1.1740533700747884E-2</v>
      </c>
      <c r="U272" s="597">
        <f t="shared" si="82"/>
        <v>-42.913351766204158</v>
      </c>
      <c r="V272" s="587">
        <v>-12328677.039620191</v>
      </c>
      <c r="W272" s="586">
        <f t="shared" si="83"/>
        <v>-62.297509043053012</v>
      </c>
      <c r="X272" s="412">
        <v>197900</v>
      </c>
      <c r="Y272" s="439">
        <v>2</v>
      </c>
      <c r="Z272" s="439">
        <v>2</v>
      </c>
      <c r="AB272" s="426"/>
    </row>
    <row r="273" spans="1:28" s="584" customFormat="1">
      <c r="A273" s="408">
        <v>854</v>
      </c>
      <c r="B273" s="408" t="s">
        <v>307</v>
      </c>
      <c r="C273" s="409">
        <v>19829570.75596565</v>
      </c>
      <c r="D273" s="409">
        <v>21533650.886476733</v>
      </c>
      <c r="E273" s="409">
        <v>21368085.401090913</v>
      </c>
      <c r="F273" s="409">
        <f t="shared" si="70"/>
        <v>1704080.1305110827</v>
      </c>
      <c r="G273" s="407">
        <f t="shared" si="71"/>
        <v>-165565.48538582027</v>
      </c>
      <c r="H273" s="407">
        <f t="shared" si="72"/>
        <v>1538514.6451252624</v>
      </c>
      <c r="I273" s="588">
        <f t="shared" si="73"/>
        <v>7.758688597242612E-2</v>
      </c>
      <c r="J273" s="586">
        <f t="shared" si="74"/>
        <v>471.64765331859672</v>
      </c>
      <c r="K273" s="409">
        <v>20690311.834742807</v>
      </c>
      <c r="L273" s="409">
        <v>20638492.629655316</v>
      </c>
      <c r="M273" s="409">
        <v>20924619.828859709</v>
      </c>
      <c r="N273" s="409">
        <f t="shared" si="75"/>
        <v>-51819.20508749038</v>
      </c>
      <c r="O273" s="409">
        <f t="shared" si="76"/>
        <v>286127.19920439273</v>
      </c>
      <c r="P273" s="407">
        <f t="shared" si="77"/>
        <v>234307.99411690235</v>
      </c>
      <c r="Q273" s="593">
        <f t="shared" si="78"/>
        <v>1.132452695678837E-2</v>
      </c>
      <c r="R273" s="407">
        <f t="shared" si="79"/>
        <v>71.829550618302378</v>
      </c>
      <c r="S273" s="586">
        <f t="shared" si="80"/>
        <v>-1304206.6510083601</v>
      </c>
      <c r="T273" s="588">
        <f t="shared" si="81"/>
        <v>-6.5770795901670967E-2</v>
      </c>
      <c r="U273" s="597">
        <f t="shared" si="82"/>
        <v>-399.81810270029433</v>
      </c>
      <c r="V273" s="587">
        <v>-1297704.2721082056</v>
      </c>
      <c r="W273" s="586">
        <f t="shared" si="83"/>
        <v>-397.82473087314702</v>
      </c>
      <c r="X273" s="412">
        <v>3262</v>
      </c>
      <c r="Y273" s="439">
        <v>19</v>
      </c>
      <c r="Z273" s="439">
        <v>19</v>
      </c>
      <c r="AB273" s="426"/>
    </row>
    <row r="274" spans="1:28" s="584" customFormat="1">
      <c r="A274" s="408">
        <v>857</v>
      </c>
      <c r="B274" s="408" t="s">
        <v>308</v>
      </c>
      <c r="C274" s="409">
        <v>15311584.696738198</v>
      </c>
      <c r="D274" s="409">
        <v>15077076.054526702</v>
      </c>
      <c r="E274" s="409">
        <v>15342256.861716196</v>
      </c>
      <c r="F274" s="409">
        <f t="shared" si="70"/>
        <v>-234508.64221149683</v>
      </c>
      <c r="G274" s="407">
        <f t="shared" si="71"/>
        <v>265180.80718949437</v>
      </c>
      <c r="H274" s="407">
        <f t="shared" si="72"/>
        <v>30672.164977997541</v>
      </c>
      <c r="I274" s="588">
        <f t="shared" si="73"/>
        <v>2.0031999029160963E-3</v>
      </c>
      <c r="J274" s="586">
        <f t="shared" si="74"/>
        <v>12.812098988303067</v>
      </c>
      <c r="K274" s="409">
        <v>13462945.109398602</v>
      </c>
      <c r="L274" s="409">
        <v>13423017.430545656</v>
      </c>
      <c r="M274" s="409">
        <v>13618859.492649617</v>
      </c>
      <c r="N274" s="409">
        <f t="shared" si="75"/>
        <v>-39927.678852945566</v>
      </c>
      <c r="O274" s="409">
        <f t="shared" si="76"/>
        <v>195842.06210396066</v>
      </c>
      <c r="P274" s="407">
        <f t="shared" si="77"/>
        <v>155914.3832510151</v>
      </c>
      <c r="Q274" s="593">
        <f t="shared" si="78"/>
        <v>1.1581001183921479E-2</v>
      </c>
      <c r="R274" s="407">
        <f t="shared" si="79"/>
        <v>65.127144215127444</v>
      </c>
      <c r="S274" s="586">
        <f t="shared" si="80"/>
        <v>125242.21827301756</v>
      </c>
      <c r="T274" s="588">
        <f t="shared" si="81"/>
        <v>8.1795725755086403E-3</v>
      </c>
      <c r="U274" s="597">
        <f t="shared" si="82"/>
        <v>52.315045226824374</v>
      </c>
      <c r="V274" s="587">
        <v>194691.0778119989</v>
      </c>
      <c r="W274" s="586">
        <f t="shared" si="83"/>
        <v>81.324593906432284</v>
      </c>
      <c r="X274" s="412">
        <v>2394</v>
      </c>
      <c r="Y274" s="439">
        <v>11</v>
      </c>
      <c r="Z274" s="439">
        <v>11</v>
      </c>
      <c r="AB274" s="426"/>
    </row>
    <row r="275" spans="1:28" s="584" customFormat="1">
      <c r="A275" s="408">
        <v>858</v>
      </c>
      <c r="B275" s="408" t="s">
        <v>309</v>
      </c>
      <c r="C275" s="409">
        <v>129363433.41571175</v>
      </c>
      <c r="D275" s="409">
        <v>134703503.47529134</v>
      </c>
      <c r="E275" s="409">
        <v>133440309.76787804</v>
      </c>
      <c r="F275" s="409">
        <f t="shared" si="70"/>
        <v>5340070.0595795959</v>
      </c>
      <c r="G275" s="407">
        <f t="shared" si="71"/>
        <v>-1263193.7074133009</v>
      </c>
      <c r="H275" s="407">
        <f t="shared" si="72"/>
        <v>4076876.3521662951</v>
      </c>
      <c r="I275" s="588">
        <f t="shared" si="73"/>
        <v>3.1514905290625513E-2</v>
      </c>
      <c r="J275" s="586">
        <f t="shared" si="74"/>
        <v>100.95276228620976</v>
      </c>
      <c r="K275" s="409">
        <v>136358982.42999884</v>
      </c>
      <c r="L275" s="409">
        <v>140469452.05403733</v>
      </c>
      <c r="M275" s="409">
        <v>144485653.73783275</v>
      </c>
      <c r="N275" s="409">
        <f t="shared" si="75"/>
        <v>4110469.6240384877</v>
      </c>
      <c r="O275" s="409">
        <f t="shared" si="76"/>
        <v>4016201.6837954223</v>
      </c>
      <c r="P275" s="407">
        <f t="shared" si="77"/>
        <v>8126671.30783391</v>
      </c>
      <c r="Q275" s="593">
        <f t="shared" si="78"/>
        <v>5.9597623588939677E-2</v>
      </c>
      <c r="R275" s="407">
        <f t="shared" si="79"/>
        <v>201.23492739287613</v>
      </c>
      <c r="S275" s="586">
        <f t="shared" si="80"/>
        <v>4049794.9556676149</v>
      </c>
      <c r="T275" s="588">
        <f t="shared" si="81"/>
        <v>3.1305561770717118E-2</v>
      </c>
      <c r="U275" s="597">
        <f t="shared" si="82"/>
        <v>100.28216510666638</v>
      </c>
      <c r="V275" s="587">
        <v>1520778.0782494806</v>
      </c>
      <c r="W275" s="586">
        <f t="shared" si="83"/>
        <v>37.657935772817964</v>
      </c>
      <c r="X275" s="412">
        <v>40384</v>
      </c>
      <c r="Y275" s="439">
        <v>1</v>
      </c>
      <c r="Z275" s="594">
        <v>33</v>
      </c>
      <c r="AB275" s="426"/>
    </row>
    <row r="276" spans="1:28" s="584" customFormat="1">
      <c r="A276" s="408">
        <v>859</v>
      </c>
      <c r="B276" s="408" t="s">
        <v>310</v>
      </c>
      <c r="C276" s="409">
        <v>22390854.907572355</v>
      </c>
      <c r="D276" s="409">
        <v>23184360.922317587</v>
      </c>
      <c r="E276" s="409">
        <v>23402656.189234871</v>
      </c>
      <c r="F276" s="409">
        <f t="shared" si="70"/>
        <v>793506.01474523172</v>
      </c>
      <c r="G276" s="407">
        <f t="shared" si="71"/>
        <v>218295.26691728458</v>
      </c>
      <c r="H276" s="407">
        <f t="shared" si="72"/>
        <v>1011801.2816625163</v>
      </c>
      <c r="I276" s="588">
        <f t="shared" si="73"/>
        <v>4.5188148725859308E-2</v>
      </c>
      <c r="J276" s="586">
        <f t="shared" si="74"/>
        <v>154.19099080501618</v>
      </c>
      <c r="K276" s="409">
        <v>20277104.583932716</v>
      </c>
      <c r="L276" s="409">
        <v>20690499.511671428</v>
      </c>
      <c r="M276" s="409">
        <v>20754841.779544234</v>
      </c>
      <c r="N276" s="409">
        <f t="shared" si="75"/>
        <v>413394.92773871124</v>
      </c>
      <c r="O276" s="409">
        <f t="shared" si="76"/>
        <v>64342.267872806638</v>
      </c>
      <c r="P276" s="407">
        <f t="shared" si="77"/>
        <v>477737.19561151788</v>
      </c>
      <c r="Q276" s="593">
        <f t="shared" si="78"/>
        <v>2.3560424696436686E-2</v>
      </c>
      <c r="R276" s="407">
        <f t="shared" si="79"/>
        <v>72.803595795720497</v>
      </c>
      <c r="S276" s="586">
        <f t="shared" si="80"/>
        <v>-534064.08605099842</v>
      </c>
      <c r="T276" s="588">
        <f t="shared" si="81"/>
        <v>-2.3851884541951255E-2</v>
      </c>
      <c r="U276" s="597">
        <f t="shared" si="82"/>
        <v>-81.387395009295702</v>
      </c>
      <c r="V276" s="587">
        <v>-1032707.9140647743</v>
      </c>
      <c r="W276" s="586">
        <f t="shared" si="83"/>
        <v>-157.37700610557366</v>
      </c>
      <c r="X276" s="412">
        <v>6562</v>
      </c>
      <c r="Y276" s="439">
        <v>17</v>
      </c>
      <c r="Z276" s="439">
        <v>17</v>
      </c>
      <c r="AB276" s="426"/>
    </row>
    <row r="277" spans="1:28" s="584" customFormat="1">
      <c r="A277" s="408">
        <v>886</v>
      </c>
      <c r="B277" s="408" t="s">
        <v>311</v>
      </c>
      <c r="C277" s="409">
        <v>47987250.964812636</v>
      </c>
      <c r="D277" s="409">
        <v>48616698.378013119</v>
      </c>
      <c r="E277" s="409">
        <v>49592115.690107308</v>
      </c>
      <c r="F277" s="409">
        <f t="shared" si="70"/>
        <v>629447.41320048273</v>
      </c>
      <c r="G277" s="407">
        <f t="shared" si="71"/>
        <v>975417.31209418923</v>
      </c>
      <c r="H277" s="407">
        <f t="shared" si="72"/>
        <v>1604864.725294672</v>
      </c>
      <c r="I277" s="588">
        <f t="shared" si="73"/>
        <v>3.3443564551581893E-2</v>
      </c>
      <c r="J277" s="586">
        <f t="shared" si="74"/>
        <v>127.380325842898</v>
      </c>
      <c r="K277" s="409">
        <v>47757659.438168585</v>
      </c>
      <c r="L277" s="409">
        <v>48051794.916188374</v>
      </c>
      <c r="M277" s="409">
        <v>48700940.237034597</v>
      </c>
      <c r="N277" s="409">
        <f t="shared" si="75"/>
        <v>294135.47801978886</v>
      </c>
      <c r="O277" s="409">
        <f t="shared" si="76"/>
        <v>649145.32084622234</v>
      </c>
      <c r="P277" s="407">
        <f t="shared" si="77"/>
        <v>943280.7988660112</v>
      </c>
      <c r="Q277" s="593">
        <f t="shared" si="78"/>
        <v>1.9751403439007904E-2</v>
      </c>
      <c r="R277" s="407">
        <f t="shared" si="79"/>
        <v>74.86949748916669</v>
      </c>
      <c r="S277" s="586">
        <f t="shared" si="80"/>
        <v>-661583.92642866075</v>
      </c>
      <c r="T277" s="588">
        <f t="shared" si="81"/>
        <v>-1.3786660271782956E-2</v>
      </c>
      <c r="U277" s="597">
        <f t="shared" si="82"/>
        <v>-52.510828353731306</v>
      </c>
      <c r="V277" s="587">
        <v>-1626585.045154592</v>
      </c>
      <c r="W277" s="586">
        <f t="shared" si="83"/>
        <v>-129.10429757556886</v>
      </c>
      <c r="X277" s="412">
        <v>12599</v>
      </c>
      <c r="Y277" s="439">
        <v>4</v>
      </c>
      <c r="Z277" s="439">
        <v>4</v>
      </c>
      <c r="AB277" s="426"/>
    </row>
    <row r="278" spans="1:28" s="584" customFormat="1">
      <c r="A278" s="408">
        <v>887</v>
      </c>
      <c r="B278" s="408" t="s">
        <v>312</v>
      </c>
      <c r="C278" s="409">
        <v>21866477.093915261</v>
      </c>
      <c r="D278" s="409">
        <v>22086207.88601074</v>
      </c>
      <c r="E278" s="409">
        <v>22383877.307425104</v>
      </c>
      <c r="F278" s="409">
        <f t="shared" si="70"/>
        <v>219730.79209547862</v>
      </c>
      <c r="G278" s="407">
        <f t="shared" si="71"/>
        <v>297669.42141436413</v>
      </c>
      <c r="H278" s="407">
        <f t="shared" si="72"/>
        <v>517400.21350984275</v>
      </c>
      <c r="I278" s="588">
        <f t="shared" si="73"/>
        <v>2.3661800265659557E-2</v>
      </c>
      <c r="J278" s="586">
        <f t="shared" si="74"/>
        <v>113.24145622889971</v>
      </c>
      <c r="K278" s="409">
        <v>21180120.028628215</v>
      </c>
      <c r="L278" s="409">
        <v>21322910.542620145</v>
      </c>
      <c r="M278" s="409">
        <v>21413273.908877704</v>
      </c>
      <c r="N278" s="409">
        <f t="shared" si="75"/>
        <v>142790.51399192959</v>
      </c>
      <c r="O278" s="409">
        <f t="shared" si="76"/>
        <v>90363.366257559508</v>
      </c>
      <c r="P278" s="407">
        <f t="shared" si="77"/>
        <v>233153.8802494891</v>
      </c>
      <c r="Q278" s="593">
        <f t="shared" si="78"/>
        <v>1.1008147259521924E-2</v>
      </c>
      <c r="R278" s="407">
        <f t="shared" si="79"/>
        <v>51.029520737467521</v>
      </c>
      <c r="S278" s="586">
        <f t="shared" si="80"/>
        <v>-284246.33326035365</v>
      </c>
      <c r="T278" s="588">
        <f t="shared" si="81"/>
        <v>-1.2999182814841732E-2</v>
      </c>
      <c r="U278" s="597">
        <f t="shared" si="82"/>
        <v>-62.211935491432186</v>
      </c>
      <c r="V278" s="587">
        <v>-449964.96663238341</v>
      </c>
      <c r="W278" s="586">
        <f t="shared" si="83"/>
        <v>-98.482155095728473</v>
      </c>
      <c r="X278" s="412">
        <v>4569</v>
      </c>
      <c r="Y278" s="439">
        <v>6</v>
      </c>
      <c r="Z278" s="439">
        <v>6</v>
      </c>
      <c r="AB278" s="426"/>
    </row>
    <row r="279" spans="1:28" s="584" customFormat="1">
      <c r="A279" s="408">
        <v>889</v>
      </c>
      <c r="B279" s="408" t="s">
        <v>313</v>
      </c>
      <c r="C279" s="409">
        <v>11836195.205405431</v>
      </c>
      <c r="D279" s="409">
        <v>11805291.199648473</v>
      </c>
      <c r="E279" s="409">
        <v>11948898.015593402</v>
      </c>
      <c r="F279" s="409">
        <f t="shared" si="70"/>
        <v>-30904.005756957456</v>
      </c>
      <c r="G279" s="407">
        <f t="shared" si="71"/>
        <v>143606.81594492868</v>
      </c>
      <c r="H279" s="407">
        <f t="shared" si="72"/>
        <v>112702.81018797122</v>
      </c>
      <c r="I279" s="588">
        <f t="shared" si="73"/>
        <v>9.5218782921475779E-3</v>
      </c>
      <c r="J279" s="586">
        <f t="shared" si="74"/>
        <v>44.670158615922006</v>
      </c>
      <c r="K279" s="409">
        <v>13652785.054324633</v>
      </c>
      <c r="L279" s="409">
        <v>13724182.571589138</v>
      </c>
      <c r="M279" s="409">
        <v>13790606.570608055</v>
      </c>
      <c r="N279" s="409">
        <f t="shared" si="75"/>
        <v>71397.517264505848</v>
      </c>
      <c r="O279" s="409">
        <f t="shared" si="76"/>
        <v>66423.99901891686</v>
      </c>
      <c r="P279" s="407">
        <f t="shared" si="77"/>
        <v>137821.51628342271</v>
      </c>
      <c r="Q279" s="593">
        <f t="shared" si="78"/>
        <v>1.0094754713783955E-2</v>
      </c>
      <c r="R279" s="407">
        <f t="shared" si="79"/>
        <v>54.626046882054183</v>
      </c>
      <c r="S279" s="586">
        <f t="shared" si="80"/>
        <v>25118.706095451489</v>
      </c>
      <c r="T279" s="588">
        <f t="shared" si="81"/>
        <v>2.122194308182761E-3</v>
      </c>
      <c r="U279" s="597">
        <f t="shared" si="82"/>
        <v>9.9558882661321793</v>
      </c>
      <c r="V279" s="587">
        <v>-145225.84290572163</v>
      </c>
      <c r="W279" s="586">
        <f t="shared" si="83"/>
        <v>-57.560778004645911</v>
      </c>
      <c r="X279" s="412">
        <v>2523</v>
      </c>
      <c r="Y279" s="439">
        <v>17</v>
      </c>
      <c r="Z279" s="439">
        <v>17</v>
      </c>
      <c r="AB279" s="426"/>
    </row>
    <row r="280" spans="1:28" s="584" customFormat="1">
      <c r="A280" s="408">
        <v>890</v>
      </c>
      <c r="B280" s="408" t="s">
        <v>314</v>
      </c>
      <c r="C280" s="409">
        <v>6954597.0071470533</v>
      </c>
      <c r="D280" s="409">
        <v>7178519.0577929076</v>
      </c>
      <c r="E280" s="409">
        <v>7297680.5687366221</v>
      </c>
      <c r="F280" s="409">
        <f t="shared" si="70"/>
        <v>223922.05064585432</v>
      </c>
      <c r="G280" s="407">
        <f t="shared" si="71"/>
        <v>119161.51094371453</v>
      </c>
      <c r="H280" s="407">
        <f t="shared" si="72"/>
        <v>343083.56158956885</v>
      </c>
      <c r="I280" s="588">
        <f t="shared" si="73"/>
        <v>4.9331911142657302E-2</v>
      </c>
      <c r="J280" s="586">
        <f t="shared" si="74"/>
        <v>290.74878100810918</v>
      </c>
      <c r="K280" s="409">
        <v>7154063.8250147598</v>
      </c>
      <c r="L280" s="409">
        <v>7245281.5519973608</v>
      </c>
      <c r="M280" s="409">
        <v>7158906.6235028831</v>
      </c>
      <c r="N280" s="409">
        <f t="shared" si="75"/>
        <v>91217.726982600987</v>
      </c>
      <c r="O280" s="409">
        <f t="shared" si="76"/>
        <v>-86374.928494477645</v>
      </c>
      <c r="P280" s="407">
        <f t="shared" si="77"/>
        <v>4842.7984881233424</v>
      </c>
      <c r="Q280" s="593">
        <f t="shared" si="78"/>
        <v>6.7692972925263934E-4</v>
      </c>
      <c r="R280" s="407">
        <f t="shared" si="79"/>
        <v>4.104066515358765</v>
      </c>
      <c r="S280" s="586">
        <f t="shared" si="80"/>
        <v>-338240.76310144551</v>
      </c>
      <c r="T280" s="588">
        <f t="shared" si="81"/>
        <v>-4.8635566195114471E-2</v>
      </c>
      <c r="U280" s="597">
        <f t="shared" si="82"/>
        <v>-286.64471449275044</v>
      </c>
      <c r="V280" s="587">
        <v>-407901.89308163198</v>
      </c>
      <c r="W280" s="586">
        <f t="shared" si="83"/>
        <v>-345.6795704081627</v>
      </c>
      <c r="X280" s="412">
        <v>1180</v>
      </c>
      <c r="Y280" s="439">
        <v>19</v>
      </c>
      <c r="Z280" s="439">
        <v>19</v>
      </c>
      <c r="AB280" s="426"/>
    </row>
    <row r="281" spans="1:28" s="584" customFormat="1">
      <c r="A281" s="408">
        <v>892</v>
      </c>
      <c r="B281" s="408" t="s">
        <v>315</v>
      </c>
      <c r="C281" s="409">
        <v>11080153.712775251</v>
      </c>
      <c r="D281" s="409">
        <v>11124729.418136092</v>
      </c>
      <c r="E281" s="409">
        <v>11147875.665788312</v>
      </c>
      <c r="F281" s="409">
        <f t="shared" si="70"/>
        <v>44575.705360841006</v>
      </c>
      <c r="G281" s="407">
        <f t="shared" si="71"/>
        <v>23146.247652219608</v>
      </c>
      <c r="H281" s="407">
        <f t="shared" si="72"/>
        <v>67721.953013060614</v>
      </c>
      <c r="I281" s="588">
        <f t="shared" si="73"/>
        <v>6.1120048303100905E-3</v>
      </c>
      <c r="J281" s="586">
        <f t="shared" si="74"/>
        <v>18.853550393391039</v>
      </c>
      <c r="K281" s="409">
        <v>11710903.169051671</v>
      </c>
      <c r="L281" s="409">
        <v>12089713.049840273</v>
      </c>
      <c r="M281" s="409">
        <v>11963213.1882175</v>
      </c>
      <c r="N281" s="409">
        <f t="shared" si="75"/>
        <v>378809.88078860193</v>
      </c>
      <c r="O281" s="409">
        <f t="shared" si="76"/>
        <v>-126499.86162277311</v>
      </c>
      <c r="P281" s="407">
        <f t="shared" si="77"/>
        <v>252310.01916582882</v>
      </c>
      <c r="Q281" s="593">
        <f t="shared" si="78"/>
        <v>2.1544881340374061E-2</v>
      </c>
      <c r="R281" s="407">
        <f t="shared" si="79"/>
        <v>70.242210235475724</v>
      </c>
      <c r="S281" s="586">
        <f t="shared" si="80"/>
        <v>184588.06615276821</v>
      </c>
      <c r="T281" s="588">
        <f t="shared" si="81"/>
        <v>1.6659341642520802E-2</v>
      </c>
      <c r="U281" s="597">
        <f t="shared" si="82"/>
        <v>51.388659842084692</v>
      </c>
      <c r="V281" s="587">
        <v>36774.921779995784</v>
      </c>
      <c r="W281" s="586">
        <f t="shared" si="83"/>
        <v>10.238007177058959</v>
      </c>
      <c r="X281" s="412">
        <v>3592</v>
      </c>
      <c r="Y281" s="439">
        <v>13</v>
      </c>
      <c r="Z281" s="439">
        <v>13</v>
      </c>
      <c r="AB281" s="426"/>
    </row>
    <row r="282" spans="1:28" s="584" customFormat="1">
      <c r="A282" s="408">
        <v>893</v>
      </c>
      <c r="B282" s="408" t="s">
        <v>316</v>
      </c>
      <c r="C282" s="409">
        <v>30464803.078375433</v>
      </c>
      <c r="D282" s="409">
        <v>30489133.61890994</v>
      </c>
      <c r="E282" s="409">
        <v>30762587.737376489</v>
      </c>
      <c r="F282" s="409">
        <f t="shared" si="70"/>
        <v>24330.540534507483</v>
      </c>
      <c r="G282" s="407">
        <f t="shared" si="71"/>
        <v>273454.11846654862</v>
      </c>
      <c r="H282" s="407">
        <f t="shared" si="72"/>
        <v>297784.6590010561</v>
      </c>
      <c r="I282" s="588">
        <f t="shared" si="73"/>
        <v>9.7747114345350886E-3</v>
      </c>
      <c r="J282" s="586">
        <f t="shared" si="74"/>
        <v>40.057123890376126</v>
      </c>
      <c r="K282" s="409">
        <v>29413270.031975284</v>
      </c>
      <c r="L282" s="409">
        <v>30205790.901301403</v>
      </c>
      <c r="M282" s="409">
        <v>30228294.502106804</v>
      </c>
      <c r="N282" s="409">
        <f t="shared" si="75"/>
        <v>792520.86932611838</v>
      </c>
      <c r="O282" s="409">
        <f t="shared" si="76"/>
        <v>22503.600805401802</v>
      </c>
      <c r="P282" s="407">
        <f t="shared" si="77"/>
        <v>815024.47013152018</v>
      </c>
      <c r="Q282" s="593">
        <f t="shared" si="78"/>
        <v>2.7709413786549533E-2</v>
      </c>
      <c r="R282" s="407">
        <f t="shared" si="79"/>
        <v>109.63471484147433</v>
      </c>
      <c r="S282" s="586">
        <f t="shared" si="80"/>
        <v>517239.81113046408</v>
      </c>
      <c r="T282" s="588">
        <f t="shared" si="81"/>
        <v>1.6978275218119232E-2</v>
      </c>
      <c r="U282" s="597">
        <f t="shared" si="82"/>
        <v>69.577590951098202</v>
      </c>
      <c r="V282" s="587">
        <v>224304.74310204014</v>
      </c>
      <c r="W282" s="586">
        <f t="shared" si="83"/>
        <v>30.172819895351108</v>
      </c>
      <c r="X282" s="412">
        <v>7434</v>
      </c>
      <c r="Y282" s="439">
        <v>15</v>
      </c>
      <c r="Z282" s="439">
        <v>15</v>
      </c>
      <c r="AB282" s="426"/>
    </row>
    <row r="283" spans="1:28" s="584" customFormat="1">
      <c r="A283" s="408">
        <v>895</v>
      </c>
      <c r="B283" s="408" t="s">
        <v>317</v>
      </c>
      <c r="C283" s="409">
        <v>63434021.44709982</v>
      </c>
      <c r="D283" s="409">
        <v>64994664.275892042</v>
      </c>
      <c r="E283" s="409">
        <v>65212623.708025895</v>
      </c>
      <c r="F283" s="409">
        <f t="shared" si="70"/>
        <v>1560642.8287922218</v>
      </c>
      <c r="G283" s="407">
        <f t="shared" si="71"/>
        <v>217959.43213385344</v>
      </c>
      <c r="H283" s="407">
        <f t="shared" si="72"/>
        <v>1778602.2609260753</v>
      </c>
      <c r="I283" s="588">
        <f t="shared" si="73"/>
        <v>2.8038617454031717E-2</v>
      </c>
      <c r="J283" s="586">
        <f t="shared" si="74"/>
        <v>117.85066663968163</v>
      </c>
      <c r="K283" s="409">
        <v>65252714.297599308</v>
      </c>
      <c r="L283" s="409">
        <v>66037374.284111463</v>
      </c>
      <c r="M283" s="409">
        <v>66483363.224671461</v>
      </c>
      <c r="N283" s="409">
        <f t="shared" si="75"/>
        <v>784659.98651215434</v>
      </c>
      <c r="O283" s="409">
        <f t="shared" si="76"/>
        <v>445988.94055999815</v>
      </c>
      <c r="P283" s="407">
        <f t="shared" si="77"/>
        <v>1230648.9270721525</v>
      </c>
      <c r="Q283" s="593">
        <f t="shared" si="78"/>
        <v>1.8859735419733015E-2</v>
      </c>
      <c r="R283" s="407">
        <f t="shared" si="79"/>
        <v>81.54313060377369</v>
      </c>
      <c r="S283" s="586">
        <f t="shared" si="80"/>
        <v>-547953.33385392278</v>
      </c>
      <c r="T283" s="588">
        <f t="shared" si="81"/>
        <v>-8.6381616891636464E-3</v>
      </c>
      <c r="U283" s="597">
        <f t="shared" si="82"/>
        <v>-36.307536035907951</v>
      </c>
      <c r="V283" s="587">
        <v>-1529526.68627364</v>
      </c>
      <c r="W283" s="586">
        <f t="shared" si="83"/>
        <v>-101.34685172764644</v>
      </c>
      <c r="X283" s="412">
        <v>15092</v>
      </c>
      <c r="Y283" s="439">
        <v>2</v>
      </c>
      <c r="Z283" s="439">
        <v>2</v>
      </c>
      <c r="AB283" s="426"/>
    </row>
    <row r="284" spans="1:28" s="584" customFormat="1">
      <c r="A284" s="408">
        <v>905</v>
      </c>
      <c r="B284" s="408" t="s">
        <v>318</v>
      </c>
      <c r="C284" s="409">
        <v>257591456.07163519</v>
      </c>
      <c r="D284" s="409">
        <v>269085337.55483204</v>
      </c>
      <c r="E284" s="409">
        <v>275828605.9203037</v>
      </c>
      <c r="F284" s="409">
        <f t="shared" si="70"/>
        <v>11493881.483196855</v>
      </c>
      <c r="G284" s="407">
        <f t="shared" si="71"/>
        <v>6743268.3654716611</v>
      </c>
      <c r="H284" s="407">
        <f t="shared" si="72"/>
        <v>18237149.848668516</v>
      </c>
      <c r="I284" s="588">
        <f t="shared" si="73"/>
        <v>7.079873737581123E-2</v>
      </c>
      <c r="J284" s="586">
        <f t="shared" si="74"/>
        <v>268.24071672454721</v>
      </c>
      <c r="K284" s="409">
        <v>240983250.28434977</v>
      </c>
      <c r="L284" s="409">
        <v>247058321.26831001</v>
      </c>
      <c r="M284" s="409">
        <v>249230797.75503066</v>
      </c>
      <c r="N284" s="409">
        <f t="shared" si="75"/>
        <v>6075070.9839602411</v>
      </c>
      <c r="O284" s="409">
        <f t="shared" si="76"/>
        <v>2172476.4867206514</v>
      </c>
      <c r="P284" s="407">
        <f t="shared" si="77"/>
        <v>8247547.4706808925</v>
      </c>
      <c r="Q284" s="593">
        <f t="shared" si="78"/>
        <v>3.4224567313077339E-2</v>
      </c>
      <c r="R284" s="407">
        <f t="shared" si="79"/>
        <v>121.30887025182227</v>
      </c>
      <c r="S284" s="586">
        <f t="shared" si="80"/>
        <v>-9989602.3779876232</v>
      </c>
      <c r="T284" s="588">
        <f t="shared" si="81"/>
        <v>-3.8780798596089898E-2</v>
      </c>
      <c r="U284" s="597">
        <f t="shared" si="82"/>
        <v>-146.93184647272494</v>
      </c>
      <c r="V284" s="587">
        <v>-11795985.624942787</v>
      </c>
      <c r="W284" s="586">
        <f t="shared" si="83"/>
        <v>-173.50099465998099</v>
      </c>
      <c r="X284" s="412">
        <v>67988</v>
      </c>
      <c r="Y284" s="439">
        <v>15</v>
      </c>
      <c r="Z284" s="439">
        <v>15</v>
      </c>
      <c r="AB284" s="426"/>
    </row>
    <row r="285" spans="1:28" s="584" customFormat="1">
      <c r="A285" s="408">
        <v>908</v>
      </c>
      <c r="B285" s="408" t="s">
        <v>319</v>
      </c>
      <c r="C285" s="409">
        <v>85026523.24177812</v>
      </c>
      <c r="D285" s="409">
        <v>89377611.558803782</v>
      </c>
      <c r="E285" s="409">
        <v>89842932.152660772</v>
      </c>
      <c r="F285" s="409">
        <f t="shared" si="70"/>
        <v>4351088.3170256615</v>
      </c>
      <c r="G285" s="407">
        <f t="shared" si="71"/>
        <v>465320.59385699034</v>
      </c>
      <c r="H285" s="407">
        <f t="shared" si="72"/>
        <v>4816408.9108826518</v>
      </c>
      <c r="I285" s="588">
        <f t="shared" si="73"/>
        <v>5.66459585462162E-2</v>
      </c>
      <c r="J285" s="586">
        <f t="shared" si="74"/>
        <v>232.64304259685321</v>
      </c>
      <c r="K285" s="409">
        <v>84708547.841502771</v>
      </c>
      <c r="L285" s="409">
        <v>85459552.90972428</v>
      </c>
      <c r="M285" s="409">
        <v>86011318.497301072</v>
      </c>
      <c r="N285" s="409">
        <f t="shared" si="75"/>
        <v>751005.06822150946</v>
      </c>
      <c r="O285" s="409">
        <f t="shared" si="76"/>
        <v>551765.58757679164</v>
      </c>
      <c r="P285" s="407">
        <f t="shared" si="77"/>
        <v>1302770.6557983011</v>
      </c>
      <c r="Q285" s="593">
        <f t="shared" si="78"/>
        <v>1.537944739928609E-2</v>
      </c>
      <c r="R285" s="407">
        <f t="shared" si="79"/>
        <v>62.926660667454044</v>
      </c>
      <c r="S285" s="586">
        <f t="shared" si="80"/>
        <v>-3513638.2550843507</v>
      </c>
      <c r="T285" s="588">
        <f t="shared" si="81"/>
        <v>-4.1324025975907605E-2</v>
      </c>
      <c r="U285" s="597">
        <f t="shared" si="82"/>
        <v>-169.71638192939915</v>
      </c>
      <c r="V285" s="587">
        <v>-4211697.7802588101</v>
      </c>
      <c r="W285" s="586">
        <f t="shared" si="83"/>
        <v>-203.43417766791336</v>
      </c>
      <c r="X285" s="412">
        <v>20703</v>
      </c>
      <c r="Y285" s="439">
        <v>6</v>
      </c>
      <c r="Z285" s="439">
        <v>6</v>
      </c>
      <c r="AB285" s="426"/>
    </row>
    <row r="286" spans="1:28" s="584" customFormat="1">
      <c r="A286" s="408">
        <v>915</v>
      </c>
      <c r="B286" s="408" t="s">
        <v>320</v>
      </c>
      <c r="C286" s="409">
        <v>98183839.519379079</v>
      </c>
      <c r="D286" s="409">
        <v>100923183.80160795</v>
      </c>
      <c r="E286" s="409">
        <v>100393095.29165514</v>
      </c>
      <c r="F286" s="409">
        <f t="shared" si="70"/>
        <v>2739344.2822288722</v>
      </c>
      <c r="G286" s="407">
        <f t="shared" si="71"/>
        <v>-530088.50995281339</v>
      </c>
      <c r="H286" s="407">
        <f t="shared" si="72"/>
        <v>2209255.7722760588</v>
      </c>
      <c r="I286" s="588">
        <f t="shared" si="73"/>
        <v>2.2501215913847065E-2</v>
      </c>
      <c r="J286" s="586">
        <f t="shared" si="74"/>
        <v>111.81010032269137</v>
      </c>
      <c r="K286" s="409">
        <v>99481894.705941856</v>
      </c>
      <c r="L286" s="409">
        <v>99348322.074495375</v>
      </c>
      <c r="M286" s="409">
        <v>99983918.541055709</v>
      </c>
      <c r="N286" s="409">
        <f t="shared" si="75"/>
        <v>-133572.63144648075</v>
      </c>
      <c r="O286" s="409">
        <f t="shared" si="76"/>
        <v>635596.46656033397</v>
      </c>
      <c r="P286" s="407">
        <f t="shared" si="77"/>
        <v>502023.83511385322</v>
      </c>
      <c r="Q286" s="593">
        <f t="shared" si="78"/>
        <v>5.0463839334562687E-3</v>
      </c>
      <c r="R286" s="407">
        <f t="shared" si="79"/>
        <v>25.407350327134633</v>
      </c>
      <c r="S286" s="586">
        <f t="shared" si="80"/>
        <v>-1707231.9371622056</v>
      </c>
      <c r="T286" s="588">
        <f t="shared" si="81"/>
        <v>-1.738811545280056E-2</v>
      </c>
      <c r="U286" s="597">
        <f t="shared" si="82"/>
        <v>-86.402749995556732</v>
      </c>
      <c r="V286" s="587">
        <v>-3640999.638678506</v>
      </c>
      <c r="W286" s="586">
        <f t="shared" si="83"/>
        <v>-184.27044074490135</v>
      </c>
      <c r="X286" s="412">
        <v>19759</v>
      </c>
      <c r="Y286" s="439">
        <v>11</v>
      </c>
      <c r="Z286" s="439">
        <v>11</v>
      </c>
      <c r="AB286" s="426"/>
    </row>
    <row r="287" spans="1:28" s="584" customFormat="1">
      <c r="A287" s="408">
        <v>918</v>
      </c>
      <c r="B287" s="408" t="s">
        <v>321</v>
      </c>
      <c r="C287" s="409">
        <v>9990924.9265393093</v>
      </c>
      <c r="D287" s="409">
        <v>9965085.4232790023</v>
      </c>
      <c r="E287" s="409">
        <v>10036333.844762878</v>
      </c>
      <c r="F287" s="409">
        <f t="shared" si="70"/>
        <v>-25839.503260307014</v>
      </c>
      <c r="G287" s="407">
        <f t="shared" si="71"/>
        <v>71248.421483876184</v>
      </c>
      <c r="H287" s="407">
        <f t="shared" si="72"/>
        <v>45408.91822356917</v>
      </c>
      <c r="I287" s="588">
        <f t="shared" si="73"/>
        <v>4.5450164581807206E-3</v>
      </c>
      <c r="J287" s="586">
        <f t="shared" si="74"/>
        <v>20.381022541996934</v>
      </c>
      <c r="K287" s="409">
        <v>9891431.4024844915</v>
      </c>
      <c r="L287" s="409">
        <v>10013993.624508295</v>
      </c>
      <c r="M287" s="409">
        <v>10018565.356141025</v>
      </c>
      <c r="N287" s="409">
        <f t="shared" si="75"/>
        <v>122562.22202380374</v>
      </c>
      <c r="O287" s="409">
        <f t="shared" si="76"/>
        <v>4571.7316327299923</v>
      </c>
      <c r="P287" s="407">
        <f t="shared" si="77"/>
        <v>127133.95365653373</v>
      </c>
      <c r="Q287" s="593">
        <f t="shared" si="78"/>
        <v>1.285293790993695E-2</v>
      </c>
      <c r="R287" s="407">
        <f t="shared" si="79"/>
        <v>57.061918158228785</v>
      </c>
      <c r="S287" s="586">
        <f t="shared" si="80"/>
        <v>81725.035432964563</v>
      </c>
      <c r="T287" s="588">
        <f t="shared" si="81"/>
        <v>8.1799268870367502E-3</v>
      </c>
      <c r="U287" s="597">
        <f t="shared" si="82"/>
        <v>36.680895616231851</v>
      </c>
      <c r="V287" s="587">
        <v>75180.263531479985</v>
      </c>
      <c r="W287" s="586">
        <f t="shared" si="83"/>
        <v>33.743385786122076</v>
      </c>
      <c r="X287" s="412">
        <v>2228</v>
      </c>
      <c r="Y287" s="439">
        <v>2</v>
      </c>
      <c r="Z287" s="439">
        <v>2</v>
      </c>
      <c r="AB287" s="426"/>
    </row>
    <row r="288" spans="1:28" s="584" customFormat="1">
      <c r="A288" s="408">
        <v>921</v>
      </c>
      <c r="B288" s="408" t="s">
        <v>322</v>
      </c>
      <c r="C288" s="409">
        <v>11913747.943520846</v>
      </c>
      <c r="D288" s="409">
        <v>12097957.096545504</v>
      </c>
      <c r="E288" s="409">
        <v>12019949.627689598</v>
      </c>
      <c r="F288" s="409">
        <f t="shared" si="70"/>
        <v>184209.15302465856</v>
      </c>
      <c r="G288" s="407">
        <f t="shared" si="71"/>
        <v>-78007.468855906278</v>
      </c>
      <c r="H288" s="407">
        <f t="shared" si="72"/>
        <v>106201.68416875228</v>
      </c>
      <c r="I288" s="588">
        <f t="shared" si="73"/>
        <v>8.9142127794057321E-3</v>
      </c>
      <c r="J288" s="586">
        <f t="shared" si="74"/>
        <v>56.072694914863931</v>
      </c>
      <c r="K288" s="409">
        <v>13164647.507253978</v>
      </c>
      <c r="L288" s="409">
        <v>13071251.333198493</v>
      </c>
      <c r="M288" s="409">
        <v>13208874.230955917</v>
      </c>
      <c r="N288" s="409">
        <f t="shared" si="75"/>
        <v>-93396.174055485055</v>
      </c>
      <c r="O288" s="409">
        <f t="shared" si="76"/>
        <v>137622.89775742404</v>
      </c>
      <c r="P288" s="407">
        <f t="shared" si="77"/>
        <v>44226.723701938987</v>
      </c>
      <c r="Q288" s="593">
        <f t="shared" si="78"/>
        <v>3.3595068669760582E-3</v>
      </c>
      <c r="R288" s="407">
        <f t="shared" si="79"/>
        <v>23.350962883811501</v>
      </c>
      <c r="S288" s="586">
        <f t="shared" si="80"/>
        <v>-61974.960466813296</v>
      </c>
      <c r="T288" s="588">
        <f t="shared" si="81"/>
        <v>-5.2019700904044775E-3</v>
      </c>
      <c r="U288" s="597">
        <f t="shared" si="82"/>
        <v>-32.721732031052426</v>
      </c>
      <c r="V288" s="587">
        <v>-158057.52833636105</v>
      </c>
      <c r="W288" s="586">
        <f t="shared" si="83"/>
        <v>-83.451704507054416</v>
      </c>
      <c r="X288" s="412">
        <v>1894</v>
      </c>
      <c r="Y288" s="439">
        <v>11</v>
      </c>
      <c r="Z288" s="439">
        <v>11</v>
      </c>
      <c r="AB288" s="426"/>
    </row>
    <row r="289" spans="1:28" s="584" customFormat="1">
      <c r="A289" s="408">
        <v>922</v>
      </c>
      <c r="B289" s="408" t="s">
        <v>323</v>
      </c>
      <c r="C289" s="409">
        <v>14850354.696197735</v>
      </c>
      <c r="D289" s="409">
        <v>15200521.181531936</v>
      </c>
      <c r="E289" s="409">
        <v>15403260.476639545</v>
      </c>
      <c r="F289" s="409">
        <f t="shared" si="70"/>
        <v>350166.48533420078</v>
      </c>
      <c r="G289" s="407">
        <f t="shared" si="71"/>
        <v>202739.29510760866</v>
      </c>
      <c r="H289" s="407">
        <f t="shared" si="72"/>
        <v>552905.78044180945</v>
      </c>
      <c r="I289" s="588">
        <f t="shared" si="73"/>
        <v>3.7231823195669173E-2</v>
      </c>
      <c r="J289" s="586">
        <f t="shared" si="74"/>
        <v>122.84065328633847</v>
      </c>
      <c r="K289" s="409">
        <v>14322535.790029241</v>
      </c>
      <c r="L289" s="409">
        <v>14909471.057196939</v>
      </c>
      <c r="M289" s="409">
        <v>15292633.611470737</v>
      </c>
      <c r="N289" s="409">
        <f t="shared" si="75"/>
        <v>586935.26716769859</v>
      </c>
      <c r="O289" s="409">
        <f t="shared" si="76"/>
        <v>383162.5542737972</v>
      </c>
      <c r="P289" s="407">
        <f t="shared" si="77"/>
        <v>970097.82144149579</v>
      </c>
      <c r="Q289" s="593">
        <f t="shared" si="78"/>
        <v>6.7732267223017728E-2</v>
      </c>
      <c r="R289" s="407">
        <f t="shared" si="79"/>
        <v>215.52939823183644</v>
      </c>
      <c r="S289" s="586">
        <f t="shared" si="80"/>
        <v>417192.04099968635</v>
      </c>
      <c r="T289" s="588">
        <f t="shared" si="81"/>
        <v>2.8093069124234697E-2</v>
      </c>
      <c r="U289" s="597">
        <f t="shared" si="82"/>
        <v>92.688744945497973</v>
      </c>
      <c r="V289" s="587">
        <v>192107.96425791224</v>
      </c>
      <c r="W289" s="586">
        <f t="shared" si="83"/>
        <v>42.68117401864302</v>
      </c>
      <c r="X289" s="412">
        <v>4501</v>
      </c>
      <c r="Y289" s="439">
        <v>6</v>
      </c>
      <c r="Z289" s="439">
        <v>6</v>
      </c>
      <c r="AB289" s="426"/>
    </row>
    <row r="290" spans="1:28" s="584" customFormat="1">
      <c r="A290" s="408">
        <v>924</v>
      </c>
      <c r="B290" s="408" t="s">
        <v>324</v>
      </c>
      <c r="C290" s="409">
        <v>14537202.398474354</v>
      </c>
      <c r="D290" s="409">
        <v>14284283.970138827</v>
      </c>
      <c r="E290" s="409">
        <v>14176479.983715856</v>
      </c>
      <c r="F290" s="409">
        <f t="shared" si="70"/>
        <v>-252918.42833552696</v>
      </c>
      <c r="G290" s="407">
        <f t="shared" si="71"/>
        <v>-107803.98642297089</v>
      </c>
      <c r="H290" s="407">
        <f t="shared" si="72"/>
        <v>-360722.41475849785</v>
      </c>
      <c r="I290" s="588">
        <f t="shared" si="73"/>
        <v>-2.4813743722544225E-2</v>
      </c>
      <c r="J290" s="586">
        <f t="shared" si="74"/>
        <v>-122.44481152698501</v>
      </c>
      <c r="K290" s="409">
        <v>14351427.760129295</v>
      </c>
      <c r="L290" s="409">
        <v>14361758.474403156</v>
      </c>
      <c r="M290" s="409">
        <v>14453828.733011378</v>
      </c>
      <c r="N290" s="409">
        <f t="shared" si="75"/>
        <v>10330.714273860678</v>
      </c>
      <c r="O290" s="409">
        <f t="shared" si="76"/>
        <v>92070.258608222008</v>
      </c>
      <c r="P290" s="407">
        <f t="shared" si="77"/>
        <v>102400.97288208269</v>
      </c>
      <c r="Q290" s="593">
        <f t="shared" si="78"/>
        <v>7.1352463736444388E-3</v>
      </c>
      <c r="R290" s="407">
        <f t="shared" si="79"/>
        <v>34.759325486110889</v>
      </c>
      <c r="S290" s="586">
        <f t="shared" si="80"/>
        <v>463123.38764058053</v>
      </c>
      <c r="T290" s="588">
        <f t="shared" si="81"/>
        <v>3.1857806952538835E-2</v>
      </c>
      <c r="U290" s="597">
        <f t="shared" si="82"/>
        <v>157.2041370130959</v>
      </c>
      <c r="V290" s="587">
        <v>107928.69984583696</v>
      </c>
      <c r="W290" s="586">
        <f t="shared" si="83"/>
        <v>36.635675439863192</v>
      </c>
      <c r="X290" s="412">
        <v>2946</v>
      </c>
      <c r="Y290" s="439">
        <v>16</v>
      </c>
      <c r="Z290" s="439">
        <v>16</v>
      </c>
      <c r="AB290" s="426"/>
    </row>
    <row r="291" spans="1:28" s="584" customFormat="1">
      <c r="A291" s="408">
        <v>925</v>
      </c>
      <c r="B291" s="408" t="s">
        <v>325</v>
      </c>
      <c r="C291" s="409">
        <v>14211928.931173429</v>
      </c>
      <c r="D291" s="409">
        <v>14540548.845746068</v>
      </c>
      <c r="E291" s="409">
        <v>14505321.322154909</v>
      </c>
      <c r="F291" s="409">
        <f t="shared" si="70"/>
        <v>328619.91457263939</v>
      </c>
      <c r="G291" s="407">
        <f t="shared" si="71"/>
        <v>-35227.523591158912</v>
      </c>
      <c r="H291" s="407">
        <f t="shared" si="72"/>
        <v>293392.39098148048</v>
      </c>
      <c r="I291" s="588">
        <f t="shared" si="73"/>
        <v>2.0644093592245123E-2</v>
      </c>
      <c r="J291" s="586">
        <f t="shared" si="74"/>
        <v>85.612019545223362</v>
      </c>
      <c r="K291" s="409">
        <v>16178529.373031897</v>
      </c>
      <c r="L291" s="409">
        <v>16471855.837243276</v>
      </c>
      <c r="M291" s="409">
        <v>16720394.649802577</v>
      </c>
      <c r="N291" s="409">
        <f t="shared" si="75"/>
        <v>293326.46421137825</v>
      </c>
      <c r="O291" s="409">
        <f t="shared" si="76"/>
        <v>248538.81255930103</v>
      </c>
      <c r="P291" s="407">
        <f t="shared" si="77"/>
        <v>541865.27677067928</v>
      </c>
      <c r="Q291" s="593">
        <f t="shared" si="78"/>
        <v>3.3492863552475806E-2</v>
      </c>
      <c r="R291" s="407">
        <f t="shared" si="79"/>
        <v>158.11650912479698</v>
      </c>
      <c r="S291" s="586">
        <f t="shared" si="80"/>
        <v>248472.8857891988</v>
      </c>
      <c r="T291" s="588">
        <f t="shared" si="81"/>
        <v>1.7483403343242252E-2</v>
      </c>
      <c r="U291" s="597">
        <f t="shared" si="82"/>
        <v>72.504489579573615</v>
      </c>
      <c r="V291" s="587">
        <v>37643.992151937447</v>
      </c>
      <c r="W291" s="586">
        <f t="shared" si="83"/>
        <v>10.984532288280551</v>
      </c>
      <c r="X291" s="412">
        <v>3427</v>
      </c>
      <c r="Y291" s="439">
        <v>11</v>
      </c>
      <c r="Z291" s="439">
        <v>11</v>
      </c>
      <c r="AB291" s="426"/>
    </row>
    <row r="292" spans="1:28" s="584" customFormat="1">
      <c r="A292" s="408">
        <v>927</v>
      </c>
      <c r="B292" s="408" t="s">
        <v>326</v>
      </c>
      <c r="C292" s="409">
        <v>96381926.239392012</v>
      </c>
      <c r="D292" s="409">
        <v>97923307.909749925</v>
      </c>
      <c r="E292" s="409">
        <v>97088099.501570344</v>
      </c>
      <c r="F292" s="409">
        <f t="shared" si="70"/>
        <v>1541381.6703579128</v>
      </c>
      <c r="G292" s="407">
        <f t="shared" si="71"/>
        <v>-835208.40817958117</v>
      </c>
      <c r="H292" s="407">
        <f t="shared" si="72"/>
        <v>706173.26217833161</v>
      </c>
      <c r="I292" s="588">
        <f t="shared" si="73"/>
        <v>7.3268224627960725E-3</v>
      </c>
      <c r="J292" s="586">
        <f t="shared" si="74"/>
        <v>24.424074367181948</v>
      </c>
      <c r="K292" s="409">
        <v>96385349.757409438</v>
      </c>
      <c r="L292" s="409">
        <v>99400705.884608284</v>
      </c>
      <c r="M292" s="409">
        <v>99822868.943781912</v>
      </c>
      <c r="N292" s="409">
        <f t="shared" si="75"/>
        <v>3015356.1271988451</v>
      </c>
      <c r="O292" s="409">
        <f t="shared" si="76"/>
        <v>422163.05917362869</v>
      </c>
      <c r="P292" s="407">
        <f t="shared" si="77"/>
        <v>3437519.1863724738</v>
      </c>
      <c r="Q292" s="593">
        <f t="shared" si="78"/>
        <v>3.5664332754140583E-2</v>
      </c>
      <c r="R292" s="407">
        <f t="shared" si="79"/>
        <v>118.89181981712288</v>
      </c>
      <c r="S292" s="586">
        <f t="shared" si="80"/>
        <v>2731345.9241941422</v>
      </c>
      <c r="T292" s="588">
        <f t="shared" si="81"/>
        <v>2.8338777100283982E-2</v>
      </c>
      <c r="U292" s="597">
        <f t="shared" si="82"/>
        <v>94.467745449940935</v>
      </c>
      <c r="V292" s="587">
        <v>-1560551.4986987524</v>
      </c>
      <c r="W292" s="586">
        <f t="shared" si="83"/>
        <v>-53.974042773103875</v>
      </c>
      <c r="X292" s="412">
        <v>28913</v>
      </c>
      <c r="Y292" s="439">
        <v>1</v>
      </c>
      <c r="Z292" s="594">
        <v>34</v>
      </c>
      <c r="AB292" s="426"/>
    </row>
    <row r="293" spans="1:28" s="584" customFormat="1">
      <c r="A293" s="408">
        <v>931</v>
      </c>
      <c r="B293" s="408" t="s">
        <v>327</v>
      </c>
      <c r="C293" s="409">
        <v>28945217.250300225</v>
      </c>
      <c r="D293" s="409">
        <v>30634477.571888559</v>
      </c>
      <c r="E293" s="409">
        <v>31140126.945308626</v>
      </c>
      <c r="F293" s="409">
        <f t="shared" si="70"/>
        <v>1689260.3215883337</v>
      </c>
      <c r="G293" s="407">
        <f t="shared" si="71"/>
        <v>505649.37342006713</v>
      </c>
      <c r="H293" s="407">
        <f t="shared" si="72"/>
        <v>2194909.6950084008</v>
      </c>
      <c r="I293" s="588">
        <f t="shared" si="73"/>
        <v>7.5829788252345376E-2</v>
      </c>
      <c r="J293" s="586">
        <f t="shared" si="74"/>
        <v>368.83039741361131</v>
      </c>
      <c r="K293" s="409">
        <v>34757064.798894353</v>
      </c>
      <c r="L293" s="409">
        <v>34818960.951841004</v>
      </c>
      <c r="M293" s="409">
        <v>35136680.487872198</v>
      </c>
      <c r="N293" s="409">
        <f t="shared" si="75"/>
        <v>61896.152946650982</v>
      </c>
      <c r="O293" s="409">
        <f t="shared" si="76"/>
        <v>317719.53603119403</v>
      </c>
      <c r="P293" s="407">
        <f t="shared" si="77"/>
        <v>379615.68897784501</v>
      </c>
      <c r="Q293" s="593">
        <f t="shared" si="78"/>
        <v>1.0921972012720731E-2</v>
      </c>
      <c r="R293" s="407">
        <f t="shared" si="79"/>
        <v>63.790235082817176</v>
      </c>
      <c r="S293" s="586">
        <f t="shared" si="80"/>
        <v>-1815294.0060305558</v>
      </c>
      <c r="T293" s="588">
        <f t="shared" si="81"/>
        <v>-6.2714817108920726E-2</v>
      </c>
      <c r="U293" s="597">
        <f t="shared" si="82"/>
        <v>-305.04016233079415</v>
      </c>
      <c r="V293" s="587">
        <v>-1874854.5681646708</v>
      </c>
      <c r="W293" s="586">
        <f t="shared" si="83"/>
        <v>-315.0486587404925</v>
      </c>
      <c r="X293" s="412">
        <v>5951</v>
      </c>
      <c r="Y293" s="439">
        <v>13</v>
      </c>
      <c r="Z293" s="439">
        <v>13</v>
      </c>
      <c r="AB293" s="426"/>
    </row>
    <row r="294" spans="1:28" s="584" customFormat="1">
      <c r="A294" s="408">
        <v>934</v>
      </c>
      <c r="B294" s="408" t="s">
        <v>328</v>
      </c>
      <c r="C294" s="409">
        <v>12596947.991641257</v>
      </c>
      <c r="D294" s="409">
        <v>12765035.034787988</v>
      </c>
      <c r="E294" s="409">
        <v>12635996.87367391</v>
      </c>
      <c r="F294" s="409">
        <f t="shared" si="70"/>
        <v>168087.04314673133</v>
      </c>
      <c r="G294" s="407">
        <f t="shared" si="71"/>
        <v>-129038.16111407802</v>
      </c>
      <c r="H294" s="407">
        <f t="shared" si="72"/>
        <v>39048.882032653317</v>
      </c>
      <c r="I294" s="588">
        <f t="shared" si="73"/>
        <v>3.0998684807275797E-3</v>
      </c>
      <c r="J294" s="586">
        <f t="shared" si="74"/>
        <v>14.619573954568819</v>
      </c>
      <c r="K294" s="409">
        <v>13158659.958323436</v>
      </c>
      <c r="L294" s="409">
        <v>12972083.140899753</v>
      </c>
      <c r="M294" s="409">
        <v>13247938.531399207</v>
      </c>
      <c r="N294" s="409">
        <f t="shared" si="75"/>
        <v>-186576.81742368266</v>
      </c>
      <c r="O294" s="409">
        <f t="shared" si="76"/>
        <v>275855.39049945399</v>
      </c>
      <c r="P294" s="407">
        <f t="shared" si="77"/>
        <v>89278.573075771332</v>
      </c>
      <c r="Q294" s="593">
        <f t="shared" si="78"/>
        <v>6.7847769726201244E-3</v>
      </c>
      <c r="R294" s="407">
        <f t="shared" si="79"/>
        <v>33.425149036230373</v>
      </c>
      <c r="S294" s="586">
        <f t="shared" si="80"/>
        <v>50229.691043118015</v>
      </c>
      <c r="T294" s="588">
        <f t="shared" si="81"/>
        <v>3.987449267588314E-3</v>
      </c>
      <c r="U294" s="597">
        <f t="shared" si="82"/>
        <v>18.805575081661555</v>
      </c>
      <c r="V294" s="587">
        <v>-392167.48458654573</v>
      </c>
      <c r="W294" s="586">
        <f t="shared" si="83"/>
        <v>-146.82421736673371</v>
      </c>
      <c r="X294" s="412">
        <v>2671</v>
      </c>
      <c r="Y294" s="439">
        <v>14</v>
      </c>
      <c r="Z294" s="439">
        <v>14</v>
      </c>
      <c r="AB294" s="426"/>
    </row>
    <row r="295" spans="1:28" s="584" customFormat="1">
      <c r="A295" s="408">
        <v>935</v>
      </c>
      <c r="B295" s="408" t="s">
        <v>329</v>
      </c>
      <c r="C295" s="409">
        <v>14077421.512699133</v>
      </c>
      <c r="D295" s="409">
        <v>14231769.289935146</v>
      </c>
      <c r="E295" s="409">
        <v>14386225.694256119</v>
      </c>
      <c r="F295" s="409">
        <f t="shared" si="70"/>
        <v>154347.77723601274</v>
      </c>
      <c r="G295" s="407">
        <f t="shared" si="71"/>
        <v>154456.4043209739</v>
      </c>
      <c r="H295" s="407">
        <f t="shared" si="72"/>
        <v>308804.18155698664</v>
      </c>
      <c r="I295" s="588">
        <f t="shared" si="73"/>
        <v>2.1936132357649216E-2</v>
      </c>
      <c r="J295" s="586">
        <f t="shared" si="74"/>
        <v>103.45198712126856</v>
      </c>
      <c r="K295" s="409">
        <v>14359754.570920423</v>
      </c>
      <c r="L295" s="409">
        <v>14261565.362628208</v>
      </c>
      <c r="M295" s="409">
        <v>14479318.737866499</v>
      </c>
      <c r="N295" s="409">
        <f t="shared" si="75"/>
        <v>-98189.2082922142</v>
      </c>
      <c r="O295" s="409">
        <f t="shared" si="76"/>
        <v>217753.37523829006</v>
      </c>
      <c r="P295" s="407">
        <f t="shared" si="77"/>
        <v>119564.16694607586</v>
      </c>
      <c r="Q295" s="593">
        <f t="shared" si="78"/>
        <v>8.3263377765663369E-3</v>
      </c>
      <c r="R295" s="407">
        <f t="shared" si="79"/>
        <v>40.054997301867957</v>
      </c>
      <c r="S295" s="586">
        <f t="shared" si="80"/>
        <v>-189240.01461091079</v>
      </c>
      <c r="T295" s="588">
        <f t="shared" si="81"/>
        <v>-1.3442803743583216E-2</v>
      </c>
      <c r="U295" s="597">
        <f t="shared" si="82"/>
        <v>-63.396989819400602</v>
      </c>
      <c r="V295" s="587">
        <v>-373567.11888620537</v>
      </c>
      <c r="W295" s="586">
        <f t="shared" si="83"/>
        <v>-125.14811352971704</v>
      </c>
      <c r="X295" s="412">
        <v>2985</v>
      </c>
      <c r="Y295" s="439">
        <v>8</v>
      </c>
      <c r="Z295" s="439">
        <v>8</v>
      </c>
      <c r="AB295" s="426"/>
    </row>
    <row r="296" spans="1:28" s="584" customFormat="1">
      <c r="A296" s="408">
        <v>936</v>
      </c>
      <c r="B296" s="408" t="s">
        <v>330</v>
      </c>
      <c r="C296" s="409">
        <v>32661724.686960667</v>
      </c>
      <c r="D296" s="409">
        <v>32929020.161312439</v>
      </c>
      <c r="E296" s="409">
        <v>33296688.593281005</v>
      </c>
      <c r="F296" s="409">
        <f t="shared" si="70"/>
        <v>267295.47435177118</v>
      </c>
      <c r="G296" s="407">
        <f t="shared" si="71"/>
        <v>367668.43196856603</v>
      </c>
      <c r="H296" s="407">
        <f t="shared" si="72"/>
        <v>634963.90632033721</v>
      </c>
      <c r="I296" s="588">
        <f t="shared" si="73"/>
        <v>1.9440611676389209E-2</v>
      </c>
      <c r="J296" s="586">
        <f t="shared" si="74"/>
        <v>99.290681207245854</v>
      </c>
      <c r="K296" s="409">
        <v>36254211.383562326</v>
      </c>
      <c r="L296" s="409">
        <v>36161711.402200907</v>
      </c>
      <c r="M296" s="409">
        <v>36627456.100738451</v>
      </c>
      <c r="N296" s="409">
        <f t="shared" si="75"/>
        <v>-92499.981361418962</v>
      </c>
      <c r="O296" s="409">
        <f t="shared" si="76"/>
        <v>465744.69853754342</v>
      </c>
      <c r="P296" s="407">
        <f t="shared" si="77"/>
        <v>373244.71717612445</v>
      </c>
      <c r="Q296" s="593">
        <f t="shared" si="78"/>
        <v>1.0295209933744519E-2</v>
      </c>
      <c r="R296" s="407">
        <f t="shared" si="79"/>
        <v>58.365084781254801</v>
      </c>
      <c r="S296" s="586">
        <f t="shared" si="80"/>
        <v>-261719.18914421275</v>
      </c>
      <c r="T296" s="588">
        <f t="shared" si="81"/>
        <v>-8.0130241636840824E-3</v>
      </c>
      <c r="U296" s="597">
        <f t="shared" si="82"/>
        <v>-40.925596425991046</v>
      </c>
      <c r="V296" s="587">
        <v>-255472.73091101367</v>
      </c>
      <c r="W296" s="586">
        <f t="shared" si="83"/>
        <v>-39.948824223770707</v>
      </c>
      <c r="X296" s="412">
        <v>6395</v>
      </c>
      <c r="Y296" s="439">
        <v>6</v>
      </c>
      <c r="Z296" s="439">
        <v>6</v>
      </c>
      <c r="AB296" s="426"/>
    </row>
    <row r="297" spans="1:28" s="584" customFormat="1">
      <c r="A297" s="408">
        <v>946</v>
      </c>
      <c r="B297" s="408" t="s">
        <v>331</v>
      </c>
      <c r="C297" s="409">
        <v>26574278.162797157</v>
      </c>
      <c r="D297" s="409">
        <v>28071958.044821475</v>
      </c>
      <c r="E297" s="409">
        <v>27202343.370267801</v>
      </c>
      <c r="F297" s="409">
        <f t="shared" si="70"/>
        <v>1497679.882024318</v>
      </c>
      <c r="G297" s="407">
        <f t="shared" si="71"/>
        <v>-869614.67455367371</v>
      </c>
      <c r="H297" s="407">
        <f t="shared" si="72"/>
        <v>628065.20747064427</v>
      </c>
      <c r="I297" s="588">
        <f t="shared" si="73"/>
        <v>2.3634328037926106E-2</v>
      </c>
      <c r="J297" s="586">
        <f t="shared" si="74"/>
        <v>99.899030932184544</v>
      </c>
      <c r="K297" s="409">
        <v>26361844.871597454</v>
      </c>
      <c r="L297" s="409">
        <v>26782121.248822536</v>
      </c>
      <c r="M297" s="409">
        <v>27003167.817216739</v>
      </c>
      <c r="N297" s="409">
        <f t="shared" si="75"/>
        <v>420276.37722508237</v>
      </c>
      <c r="O297" s="409">
        <f t="shared" si="76"/>
        <v>221046.56839420274</v>
      </c>
      <c r="P297" s="407">
        <f t="shared" si="77"/>
        <v>641322.94561928511</v>
      </c>
      <c r="Q297" s="593">
        <f t="shared" si="78"/>
        <v>2.4327695908348723E-2</v>
      </c>
      <c r="R297" s="407">
        <f t="shared" si="79"/>
        <v>102.00778521063863</v>
      </c>
      <c r="S297" s="586">
        <f t="shared" si="80"/>
        <v>13257.738148640841</v>
      </c>
      <c r="T297" s="588">
        <f t="shared" si="81"/>
        <v>4.9889363193319407E-4</v>
      </c>
      <c r="U297" s="597">
        <f t="shared" si="82"/>
        <v>2.1087542784540863</v>
      </c>
      <c r="V297" s="587">
        <v>-157180.19570246339</v>
      </c>
      <c r="W297" s="586">
        <f t="shared" si="83"/>
        <v>-25.000826419987813</v>
      </c>
      <c r="X297" s="412">
        <v>6287</v>
      </c>
      <c r="Y297" s="439">
        <v>15</v>
      </c>
      <c r="Z297" s="439">
        <v>15</v>
      </c>
      <c r="AB297" s="426"/>
    </row>
    <row r="298" spans="1:28" s="584" customFormat="1">
      <c r="A298" s="408">
        <v>976</v>
      </c>
      <c r="B298" s="408" t="s">
        <v>332</v>
      </c>
      <c r="C298" s="409">
        <v>23001952.291483738</v>
      </c>
      <c r="D298" s="409">
        <v>24590994.189810585</v>
      </c>
      <c r="E298" s="409">
        <v>24698802.909788728</v>
      </c>
      <c r="F298" s="409">
        <f t="shared" si="70"/>
        <v>1589041.8983268477</v>
      </c>
      <c r="G298" s="407">
        <f t="shared" si="71"/>
        <v>107808.71997814253</v>
      </c>
      <c r="H298" s="407">
        <f t="shared" si="72"/>
        <v>1696850.6183049902</v>
      </c>
      <c r="I298" s="588">
        <f t="shared" si="73"/>
        <v>7.3769852089173915E-2</v>
      </c>
      <c r="J298" s="586">
        <f t="shared" si="74"/>
        <v>447.95422869719908</v>
      </c>
      <c r="K298" s="409">
        <v>24195262.934603527</v>
      </c>
      <c r="L298" s="409">
        <v>24109860.282381602</v>
      </c>
      <c r="M298" s="409">
        <v>24390196.232074708</v>
      </c>
      <c r="N298" s="409">
        <f t="shared" si="75"/>
        <v>-85402.652221925557</v>
      </c>
      <c r="O298" s="409">
        <f t="shared" si="76"/>
        <v>280335.94969310611</v>
      </c>
      <c r="P298" s="407">
        <f t="shared" si="77"/>
        <v>194933.29747118056</v>
      </c>
      <c r="Q298" s="593">
        <f t="shared" si="78"/>
        <v>8.0566720022038404E-3</v>
      </c>
      <c r="R298" s="407">
        <f t="shared" si="79"/>
        <v>51.460743788590435</v>
      </c>
      <c r="S298" s="586">
        <f t="shared" si="80"/>
        <v>-1501917.3208338097</v>
      </c>
      <c r="T298" s="588">
        <f t="shared" si="81"/>
        <v>-6.5295210676090343E-2</v>
      </c>
      <c r="U298" s="597">
        <f t="shared" si="82"/>
        <v>-396.49348490860865</v>
      </c>
      <c r="V298" s="587">
        <v>-1640143.7874940103</v>
      </c>
      <c r="W298" s="586">
        <f t="shared" si="83"/>
        <v>-432.98410440707767</v>
      </c>
      <c r="X298" s="412">
        <v>3788</v>
      </c>
      <c r="Y298" s="439">
        <v>19</v>
      </c>
      <c r="Z298" s="439">
        <v>19</v>
      </c>
      <c r="AB298" s="426"/>
    </row>
    <row r="299" spans="1:28" s="584" customFormat="1">
      <c r="A299" s="408">
        <v>977</v>
      </c>
      <c r="B299" s="408" t="s">
        <v>333</v>
      </c>
      <c r="C299" s="409">
        <v>60367969.666707225</v>
      </c>
      <c r="D299" s="409">
        <v>61901849.726861037</v>
      </c>
      <c r="E299" s="409">
        <v>62712581.542281061</v>
      </c>
      <c r="F299" s="409">
        <f t="shared" si="70"/>
        <v>1533880.0601538122</v>
      </c>
      <c r="G299" s="407">
        <f t="shared" si="71"/>
        <v>810731.8154200241</v>
      </c>
      <c r="H299" s="407">
        <f t="shared" si="72"/>
        <v>2344611.8755738363</v>
      </c>
      <c r="I299" s="588">
        <f t="shared" si="73"/>
        <v>3.8838673695976288E-2</v>
      </c>
      <c r="J299" s="586">
        <f t="shared" si="74"/>
        <v>153.31274933458681</v>
      </c>
      <c r="K299" s="409">
        <v>60408007.40911781</v>
      </c>
      <c r="L299" s="409">
        <v>62121959.14804253</v>
      </c>
      <c r="M299" s="409">
        <v>62000944.751644075</v>
      </c>
      <c r="N299" s="409">
        <f t="shared" si="75"/>
        <v>1713951.7389247194</v>
      </c>
      <c r="O299" s="409">
        <f t="shared" si="76"/>
        <v>-121014.3963984549</v>
      </c>
      <c r="P299" s="407">
        <f t="shared" si="77"/>
        <v>1592937.3425262645</v>
      </c>
      <c r="Q299" s="593">
        <f t="shared" si="78"/>
        <v>2.6369638907934433E-2</v>
      </c>
      <c r="R299" s="407">
        <f t="shared" si="79"/>
        <v>104.1612072534012</v>
      </c>
      <c r="S299" s="586">
        <f t="shared" si="80"/>
        <v>-751674.53304757178</v>
      </c>
      <c r="T299" s="588">
        <f t="shared" si="81"/>
        <v>-1.2451545698780032E-2</v>
      </c>
      <c r="U299" s="597">
        <f t="shared" si="82"/>
        <v>-49.151542081185625</v>
      </c>
      <c r="V299" s="587">
        <v>-1433117.5685818903</v>
      </c>
      <c r="W299" s="586">
        <f t="shared" si="83"/>
        <v>-93.710689111481742</v>
      </c>
      <c r="X299" s="412">
        <v>15293</v>
      </c>
      <c r="Y299" s="439">
        <v>17</v>
      </c>
      <c r="Z299" s="439">
        <v>17</v>
      </c>
      <c r="AB299" s="426"/>
    </row>
    <row r="300" spans="1:28" s="584" customFormat="1">
      <c r="A300" s="408">
        <v>980</v>
      </c>
      <c r="B300" s="408" t="s">
        <v>334</v>
      </c>
      <c r="C300" s="409">
        <v>106659897.60802521</v>
      </c>
      <c r="D300" s="409">
        <v>110492391.80095835</v>
      </c>
      <c r="E300" s="409">
        <v>110763548.40540932</v>
      </c>
      <c r="F300" s="409">
        <f t="shared" si="70"/>
        <v>3832494.1929331422</v>
      </c>
      <c r="G300" s="407">
        <f t="shared" si="71"/>
        <v>271156.60445097089</v>
      </c>
      <c r="H300" s="407">
        <f t="shared" si="72"/>
        <v>4103650.7973841131</v>
      </c>
      <c r="I300" s="588">
        <f t="shared" si="73"/>
        <v>3.8474167793269565E-2</v>
      </c>
      <c r="J300" s="586">
        <f t="shared" si="74"/>
        <v>122.10702524426796</v>
      </c>
      <c r="K300" s="409">
        <v>105949938.48228171</v>
      </c>
      <c r="L300" s="409">
        <v>110530080.80191401</v>
      </c>
      <c r="M300" s="409">
        <v>111247939.40343665</v>
      </c>
      <c r="N300" s="409">
        <f t="shared" si="75"/>
        <v>4580142.3196322918</v>
      </c>
      <c r="O300" s="409">
        <f t="shared" si="76"/>
        <v>717858.60152263939</v>
      </c>
      <c r="P300" s="407">
        <f t="shared" si="77"/>
        <v>5298000.9211549312</v>
      </c>
      <c r="Q300" s="593">
        <f t="shared" si="78"/>
        <v>5.0004756935662871E-2</v>
      </c>
      <c r="R300" s="407">
        <f t="shared" si="79"/>
        <v>157.645755978068</v>
      </c>
      <c r="S300" s="586">
        <f t="shared" si="80"/>
        <v>1194350.1237708181</v>
      </c>
      <c r="T300" s="588">
        <f t="shared" si="81"/>
        <v>1.1197743018280883E-2</v>
      </c>
      <c r="U300" s="597">
        <f t="shared" si="82"/>
        <v>35.538730733800044</v>
      </c>
      <c r="V300" s="587">
        <v>-1290052.9516277164</v>
      </c>
      <c r="W300" s="586">
        <f t="shared" si="83"/>
        <v>-38.386435910010306</v>
      </c>
      <c r="X300" s="412">
        <v>33607</v>
      </c>
      <c r="Y300" s="439">
        <v>6</v>
      </c>
      <c r="Z300" s="439">
        <v>6</v>
      </c>
      <c r="AB300" s="426"/>
    </row>
    <row r="301" spans="1:28" s="584" customFormat="1">
      <c r="A301" s="408">
        <v>981</v>
      </c>
      <c r="B301" s="408" t="s">
        <v>335</v>
      </c>
      <c r="C301" s="409">
        <v>8487364.4000124689</v>
      </c>
      <c r="D301" s="409">
        <v>8329339.3258038443</v>
      </c>
      <c r="E301" s="409">
        <v>8452760.6653066706</v>
      </c>
      <c r="F301" s="409">
        <f t="shared" si="70"/>
        <v>-158025.07420862466</v>
      </c>
      <c r="G301" s="407">
        <f t="shared" si="71"/>
        <v>123421.33950282633</v>
      </c>
      <c r="H301" s="407">
        <f t="shared" si="72"/>
        <v>-34603.734705798328</v>
      </c>
      <c r="I301" s="588">
        <f t="shared" si="73"/>
        <v>-4.0770883721862458E-3</v>
      </c>
      <c r="J301" s="586">
        <f t="shared" si="74"/>
        <v>-15.468813011085528</v>
      </c>
      <c r="K301" s="409">
        <v>9247752.0042363722</v>
      </c>
      <c r="L301" s="409">
        <v>9460611.0144324247</v>
      </c>
      <c r="M301" s="409">
        <v>9574613.6455192342</v>
      </c>
      <c r="N301" s="409">
        <f t="shared" si="75"/>
        <v>212859.01019605249</v>
      </c>
      <c r="O301" s="409">
        <f t="shared" si="76"/>
        <v>114002.63108680956</v>
      </c>
      <c r="P301" s="407">
        <f t="shared" si="77"/>
        <v>326861.64128286205</v>
      </c>
      <c r="Q301" s="593">
        <f t="shared" si="78"/>
        <v>3.534498342225522E-2</v>
      </c>
      <c r="R301" s="407">
        <f t="shared" si="79"/>
        <v>146.11606673351008</v>
      </c>
      <c r="S301" s="586">
        <f t="shared" si="80"/>
        <v>361465.37598866038</v>
      </c>
      <c r="T301" s="588">
        <f t="shared" si="81"/>
        <v>4.2588648130641046E-2</v>
      </c>
      <c r="U301" s="597">
        <f t="shared" si="82"/>
        <v>161.58487974459561</v>
      </c>
      <c r="V301" s="587">
        <v>-29612.144225364551</v>
      </c>
      <c r="W301" s="586">
        <f t="shared" si="83"/>
        <v>-13.237435952331046</v>
      </c>
      <c r="X301" s="412">
        <v>2237</v>
      </c>
      <c r="Y301" s="439">
        <v>5</v>
      </c>
      <c r="Z301" s="439">
        <v>5</v>
      </c>
      <c r="AB301" s="426"/>
    </row>
    <row r="302" spans="1:28" s="584" customFormat="1">
      <c r="A302" s="408">
        <v>989</v>
      </c>
      <c r="B302" s="408" t="s">
        <v>336</v>
      </c>
      <c r="C302" s="409">
        <v>28603695.335299779</v>
      </c>
      <c r="D302" s="409">
        <v>28983376.437843677</v>
      </c>
      <c r="E302" s="409">
        <v>28989234.650914609</v>
      </c>
      <c r="F302" s="409">
        <f t="shared" si="70"/>
        <v>379681.10254389793</v>
      </c>
      <c r="G302" s="407">
        <f t="shared" si="71"/>
        <v>5858.2130709327757</v>
      </c>
      <c r="H302" s="407">
        <f t="shared" si="72"/>
        <v>385539.3156148307</v>
      </c>
      <c r="I302" s="588">
        <f t="shared" si="73"/>
        <v>1.3478654107290718E-2</v>
      </c>
      <c r="J302" s="586">
        <f t="shared" si="74"/>
        <v>71.31692852660575</v>
      </c>
      <c r="K302" s="409">
        <v>27178807.958570044</v>
      </c>
      <c r="L302" s="409">
        <v>27296938.269199897</v>
      </c>
      <c r="M302" s="409">
        <v>27397957.90725828</v>
      </c>
      <c r="N302" s="409">
        <f t="shared" si="75"/>
        <v>118130.31062985212</v>
      </c>
      <c r="O302" s="409">
        <f t="shared" si="76"/>
        <v>101019.63805838302</v>
      </c>
      <c r="P302" s="407">
        <f t="shared" si="77"/>
        <v>219149.94868823513</v>
      </c>
      <c r="Q302" s="593">
        <f t="shared" si="78"/>
        <v>8.0632656525001338E-3</v>
      </c>
      <c r="R302" s="407">
        <f t="shared" si="79"/>
        <v>40.538281296380895</v>
      </c>
      <c r="S302" s="586">
        <f t="shared" si="80"/>
        <v>-166389.36692659557</v>
      </c>
      <c r="T302" s="588">
        <f t="shared" si="81"/>
        <v>-5.8170584246593727E-3</v>
      </c>
      <c r="U302" s="597">
        <f t="shared" si="82"/>
        <v>-30.778647230224855</v>
      </c>
      <c r="V302" s="587">
        <v>-230750.66887338366</v>
      </c>
      <c r="W302" s="586">
        <f t="shared" si="83"/>
        <v>-42.684178481942965</v>
      </c>
      <c r="X302" s="412">
        <v>5406</v>
      </c>
      <c r="Y302" s="439">
        <v>14</v>
      </c>
      <c r="Z302" s="439">
        <v>14</v>
      </c>
      <c r="AB302" s="426"/>
    </row>
    <row r="303" spans="1:28" s="584" customFormat="1">
      <c r="A303" s="410">
        <v>992</v>
      </c>
      <c r="B303" s="410" t="s">
        <v>337</v>
      </c>
      <c r="C303" s="411">
        <v>75924505.698614493</v>
      </c>
      <c r="D303" s="411">
        <v>81340717.795885384</v>
      </c>
      <c r="E303" s="411">
        <v>82945878.411828578</v>
      </c>
      <c r="F303" s="411">
        <f t="shared" si="70"/>
        <v>5416212.0972708911</v>
      </c>
      <c r="G303" s="407">
        <f t="shared" si="71"/>
        <v>1605160.6159431934</v>
      </c>
      <c r="H303" s="407">
        <f t="shared" si="72"/>
        <v>7021372.7132140845</v>
      </c>
      <c r="I303" s="588">
        <f t="shared" si="73"/>
        <v>9.2478346070315132E-2</v>
      </c>
      <c r="J303" s="586">
        <f t="shared" si="74"/>
        <v>387.49297534294067</v>
      </c>
      <c r="K303" s="411">
        <v>81706265.291113615</v>
      </c>
      <c r="L303" s="411">
        <v>81989445.602418497</v>
      </c>
      <c r="M303" s="411">
        <v>82538841.258318931</v>
      </c>
      <c r="N303" s="411">
        <f t="shared" si="75"/>
        <v>283180.31130488217</v>
      </c>
      <c r="O303" s="409">
        <f t="shared" si="76"/>
        <v>549395.65590043366</v>
      </c>
      <c r="P303" s="407">
        <f t="shared" si="77"/>
        <v>832575.96720531583</v>
      </c>
      <c r="Q303" s="593">
        <f t="shared" si="78"/>
        <v>1.0189866887672651E-2</v>
      </c>
      <c r="R303" s="407">
        <f t="shared" si="79"/>
        <v>45.947901059896019</v>
      </c>
      <c r="S303" s="586">
        <f t="shared" si="80"/>
        <v>-6188796.7460087687</v>
      </c>
      <c r="T303" s="588">
        <f t="shared" si="81"/>
        <v>-8.1512506259513326E-2</v>
      </c>
      <c r="U303" s="597">
        <f t="shared" si="82"/>
        <v>-341.54507428304464</v>
      </c>
      <c r="V303" s="587">
        <v>-5536401.2420418914</v>
      </c>
      <c r="W303" s="586">
        <f t="shared" si="83"/>
        <v>-305.54090739745538</v>
      </c>
      <c r="X303" s="412">
        <v>18120</v>
      </c>
      <c r="Y303" s="439">
        <v>13</v>
      </c>
      <c r="Z303" s="439">
        <v>13</v>
      </c>
      <c r="AB303" s="426"/>
    </row>
  </sheetData>
  <autoFilter ref="A10:Z10" xr:uid="{2010AA24-22A0-4C0B-A4DD-3B9E54A13606}">
    <sortState xmlns:xlrd2="http://schemas.microsoft.com/office/spreadsheetml/2017/richdata2" ref="A11:Z303">
      <sortCondition ref="A10"/>
    </sortState>
  </autoFilter>
  <conditionalFormatting sqref="F10:J303">
    <cfRule type="cellIs" dxfId="15" priority="10" operator="greaterThan">
      <formula>0</formula>
    </cfRule>
    <cfRule type="cellIs" dxfId="14" priority="11" operator="lessThan">
      <formula>0</formula>
    </cfRule>
  </conditionalFormatting>
  <conditionalFormatting sqref="N10:W303">
    <cfRule type="cellIs" dxfId="13" priority="8" operator="lessThan">
      <formula>0</formula>
    </cfRule>
    <cfRule type="cellIs" dxfId="12" priority="9" operator="greaterThan">
      <formula>0</formula>
    </cfRule>
  </conditionalFormatting>
  <conditionalFormatting sqref="X11:X303">
    <cfRule type="cellIs" dxfId="11" priority="7" operator="lessThan">
      <formula>0</formula>
    </cfRule>
  </conditionalFormatting>
  <hyperlinks>
    <hyperlink ref="A4" r:id="rId1" xr:uid="{B95C3F29-E832-4B8E-9E73-296E60D77990}"/>
    <hyperlink ref="A3" r:id="rId2" xr:uid="{BDACC097-F939-4675-B5FA-5BFBADEA926F}"/>
    <hyperlink ref="A5" r:id="rId3" xr:uid="{69DC99CD-9849-4547-B5A5-646798987A82}"/>
  </hyperlinks>
  <pageMargins left="0.7" right="0.7" top="0.75" bottom="0.75" header="0.3" footer="0.3"/>
  <legacyDrawing r:id="rId4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A7DE4B-9394-4838-A3F5-47957724A23F}">
  <dimension ref="A1:AH332"/>
  <sheetViews>
    <sheetView workbookViewId="0">
      <pane xSplit="2" ySplit="10" topLeftCell="C11" activePane="bottomRight" state="frozen"/>
      <selection pane="topRight" activeCell="C1" sqref="C1"/>
      <selection pane="bottomLeft" activeCell="A4" sqref="A4"/>
      <selection pane="bottomRight" activeCell="B9" sqref="B9"/>
    </sheetView>
  </sheetViews>
  <sheetFormatPr defaultRowHeight="16.5"/>
  <cols>
    <col min="1" max="1" width="6.28515625" style="1" customWidth="1"/>
    <col min="2" max="2" width="13.85546875" style="1" customWidth="1"/>
    <col min="3" max="3" width="9.85546875" style="1" bestFit="1" customWidth="1"/>
    <col min="4" max="4" width="9.85546875" style="7" bestFit="1" customWidth="1"/>
    <col min="5" max="5" width="15.7109375" style="1" bestFit="1" customWidth="1"/>
    <col min="6" max="6" width="15.7109375" style="14" bestFit="1" customWidth="1"/>
    <col min="7" max="7" width="19.42578125" style="444" customWidth="1"/>
    <col min="8" max="8" width="12.85546875" style="1" bestFit="1" customWidth="1"/>
    <col min="9" max="9" width="16.28515625" customWidth="1"/>
    <col min="10" max="10" width="15.28515625" style="446" customWidth="1"/>
    <col min="11" max="11" width="12.85546875" customWidth="1"/>
    <col min="12" max="12" width="12.7109375" customWidth="1"/>
    <col min="13" max="13" width="11.42578125" bestFit="1" customWidth="1"/>
    <col min="14" max="14" width="11.7109375" customWidth="1"/>
    <col min="15" max="15" width="12" bestFit="1" customWidth="1"/>
    <col min="16" max="16" width="11.28515625" customWidth="1"/>
    <col min="17" max="17" width="4.5703125" style="1" customWidth="1"/>
    <col min="18" max="18" width="14.7109375" style="1" customWidth="1"/>
    <col min="19" max="19" width="16.140625" style="41" customWidth="1"/>
    <col min="20" max="20" width="13.7109375" style="1" customWidth="1"/>
    <col min="21" max="21" width="15.7109375" bestFit="1" customWidth="1"/>
    <col min="22" max="22" width="17.5703125" style="420" customWidth="1"/>
    <col min="23" max="23" width="20.28515625" style="1" bestFit="1" customWidth="1"/>
    <col min="24" max="24" width="18.7109375" customWidth="1"/>
    <col min="25" max="25" width="16" style="1" customWidth="1"/>
    <col min="26" max="26" width="16" style="248" customWidth="1"/>
    <col min="27" max="27" width="12.85546875" style="1" bestFit="1" customWidth="1"/>
    <col min="28" max="28" width="15" bestFit="1" customWidth="1"/>
    <col min="29" max="29" width="15" style="420" customWidth="1"/>
    <col min="30" max="30" width="12.42578125" style="1" customWidth="1"/>
    <col min="31" max="31" width="14.85546875" customWidth="1"/>
    <col min="32" max="32" width="11.140625" style="421" customWidth="1"/>
    <col min="33" max="33" width="9.140625" style="9"/>
  </cols>
  <sheetData>
    <row r="1" spans="1:34" ht="26.25">
      <c r="A1" s="413" t="s">
        <v>390</v>
      </c>
      <c r="B1" s="414"/>
      <c r="C1" s="414"/>
      <c r="D1" s="21"/>
      <c r="E1" s="414"/>
      <c r="F1" s="26"/>
      <c r="G1" s="443"/>
      <c r="H1" s="414"/>
      <c r="I1" s="414"/>
      <c r="J1" s="445"/>
      <c r="K1" s="415"/>
      <c r="L1" s="415"/>
      <c r="M1" s="415"/>
      <c r="N1" s="415"/>
      <c r="O1" s="415"/>
      <c r="P1" s="415"/>
      <c r="Q1" s="414"/>
      <c r="R1" s="414"/>
      <c r="S1" s="21"/>
      <c r="T1" s="414"/>
      <c r="U1" s="414"/>
      <c r="V1" s="416"/>
      <c r="W1" s="414"/>
      <c r="X1" s="414"/>
      <c r="Y1" s="414"/>
      <c r="Z1" s="32"/>
      <c r="AA1" s="414"/>
      <c r="AB1" s="414"/>
      <c r="AC1" s="416"/>
      <c r="AD1" s="414"/>
      <c r="AE1" s="414"/>
      <c r="AF1" s="417"/>
    </row>
    <row r="2" spans="1:34" ht="18.75">
      <c r="A2" s="304" t="s">
        <v>593</v>
      </c>
      <c r="B2" s="414"/>
      <c r="C2" s="414"/>
      <c r="D2" s="21"/>
      <c r="E2" s="414"/>
      <c r="F2" s="26"/>
      <c r="G2" s="443"/>
      <c r="H2" s="414"/>
      <c r="I2" s="414"/>
      <c r="J2" s="445"/>
      <c r="K2" s="415"/>
      <c r="L2" s="415"/>
      <c r="M2" s="415"/>
      <c r="N2" s="415"/>
      <c r="O2" s="415"/>
      <c r="P2" s="415"/>
      <c r="Q2" s="414"/>
      <c r="R2" s="414"/>
      <c r="S2" s="21"/>
      <c r="T2" s="414"/>
      <c r="U2" s="414"/>
      <c r="V2" s="416"/>
      <c r="W2" s="414"/>
      <c r="X2" s="414"/>
      <c r="Y2" s="414"/>
      <c r="Z2" s="32"/>
      <c r="AA2" s="414"/>
      <c r="AB2" s="414"/>
      <c r="AC2" s="416"/>
      <c r="AD2" s="414"/>
      <c r="AE2" s="414"/>
      <c r="AF2" s="417"/>
    </row>
    <row r="3" spans="1:34" ht="18.75">
      <c r="A3" s="304" t="s">
        <v>594</v>
      </c>
      <c r="B3" s="414"/>
      <c r="C3" s="414"/>
      <c r="D3" s="21"/>
      <c r="E3" s="414"/>
      <c r="F3" s="26"/>
      <c r="G3" s="443"/>
      <c r="H3" s="414"/>
      <c r="I3" s="414"/>
      <c r="J3" s="445"/>
      <c r="K3" s="415"/>
      <c r="L3" s="415"/>
      <c r="M3" s="415"/>
      <c r="N3" s="415"/>
      <c r="O3" s="415"/>
      <c r="P3" s="415"/>
      <c r="Q3" s="414"/>
      <c r="R3" s="414"/>
      <c r="S3" s="21"/>
      <c r="T3" s="414"/>
      <c r="U3" s="414"/>
      <c r="V3" s="416"/>
      <c r="W3" s="414"/>
      <c r="X3" s="414"/>
      <c r="Y3" s="414"/>
      <c r="Z3" s="32"/>
      <c r="AA3" s="414"/>
      <c r="AB3" s="414"/>
      <c r="AC3" s="416"/>
      <c r="AD3" s="414"/>
      <c r="AE3" s="414"/>
      <c r="AF3" s="417"/>
    </row>
    <row r="4" spans="1:34" ht="18.75">
      <c r="A4" s="42" t="s">
        <v>595</v>
      </c>
      <c r="B4" s="414"/>
      <c r="C4" s="414"/>
      <c r="D4" s="21"/>
      <c r="E4" s="414"/>
      <c r="F4" s="26"/>
      <c r="G4" s="443"/>
      <c r="H4" s="414"/>
      <c r="I4" s="414"/>
      <c r="J4" s="445"/>
      <c r="K4" s="415"/>
      <c r="L4" s="415"/>
      <c r="M4" s="415"/>
      <c r="N4" s="415"/>
      <c r="O4" s="415"/>
      <c r="P4" s="415"/>
      <c r="Q4" s="414"/>
      <c r="R4" s="414"/>
      <c r="S4" s="21"/>
      <c r="T4" s="414"/>
      <c r="U4" s="414"/>
      <c r="V4" s="416"/>
      <c r="W4" s="414"/>
      <c r="X4" s="414"/>
      <c r="Y4" s="414"/>
      <c r="Z4" s="32"/>
      <c r="AA4" s="414"/>
      <c r="AB4" s="414"/>
      <c r="AC4" s="416"/>
      <c r="AD4" s="414"/>
      <c r="AE4" s="414"/>
      <c r="AF4" s="417"/>
    </row>
    <row r="5" spans="1:34" ht="18.75">
      <c r="A5" s="42"/>
      <c r="B5" s="414"/>
      <c r="C5" s="414"/>
      <c r="D5" s="21"/>
      <c r="E5" s="414"/>
      <c r="F5" s="26"/>
      <c r="G5" s="443"/>
      <c r="H5" s="414"/>
      <c r="I5" s="414"/>
      <c r="J5" s="445"/>
      <c r="K5" s="415"/>
      <c r="L5" s="415"/>
      <c r="M5" s="415"/>
      <c r="N5" s="415"/>
      <c r="O5" s="415"/>
      <c r="P5" s="415"/>
      <c r="Q5" s="414"/>
      <c r="R5" s="414"/>
      <c r="S5" s="21"/>
      <c r="T5" s="414"/>
      <c r="U5" s="414"/>
      <c r="V5" s="416"/>
      <c r="W5" s="414"/>
      <c r="X5" s="414"/>
      <c r="Y5" s="414"/>
      <c r="Z5" s="32"/>
      <c r="AA5" s="414"/>
      <c r="AB5" s="414"/>
      <c r="AC5" s="416"/>
      <c r="AD5" s="414"/>
      <c r="AE5" s="414"/>
      <c r="AF5" s="417"/>
    </row>
    <row r="6" spans="1:34" ht="18.75">
      <c r="A6" s="42"/>
      <c r="B6" s="414"/>
      <c r="C6" s="414"/>
      <c r="D6" s="21"/>
      <c r="E6" s="414"/>
      <c r="F6" s="26"/>
      <c r="G6" s="443"/>
      <c r="H6" s="414"/>
      <c r="I6" s="414"/>
      <c r="J6" s="445"/>
      <c r="K6" s="415"/>
      <c r="L6" s="415"/>
      <c r="M6" s="415"/>
      <c r="N6" s="415"/>
      <c r="O6" s="415"/>
      <c r="P6" s="415"/>
      <c r="Q6" s="414"/>
      <c r="R6" s="414"/>
      <c r="S6" s="21"/>
      <c r="T6" s="414"/>
      <c r="U6" s="414"/>
      <c r="V6" s="416"/>
      <c r="W6" s="414"/>
      <c r="X6" s="414"/>
      <c r="Y6" s="414"/>
      <c r="Z6" s="32"/>
      <c r="AA6" s="414"/>
      <c r="AB6" s="414"/>
      <c r="AC6" s="416"/>
      <c r="AD6" s="414"/>
      <c r="AE6" s="414"/>
      <c r="AF6" s="417"/>
    </row>
    <row r="7" spans="1:34" ht="16.5" customHeight="1">
      <c r="A7" s="413"/>
      <c r="B7" s="414"/>
      <c r="C7" s="414"/>
      <c r="D7" s="21"/>
      <c r="E7" s="414"/>
      <c r="F7" s="26"/>
      <c r="G7" s="443"/>
      <c r="H7" s="414"/>
      <c r="I7" s="414"/>
      <c r="J7" s="445"/>
      <c r="K7" s="415"/>
      <c r="L7" s="415"/>
      <c r="M7" s="415"/>
      <c r="N7" s="415"/>
      <c r="O7" s="415"/>
      <c r="P7" s="415"/>
      <c r="Q7" s="414"/>
      <c r="R7" s="414"/>
      <c r="S7" s="21"/>
      <c r="T7" s="414"/>
      <c r="U7" s="414"/>
      <c r="V7" s="416"/>
      <c r="W7" s="414"/>
      <c r="X7" s="414"/>
      <c r="Y7" s="414"/>
      <c r="Z7" s="32"/>
      <c r="AA7" s="414"/>
      <c r="AB7" s="414"/>
      <c r="AC7" s="416"/>
      <c r="AD7" s="414"/>
      <c r="AE7" s="414"/>
      <c r="AF7" s="417"/>
    </row>
    <row r="8" spans="1:34" ht="16.5" customHeight="1">
      <c r="A8" s="413"/>
      <c r="B8" s="414"/>
      <c r="C8" s="414"/>
      <c r="D8" s="21"/>
      <c r="E8" s="414"/>
      <c r="F8" s="26"/>
      <c r="G8" s="443"/>
      <c r="H8" s="414"/>
      <c r="I8" s="414"/>
      <c r="J8" s="445"/>
      <c r="K8" s="415"/>
      <c r="L8" s="415"/>
      <c r="M8" s="415"/>
      <c r="N8" s="415"/>
      <c r="O8" s="415"/>
      <c r="P8" s="415"/>
      <c r="Q8" s="414"/>
      <c r="R8" s="414"/>
      <c r="S8" s="21"/>
      <c r="T8" s="414"/>
      <c r="U8" s="414"/>
      <c r="V8" s="416"/>
      <c r="W8" s="414"/>
      <c r="X8" s="414"/>
      <c r="Y8" s="414"/>
      <c r="Z8" s="32"/>
      <c r="AA8" s="414"/>
      <c r="AB8" s="414"/>
      <c r="AC8" s="416"/>
      <c r="AD8" s="414"/>
      <c r="AE8" s="414"/>
      <c r="AF8" s="417"/>
    </row>
    <row r="9" spans="1:34" ht="82.5">
      <c r="A9" s="513" t="s">
        <v>17</v>
      </c>
      <c r="B9" s="513" t="s">
        <v>18</v>
      </c>
      <c r="C9" s="514" t="s">
        <v>38</v>
      </c>
      <c r="D9" s="514" t="s">
        <v>19</v>
      </c>
      <c r="E9" s="514" t="s">
        <v>592</v>
      </c>
      <c r="F9" s="514" t="s">
        <v>391</v>
      </c>
      <c r="G9" s="515" t="s">
        <v>392</v>
      </c>
      <c r="H9" s="514" t="s">
        <v>393</v>
      </c>
      <c r="I9" s="514" t="s">
        <v>394</v>
      </c>
      <c r="J9" s="515" t="s">
        <v>395</v>
      </c>
      <c r="K9" s="516" t="s">
        <v>396</v>
      </c>
      <c r="L9" s="517" t="s">
        <v>397</v>
      </c>
      <c r="M9" s="516" t="s">
        <v>359</v>
      </c>
      <c r="N9" s="516" t="s">
        <v>398</v>
      </c>
      <c r="O9" s="516" t="s">
        <v>399</v>
      </c>
      <c r="P9" s="516" t="s">
        <v>400</v>
      </c>
      <c r="Q9" s="518"/>
      <c r="R9" s="514" t="s">
        <v>401</v>
      </c>
      <c r="S9" s="514" t="s">
        <v>402</v>
      </c>
      <c r="T9" s="514" t="s">
        <v>403</v>
      </c>
      <c r="U9" s="514" t="s">
        <v>404</v>
      </c>
      <c r="V9" s="515" t="s">
        <v>405</v>
      </c>
      <c r="W9" s="514" t="s">
        <v>406</v>
      </c>
      <c r="X9" s="514" t="s">
        <v>407</v>
      </c>
      <c r="Y9" s="514" t="s">
        <v>408</v>
      </c>
      <c r="Z9" s="514" t="s">
        <v>409</v>
      </c>
      <c r="AA9" s="513" t="s">
        <v>410</v>
      </c>
      <c r="AB9" s="513" t="s">
        <v>411</v>
      </c>
      <c r="AC9" s="519" t="s">
        <v>412</v>
      </c>
      <c r="AD9" s="513" t="s">
        <v>413</v>
      </c>
      <c r="AE9" s="513" t="s">
        <v>414</v>
      </c>
      <c r="AF9" s="520" t="s">
        <v>415</v>
      </c>
      <c r="AG9" s="513" t="s">
        <v>33</v>
      </c>
      <c r="AH9" s="494" t="s">
        <v>34</v>
      </c>
    </row>
    <row r="10" spans="1:34" ht="35.25" customHeight="1" thickBot="1">
      <c r="A10" s="534"/>
      <c r="B10" s="535" t="s">
        <v>44</v>
      </c>
      <c r="C10" s="499">
        <v>5517897</v>
      </c>
      <c r="D10" s="536">
        <v>5533611</v>
      </c>
      <c r="E10" s="499">
        <v>1904062870.5745189</v>
      </c>
      <c r="F10" s="499">
        <v>1978102838.4563606</v>
      </c>
      <c r="G10" s="537">
        <f t="shared" ref="G10" si="0">F10-E10</f>
        <v>74039967.88184166</v>
      </c>
      <c r="H10" s="499">
        <f t="shared" ref="H10" si="1">SUM(K10,M10)</f>
        <v>-3590914</v>
      </c>
      <c r="I10" s="536">
        <f t="shared" ref="I10" si="2">SUM(L10,N10:P10)</f>
        <v>-335728153.01350021</v>
      </c>
      <c r="J10" s="538">
        <f t="shared" ref="J10" si="3">I10-H10</f>
        <v>-332137239.01350021</v>
      </c>
      <c r="K10" s="539">
        <f>SUM(K11:K303)</f>
        <v>-3590913</v>
      </c>
      <c r="L10" s="539">
        <f t="shared" ref="L10:N10" si="4">SUM(L11:L303)</f>
        <v>-3.0559021979570389E-8</v>
      </c>
      <c r="M10" s="539">
        <f t="shared" si="4"/>
        <v>-1</v>
      </c>
      <c r="N10" s="539">
        <f t="shared" si="4"/>
        <v>-5.5879354476928711E-9</v>
      </c>
      <c r="O10" s="539">
        <v>-223818768.67566681</v>
      </c>
      <c r="P10" s="539">
        <f t="shared" ref="P10" si="5">0.5*O10</f>
        <v>-111909384.3378334</v>
      </c>
      <c r="Q10" s="536"/>
      <c r="R10" s="499">
        <v>819002398</v>
      </c>
      <c r="S10" s="536">
        <v>807839455.41338634</v>
      </c>
      <c r="T10" s="499">
        <v>851000000.00000167</v>
      </c>
      <c r="U10" s="499">
        <v>863000000.00000143</v>
      </c>
      <c r="V10" s="537">
        <f t="shared" ref="V10" si="6">(S10+U10)-(R10+T10)</f>
        <v>837057.41338610649</v>
      </c>
      <c r="W10" s="499">
        <v>3570474353.0000019</v>
      </c>
      <c r="X10" s="499">
        <v>3313214140.8562613</v>
      </c>
      <c r="Y10" s="540">
        <f>SUM(Y11:Y303)</f>
        <v>16576046</v>
      </c>
      <c r="Z10" s="540">
        <v>16576046</v>
      </c>
      <c r="AA10" s="499">
        <v>3587050399.0000019</v>
      </c>
      <c r="AB10" s="499">
        <v>3329790186.8562613</v>
      </c>
      <c r="AC10" s="537">
        <f t="shared" ref="AC10" si="7">AB10-AA10</f>
        <v>-257260212.14374065</v>
      </c>
      <c r="AD10" s="541">
        <f t="shared" ref="AD10" si="8">AA10/C10</f>
        <v>650.07563551838712</v>
      </c>
      <c r="AE10" s="531">
        <f t="shared" ref="AE10" si="9">AB10/D10</f>
        <v>601.73911517384602</v>
      </c>
      <c r="AF10" s="538">
        <f t="shared" ref="AF10" si="10">AE10-AD10</f>
        <v>-48.3365203445411</v>
      </c>
      <c r="AG10" s="542">
        <v>0</v>
      </c>
      <c r="AH10" s="501">
        <v>0</v>
      </c>
    </row>
    <row r="11" spans="1:34">
      <c r="A11" s="521">
        <v>5</v>
      </c>
      <c r="B11" s="522" t="s">
        <v>45</v>
      </c>
      <c r="C11" s="523">
        <v>9311</v>
      </c>
      <c r="D11" s="523">
        <v>9183</v>
      </c>
      <c r="E11" s="530">
        <v>4409261.7334549297</v>
      </c>
      <c r="F11" s="524">
        <v>4347593.4962549843</v>
      </c>
      <c r="G11" s="525">
        <f t="shared" ref="G11:G74" si="11">F11-E11</f>
        <v>-61668.237199945375</v>
      </c>
      <c r="H11" s="526">
        <f t="shared" ref="H11:H74" si="12">SUM(K11,M11)</f>
        <v>1514201</v>
      </c>
      <c r="I11" s="524">
        <f t="shared" ref="I11:I74" si="13">SUM(L11,N11:P11)</f>
        <v>-1397157.1999417548</v>
      </c>
      <c r="J11" s="527">
        <f t="shared" ref="J11:J74" si="14">I11-H11</f>
        <v>-2911358.1999417548</v>
      </c>
      <c r="K11" s="528">
        <v>1357610</v>
      </c>
      <c r="L11" s="529">
        <v>-116173.4420987007</v>
      </c>
      <c r="M11" s="529">
        <v>156591</v>
      </c>
      <c r="N11" s="529">
        <v>-723844.55360138032</v>
      </c>
      <c r="O11" s="529">
        <v>-371426.13616111578</v>
      </c>
      <c r="P11" s="528">
        <f t="shared" ref="P11:P74" si="15">0.5*O11</f>
        <v>-185713.06808055789</v>
      </c>
      <c r="Q11" s="530"/>
      <c r="R11" s="530">
        <v>5450163</v>
      </c>
      <c r="S11" s="530">
        <v>5325459.5829674033</v>
      </c>
      <c r="T11" s="530">
        <v>1995400.0337450588</v>
      </c>
      <c r="U11" s="530">
        <v>2023477.1024927343</v>
      </c>
      <c r="V11" s="525">
        <f t="shared" ref="V11:V74" si="16">(S11+U11)-(R11+T11)</f>
        <v>-96626.348284921609</v>
      </c>
      <c r="W11" s="531">
        <v>13369025.033745058</v>
      </c>
      <c r="X11" s="531">
        <v>10299372.981773393</v>
      </c>
      <c r="Y11" s="532">
        <v>1548658</v>
      </c>
      <c r="Z11" s="532">
        <v>1548658</v>
      </c>
      <c r="AA11" s="531">
        <v>14917683.033745058</v>
      </c>
      <c r="AB11" s="531">
        <v>11848030.981773393</v>
      </c>
      <c r="AC11" s="525">
        <f t="shared" ref="AC11:AC74" si="17">AB11-AA11</f>
        <v>-3069652.0519716647</v>
      </c>
      <c r="AD11" s="533">
        <f t="shared" ref="AD11:AD74" si="18">AA11/C11</f>
        <v>1602.1569148045385</v>
      </c>
      <c r="AE11" s="531">
        <f t="shared" ref="AE11:AE74" si="19">AB11/D11</f>
        <v>1290.213544786387</v>
      </c>
      <c r="AF11" s="527">
        <f t="shared" ref="AF11:AF74" si="20">AE11-AD11</f>
        <v>-311.94337001815143</v>
      </c>
      <c r="AG11" s="498">
        <v>14</v>
      </c>
      <c r="AH11" s="498">
        <v>14</v>
      </c>
    </row>
    <row r="12" spans="1:34">
      <c r="A12" s="502">
        <v>9</v>
      </c>
      <c r="B12" s="503" t="s">
        <v>46</v>
      </c>
      <c r="C12" s="504">
        <v>2491</v>
      </c>
      <c r="D12" s="504">
        <v>2447</v>
      </c>
      <c r="E12" s="510">
        <v>1503894.6549185985</v>
      </c>
      <c r="F12" s="200">
        <v>1479472.8518539083</v>
      </c>
      <c r="G12" s="505">
        <f t="shared" si="11"/>
        <v>-24421.803064690204</v>
      </c>
      <c r="H12" s="506">
        <f t="shared" si="12"/>
        <v>444162</v>
      </c>
      <c r="I12" s="200">
        <f t="shared" si="13"/>
        <v>395212.06397344492</v>
      </c>
      <c r="J12" s="507">
        <f t="shared" si="14"/>
        <v>-48949.936026555079</v>
      </c>
      <c r="K12" s="508">
        <v>413751</v>
      </c>
      <c r="L12" s="509">
        <v>501209.41282024165</v>
      </c>
      <c r="M12" s="509">
        <v>30411</v>
      </c>
      <c r="N12" s="509">
        <v>42463.898325083399</v>
      </c>
      <c r="O12" s="509">
        <v>-98974.164781253436</v>
      </c>
      <c r="P12" s="508">
        <f t="shared" si="15"/>
        <v>-49487.082390626718</v>
      </c>
      <c r="Q12" s="510"/>
      <c r="R12" s="510">
        <v>1700195</v>
      </c>
      <c r="S12" s="510">
        <v>1714403.8865584091</v>
      </c>
      <c r="T12" s="510">
        <v>527121.88997430366</v>
      </c>
      <c r="U12" s="510">
        <v>529249.67676565854</v>
      </c>
      <c r="V12" s="505">
        <f t="shared" si="16"/>
        <v>16336.673349764198</v>
      </c>
      <c r="W12" s="495">
        <v>4175372.8899743035</v>
      </c>
      <c r="X12" s="495">
        <v>4118338.4791514282</v>
      </c>
      <c r="Y12" s="511">
        <v>-493319</v>
      </c>
      <c r="Z12" s="511">
        <v>-493319</v>
      </c>
      <c r="AA12" s="495">
        <v>3682053.8899743035</v>
      </c>
      <c r="AB12" s="495">
        <v>3625019.4791514282</v>
      </c>
      <c r="AC12" s="505">
        <f t="shared" si="17"/>
        <v>-57034.410822875332</v>
      </c>
      <c r="AD12" s="512">
        <f t="shared" si="18"/>
        <v>1478.1428703228837</v>
      </c>
      <c r="AE12" s="531">
        <f t="shared" si="19"/>
        <v>1481.4137634456183</v>
      </c>
      <c r="AF12" s="507">
        <f t="shared" si="20"/>
        <v>3.2708931227346056</v>
      </c>
      <c r="AG12" s="496">
        <v>17</v>
      </c>
      <c r="AH12" s="496">
        <v>17</v>
      </c>
    </row>
    <row r="13" spans="1:34">
      <c r="A13" s="502">
        <v>10</v>
      </c>
      <c r="B13" s="503" t="s">
        <v>47</v>
      </c>
      <c r="C13" s="504">
        <v>11197</v>
      </c>
      <c r="D13" s="504">
        <v>11102</v>
      </c>
      <c r="E13" s="510">
        <v>4286385.0145593872</v>
      </c>
      <c r="F13" s="200">
        <v>4116805.153295781</v>
      </c>
      <c r="G13" s="505">
        <f t="shared" si="11"/>
        <v>-169579.86126360623</v>
      </c>
      <c r="H13" s="506">
        <f t="shared" si="12"/>
        <v>-154751</v>
      </c>
      <c r="I13" s="200">
        <f t="shared" si="13"/>
        <v>-2102300.4914410287</v>
      </c>
      <c r="J13" s="507">
        <f t="shared" si="14"/>
        <v>-1947549.4914410287</v>
      </c>
      <c r="K13" s="508">
        <v>449395</v>
      </c>
      <c r="L13" s="509">
        <v>-389211.84188577242</v>
      </c>
      <c r="M13" s="509">
        <v>-604146</v>
      </c>
      <c r="N13" s="509">
        <v>-1039522.3372944419</v>
      </c>
      <c r="O13" s="509">
        <v>-449044.20817387645</v>
      </c>
      <c r="P13" s="508">
        <f t="shared" si="15"/>
        <v>-224522.10408693823</v>
      </c>
      <c r="Q13" s="510"/>
      <c r="R13" s="510">
        <v>6401533</v>
      </c>
      <c r="S13" s="510">
        <v>6437001.6224941313</v>
      </c>
      <c r="T13" s="510">
        <v>2441205.4908443792</v>
      </c>
      <c r="U13" s="510">
        <v>2472053.3397171064</v>
      </c>
      <c r="V13" s="505">
        <f t="shared" si="16"/>
        <v>66316.47136685811</v>
      </c>
      <c r="W13" s="495">
        <v>12974372.49084438</v>
      </c>
      <c r="X13" s="495">
        <v>10923559.624066023</v>
      </c>
      <c r="Y13" s="511">
        <v>-639825</v>
      </c>
      <c r="Z13" s="511">
        <v>-639825</v>
      </c>
      <c r="AA13" s="495">
        <v>12334547.49084438</v>
      </c>
      <c r="AB13" s="495">
        <v>10283734.624066023</v>
      </c>
      <c r="AC13" s="505">
        <f t="shared" si="17"/>
        <v>-2050812.866778357</v>
      </c>
      <c r="AD13" s="512">
        <f t="shared" si="18"/>
        <v>1101.5939529199231</v>
      </c>
      <c r="AE13" s="531">
        <f t="shared" si="19"/>
        <v>926.29567862241242</v>
      </c>
      <c r="AF13" s="507">
        <f t="shared" si="20"/>
        <v>-175.29827429751072</v>
      </c>
      <c r="AG13" s="496">
        <v>14</v>
      </c>
      <c r="AH13" s="496">
        <v>14</v>
      </c>
    </row>
    <row r="14" spans="1:34">
      <c r="A14" s="502">
        <v>16</v>
      </c>
      <c r="B14" s="503" t="s">
        <v>48</v>
      </c>
      <c r="C14" s="504">
        <v>8033</v>
      </c>
      <c r="D14" s="504">
        <v>8014</v>
      </c>
      <c r="E14" s="510">
        <v>914068.06476877537</v>
      </c>
      <c r="F14" s="200">
        <v>813860.05590941105</v>
      </c>
      <c r="G14" s="505">
        <f t="shared" si="11"/>
        <v>-100208.00885936432</v>
      </c>
      <c r="H14" s="506">
        <f t="shared" si="12"/>
        <v>6199276</v>
      </c>
      <c r="I14" s="200">
        <f t="shared" si="13"/>
        <v>3756161.4001538279</v>
      </c>
      <c r="J14" s="507">
        <f t="shared" si="14"/>
        <v>-2443114.5998461721</v>
      </c>
      <c r="K14" s="508">
        <v>3305207</v>
      </c>
      <c r="L14" s="509">
        <v>2221609.0145399082</v>
      </c>
      <c r="M14" s="509">
        <v>2894069</v>
      </c>
      <c r="N14" s="509">
        <v>2020767.5204056846</v>
      </c>
      <c r="O14" s="509">
        <v>-324143.42319450964</v>
      </c>
      <c r="P14" s="508">
        <f t="shared" si="15"/>
        <v>-162071.71159725482</v>
      </c>
      <c r="Q14" s="510"/>
      <c r="R14" s="510">
        <v>2324528</v>
      </c>
      <c r="S14" s="510">
        <v>2354017.326290362</v>
      </c>
      <c r="T14" s="510">
        <v>1409657.9092009973</v>
      </c>
      <c r="U14" s="510">
        <v>1402731.6594713924</v>
      </c>
      <c r="V14" s="505">
        <f t="shared" si="16"/>
        <v>22563.076560757123</v>
      </c>
      <c r="W14" s="495">
        <v>10847529.909200998</v>
      </c>
      <c r="X14" s="495">
        <v>8326770.4418250173</v>
      </c>
      <c r="Y14" s="511">
        <v>-582168</v>
      </c>
      <c r="Z14" s="511">
        <v>-582168</v>
      </c>
      <c r="AA14" s="495">
        <v>10265361.909200998</v>
      </c>
      <c r="AB14" s="495">
        <v>7744602.4418250173</v>
      </c>
      <c r="AC14" s="505">
        <f t="shared" si="17"/>
        <v>-2520759.4673759807</v>
      </c>
      <c r="AD14" s="512">
        <f t="shared" si="18"/>
        <v>1277.8989056642597</v>
      </c>
      <c r="AE14" s="531">
        <f t="shared" si="19"/>
        <v>966.38413299538524</v>
      </c>
      <c r="AF14" s="507">
        <f t="shared" si="20"/>
        <v>-311.51477266887446</v>
      </c>
      <c r="AG14" s="496">
        <v>7</v>
      </c>
      <c r="AH14" s="496">
        <v>7</v>
      </c>
    </row>
    <row r="15" spans="1:34">
      <c r="A15" s="502">
        <v>18</v>
      </c>
      <c r="B15" s="503" t="s">
        <v>49</v>
      </c>
      <c r="C15" s="504">
        <v>4847</v>
      </c>
      <c r="D15" s="504">
        <v>4763</v>
      </c>
      <c r="E15" s="510">
        <v>2365485.4276220202</v>
      </c>
      <c r="F15" s="200">
        <v>2347422.0303152548</v>
      </c>
      <c r="G15" s="505">
        <f t="shared" si="11"/>
        <v>-18063.39730676543</v>
      </c>
      <c r="H15" s="506">
        <f t="shared" si="12"/>
        <v>-783508</v>
      </c>
      <c r="I15" s="200">
        <f t="shared" si="13"/>
        <v>-954606.39706082642</v>
      </c>
      <c r="J15" s="507">
        <f t="shared" si="14"/>
        <v>-171098.39706082642</v>
      </c>
      <c r="K15" s="508">
        <v>-455200</v>
      </c>
      <c r="L15" s="509">
        <v>-416195.86920826259</v>
      </c>
      <c r="M15" s="509">
        <v>-328308</v>
      </c>
      <c r="N15" s="509">
        <v>-249435.89757889599</v>
      </c>
      <c r="O15" s="509">
        <v>-192649.75351577858</v>
      </c>
      <c r="P15" s="508">
        <f t="shared" si="15"/>
        <v>-96324.876757889288</v>
      </c>
      <c r="Q15" s="510"/>
      <c r="R15" s="510">
        <v>1264212</v>
      </c>
      <c r="S15" s="510">
        <v>1191234.9836468897</v>
      </c>
      <c r="T15" s="510">
        <v>844062.01572521508</v>
      </c>
      <c r="U15" s="510">
        <v>829716.90878165886</v>
      </c>
      <c r="V15" s="505">
        <f t="shared" si="16"/>
        <v>-87322.123296666425</v>
      </c>
      <c r="W15" s="495">
        <v>3690251.015725215</v>
      </c>
      <c r="X15" s="495">
        <v>3413767.5256829904</v>
      </c>
      <c r="Y15" s="511">
        <v>-92555</v>
      </c>
      <c r="Z15" s="511">
        <v>-92555</v>
      </c>
      <c r="AA15" s="495">
        <v>3597696.015725215</v>
      </c>
      <c r="AB15" s="495">
        <v>3321212.5256829904</v>
      </c>
      <c r="AC15" s="505">
        <f t="shared" si="17"/>
        <v>-276483.49004222453</v>
      </c>
      <c r="AD15" s="512">
        <f t="shared" si="18"/>
        <v>742.25211795444909</v>
      </c>
      <c r="AE15" s="531">
        <f t="shared" si="19"/>
        <v>697.29425271530351</v>
      </c>
      <c r="AF15" s="507">
        <f t="shared" si="20"/>
        <v>-44.957865239145576</v>
      </c>
      <c r="AG15" s="496">
        <v>1</v>
      </c>
      <c r="AH15" s="497">
        <v>32</v>
      </c>
    </row>
    <row r="16" spans="1:34">
      <c r="A16" s="502">
        <v>19</v>
      </c>
      <c r="B16" s="503" t="s">
        <v>50</v>
      </c>
      <c r="C16" s="504">
        <v>3955</v>
      </c>
      <c r="D16" s="504">
        <v>3965</v>
      </c>
      <c r="E16" s="510">
        <v>1972296.0749889505</v>
      </c>
      <c r="F16" s="200">
        <v>1927483.1003771885</v>
      </c>
      <c r="G16" s="505">
        <f t="shared" si="11"/>
        <v>-44812.97461176198</v>
      </c>
      <c r="H16" s="506">
        <f t="shared" si="12"/>
        <v>-455333</v>
      </c>
      <c r="I16" s="200">
        <f t="shared" si="13"/>
        <v>-1115693.848906623</v>
      </c>
      <c r="J16" s="507">
        <f t="shared" si="14"/>
        <v>-660360.84890662297</v>
      </c>
      <c r="K16" s="508">
        <v>-90275</v>
      </c>
      <c r="L16" s="509">
        <v>-368783.25095012801</v>
      </c>
      <c r="M16" s="509">
        <v>-365058</v>
      </c>
      <c r="N16" s="509">
        <v>-506351.20072048967</v>
      </c>
      <c r="O16" s="509">
        <v>-160372.93149067016</v>
      </c>
      <c r="P16" s="508">
        <f t="shared" si="15"/>
        <v>-80186.465745335081</v>
      </c>
      <c r="Q16" s="510"/>
      <c r="R16" s="510">
        <v>1672275</v>
      </c>
      <c r="S16" s="510">
        <v>1585213.1965054921</v>
      </c>
      <c r="T16" s="510">
        <v>661630.39903514727</v>
      </c>
      <c r="U16" s="510">
        <v>660118.79801516049</v>
      </c>
      <c r="V16" s="505">
        <f t="shared" si="16"/>
        <v>-88573.404514494818</v>
      </c>
      <c r="W16" s="495">
        <v>3850868.3990351474</v>
      </c>
      <c r="X16" s="495">
        <v>3057121.2459912295</v>
      </c>
      <c r="Y16" s="511">
        <v>-773678</v>
      </c>
      <c r="Z16" s="511">
        <v>-773678</v>
      </c>
      <c r="AA16" s="495">
        <v>3077190.3990351474</v>
      </c>
      <c r="AB16" s="495">
        <v>2283443.2459912295</v>
      </c>
      <c r="AC16" s="505">
        <f t="shared" si="17"/>
        <v>-793747.15304391785</v>
      </c>
      <c r="AD16" s="512">
        <f t="shared" si="18"/>
        <v>778.05066979396895</v>
      </c>
      <c r="AE16" s="531">
        <f t="shared" si="19"/>
        <v>575.89993593725842</v>
      </c>
      <c r="AF16" s="507">
        <f t="shared" si="20"/>
        <v>-202.15073385671053</v>
      </c>
      <c r="AG16" s="496">
        <v>2</v>
      </c>
      <c r="AH16" s="496">
        <v>2</v>
      </c>
    </row>
    <row r="17" spans="1:34">
      <c r="A17" s="502">
        <v>20</v>
      </c>
      <c r="B17" s="503" t="s">
        <v>51</v>
      </c>
      <c r="C17" s="504">
        <v>16467</v>
      </c>
      <c r="D17" s="504">
        <v>16473</v>
      </c>
      <c r="E17" s="510">
        <v>4541617.8833280578</v>
      </c>
      <c r="F17" s="200">
        <v>4380185.8833946018</v>
      </c>
      <c r="G17" s="505">
        <f t="shared" si="11"/>
        <v>-161431.99993345607</v>
      </c>
      <c r="H17" s="506">
        <f t="shared" si="12"/>
        <v>-3266899</v>
      </c>
      <c r="I17" s="200">
        <f t="shared" si="13"/>
        <v>-5845370.5392033849</v>
      </c>
      <c r="J17" s="507">
        <f t="shared" si="14"/>
        <v>-2578471.5392033849</v>
      </c>
      <c r="K17" s="508">
        <v>-1559634</v>
      </c>
      <c r="L17" s="509">
        <v>-2617588.072503713</v>
      </c>
      <c r="M17" s="509">
        <v>-1707265</v>
      </c>
      <c r="N17" s="509">
        <v>-2228353.727565065</v>
      </c>
      <c r="O17" s="509">
        <v>-666285.82608973759</v>
      </c>
      <c r="P17" s="508">
        <f t="shared" si="15"/>
        <v>-333142.91304486879</v>
      </c>
      <c r="Q17" s="510"/>
      <c r="R17" s="510">
        <v>7582111</v>
      </c>
      <c r="S17" s="510">
        <v>7063363.7358082561</v>
      </c>
      <c r="T17" s="510">
        <v>2774244.0656870781</v>
      </c>
      <c r="U17" s="510">
        <v>2777116.1111893579</v>
      </c>
      <c r="V17" s="505">
        <f t="shared" si="16"/>
        <v>-515875.21868946403</v>
      </c>
      <c r="W17" s="495">
        <v>11631074.065687079</v>
      </c>
      <c r="X17" s="495">
        <v>8375295.1911888784</v>
      </c>
      <c r="Y17" s="511">
        <v>-2539976</v>
      </c>
      <c r="Z17" s="511">
        <v>-2539976</v>
      </c>
      <c r="AA17" s="495">
        <v>9091098.065687079</v>
      </c>
      <c r="AB17" s="495">
        <v>5835319.1911888784</v>
      </c>
      <c r="AC17" s="505">
        <f t="shared" si="17"/>
        <v>-3255778.8744982006</v>
      </c>
      <c r="AD17" s="512">
        <f t="shared" si="18"/>
        <v>552.07979994456059</v>
      </c>
      <c r="AE17" s="531">
        <f t="shared" si="19"/>
        <v>354.23536642924046</v>
      </c>
      <c r="AF17" s="507">
        <f t="shared" si="20"/>
        <v>-197.84443351532013</v>
      </c>
      <c r="AG17" s="496">
        <v>6</v>
      </c>
      <c r="AH17" s="496">
        <v>6</v>
      </c>
    </row>
    <row r="18" spans="1:34">
      <c r="A18" s="502">
        <v>46</v>
      </c>
      <c r="B18" s="503" t="s">
        <v>52</v>
      </c>
      <c r="C18" s="504">
        <v>1362</v>
      </c>
      <c r="D18" s="504">
        <v>1341</v>
      </c>
      <c r="E18" s="510">
        <v>759816.52502783993</v>
      </c>
      <c r="F18" s="200">
        <v>832327.40064817399</v>
      </c>
      <c r="G18" s="505">
        <f t="shared" si="11"/>
        <v>72510.87562033406</v>
      </c>
      <c r="H18" s="506">
        <f t="shared" si="12"/>
        <v>764515</v>
      </c>
      <c r="I18" s="200">
        <f t="shared" si="13"/>
        <v>594833.85578836198</v>
      </c>
      <c r="J18" s="507">
        <f t="shared" si="14"/>
        <v>-169681.14421163802</v>
      </c>
      <c r="K18" s="508">
        <v>423169</v>
      </c>
      <c r="L18" s="509">
        <v>385375.95526554046</v>
      </c>
      <c r="M18" s="509">
        <v>341346</v>
      </c>
      <c r="N18" s="509">
        <v>290817.33348460787</v>
      </c>
      <c r="O18" s="509">
        <v>-54239.621974524263</v>
      </c>
      <c r="P18" s="508">
        <f t="shared" si="15"/>
        <v>-27119.810987262132</v>
      </c>
      <c r="Q18" s="510"/>
      <c r="R18" s="510">
        <v>395478</v>
      </c>
      <c r="S18" s="510">
        <v>557868.34228187974</v>
      </c>
      <c r="T18" s="510">
        <v>299258.74607450695</v>
      </c>
      <c r="U18" s="510">
        <v>301710.19723308878</v>
      </c>
      <c r="V18" s="505">
        <f t="shared" si="16"/>
        <v>164841.79344046151</v>
      </c>
      <c r="W18" s="495">
        <v>2219068.746074507</v>
      </c>
      <c r="X18" s="495">
        <v>2286739.7959515085</v>
      </c>
      <c r="Y18" s="511">
        <v>-346769</v>
      </c>
      <c r="Z18" s="511">
        <v>-346769</v>
      </c>
      <c r="AA18" s="495">
        <v>1872299.746074507</v>
      </c>
      <c r="AB18" s="495">
        <v>1939970.7959515085</v>
      </c>
      <c r="AC18" s="505">
        <f t="shared" si="17"/>
        <v>67671.049877001438</v>
      </c>
      <c r="AD18" s="512">
        <f t="shared" si="18"/>
        <v>1374.669417088478</v>
      </c>
      <c r="AE18" s="531">
        <f t="shared" si="19"/>
        <v>1446.6598030958303</v>
      </c>
      <c r="AF18" s="507">
        <f t="shared" si="20"/>
        <v>71.990386007352299</v>
      </c>
      <c r="AG18" s="496">
        <v>10</v>
      </c>
      <c r="AH18" s="496">
        <v>10</v>
      </c>
    </row>
    <row r="19" spans="1:34">
      <c r="A19" s="502">
        <v>47</v>
      </c>
      <c r="B19" s="503" t="s">
        <v>53</v>
      </c>
      <c r="C19" s="504">
        <v>1789</v>
      </c>
      <c r="D19" s="504">
        <v>1811</v>
      </c>
      <c r="E19" s="510">
        <v>2121790.9162478577</v>
      </c>
      <c r="F19" s="200">
        <v>2257422.040934932</v>
      </c>
      <c r="G19" s="505">
        <f t="shared" si="11"/>
        <v>135631.12468707422</v>
      </c>
      <c r="H19" s="506">
        <f t="shared" si="12"/>
        <v>628850</v>
      </c>
      <c r="I19" s="200">
        <f t="shared" si="13"/>
        <v>355986.64825666003</v>
      </c>
      <c r="J19" s="507">
        <f t="shared" si="14"/>
        <v>-272863.35174333997</v>
      </c>
      <c r="K19" s="508">
        <v>-40130</v>
      </c>
      <c r="L19" s="509">
        <v>-117535.27061684112</v>
      </c>
      <c r="M19" s="509">
        <v>668980</v>
      </c>
      <c r="N19" s="509">
        <v>583396.58933867281</v>
      </c>
      <c r="O19" s="509">
        <v>-73249.780310114424</v>
      </c>
      <c r="P19" s="508">
        <f t="shared" si="15"/>
        <v>-36624.890155057212</v>
      </c>
      <c r="Q19" s="510"/>
      <c r="R19" s="510">
        <v>637622</v>
      </c>
      <c r="S19" s="510">
        <v>480692.39136218984</v>
      </c>
      <c r="T19" s="510">
        <v>388613.91736976692</v>
      </c>
      <c r="U19" s="510">
        <v>396846.70958367927</v>
      </c>
      <c r="V19" s="505">
        <f t="shared" si="16"/>
        <v>-148696.81642389775</v>
      </c>
      <c r="W19" s="495">
        <v>3776876.9173697671</v>
      </c>
      <c r="X19" s="495">
        <v>3490947.790137466</v>
      </c>
      <c r="Y19" s="511">
        <v>-18061</v>
      </c>
      <c r="Z19" s="511">
        <v>-18061</v>
      </c>
      <c r="AA19" s="495">
        <v>3758815.9173697671</v>
      </c>
      <c r="AB19" s="495">
        <v>3472886.790137466</v>
      </c>
      <c r="AC19" s="505">
        <f t="shared" si="17"/>
        <v>-285929.12723230105</v>
      </c>
      <c r="AD19" s="512">
        <f t="shared" si="18"/>
        <v>2101.0709431915971</v>
      </c>
      <c r="AE19" s="531">
        <f t="shared" si="19"/>
        <v>1917.662501456359</v>
      </c>
      <c r="AF19" s="507">
        <f t="shared" si="20"/>
        <v>-183.40844173523806</v>
      </c>
      <c r="AG19" s="496">
        <v>19</v>
      </c>
      <c r="AH19" s="496">
        <v>19</v>
      </c>
    </row>
    <row r="20" spans="1:34">
      <c r="A20" s="502">
        <v>49</v>
      </c>
      <c r="B20" s="503" t="s">
        <v>54</v>
      </c>
      <c r="C20" s="504">
        <v>297132</v>
      </c>
      <c r="D20" s="504">
        <v>305274</v>
      </c>
      <c r="E20" s="510">
        <v>231670383.19197631</v>
      </c>
      <c r="F20" s="200">
        <v>248677887.92596337</v>
      </c>
      <c r="G20" s="505">
        <f t="shared" si="11"/>
        <v>17007504.733987063</v>
      </c>
      <c r="H20" s="506">
        <f t="shared" si="12"/>
        <v>116316489</v>
      </c>
      <c r="I20" s="200">
        <f t="shared" si="13"/>
        <v>143198978.85848019</v>
      </c>
      <c r="J20" s="507">
        <f t="shared" si="14"/>
        <v>26882489.858480185</v>
      </c>
      <c r="K20" s="508">
        <v>85654835</v>
      </c>
      <c r="L20" s="509">
        <v>116321535.31742936</v>
      </c>
      <c r="M20" s="509">
        <v>30661654</v>
      </c>
      <c r="N20" s="509">
        <v>45398636.33596234</v>
      </c>
      <c r="O20" s="509">
        <v>-12347461.863274362</v>
      </c>
      <c r="P20" s="508">
        <f t="shared" si="15"/>
        <v>-6173730.931637181</v>
      </c>
      <c r="Q20" s="510"/>
      <c r="R20" s="510">
        <v>-23588333</v>
      </c>
      <c r="S20" s="510">
        <v>-24503466.170605302</v>
      </c>
      <c r="T20" s="510">
        <v>30593192.01680956</v>
      </c>
      <c r="U20" s="510">
        <v>31196367.638407085</v>
      </c>
      <c r="V20" s="505">
        <f t="shared" si="16"/>
        <v>-311957.54900777712</v>
      </c>
      <c r="W20" s="495">
        <v>354991731.01680958</v>
      </c>
      <c r="X20" s="495">
        <v>398569768.25224626</v>
      </c>
      <c r="Y20" s="511">
        <v>501319</v>
      </c>
      <c r="Z20" s="511">
        <v>501319</v>
      </c>
      <c r="AA20" s="495">
        <v>355493050.01680958</v>
      </c>
      <c r="AB20" s="495">
        <v>399071087.25224626</v>
      </c>
      <c r="AC20" s="505">
        <f t="shared" si="17"/>
        <v>43578037.235436678</v>
      </c>
      <c r="AD20" s="512">
        <f t="shared" si="18"/>
        <v>1196.4145565499832</v>
      </c>
      <c r="AE20" s="531">
        <f t="shared" si="19"/>
        <v>1307.2554074446114</v>
      </c>
      <c r="AF20" s="507">
        <f t="shared" si="20"/>
        <v>110.84085089462815</v>
      </c>
      <c r="AG20" s="496">
        <v>1</v>
      </c>
      <c r="AH20" s="497">
        <v>34</v>
      </c>
    </row>
    <row r="21" spans="1:34">
      <c r="A21" s="502">
        <v>50</v>
      </c>
      <c r="B21" s="503" t="s">
        <v>55</v>
      </c>
      <c r="C21" s="504">
        <v>11417</v>
      </c>
      <c r="D21" s="504">
        <v>11276</v>
      </c>
      <c r="E21" s="510">
        <v>2457393.5352644543</v>
      </c>
      <c r="F21" s="200">
        <v>2301952.0429240959</v>
      </c>
      <c r="G21" s="505">
        <f t="shared" si="11"/>
        <v>-155441.49234035844</v>
      </c>
      <c r="H21" s="506">
        <f t="shared" si="12"/>
        <v>152662</v>
      </c>
      <c r="I21" s="200">
        <f t="shared" si="13"/>
        <v>-1968559.9578637581</v>
      </c>
      <c r="J21" s="507">
        <f t="shared" si="14"/>
        <v>-2121221.9578637583</v>
      </c>
      <c r="K21" s="508">
        <v>92376</v>
      </c>
      <c r="L21" s="509">
        <v>-845140.97367457766</v>
      </c>
      <c r="M21" s="509">
        <v>60286</v>
      </c>
      <c r="N21" s="509">
        <v>-439295.96698030422</v>
      </c>
      <c r="O21" s="509">
        <v>-456082.01147258433</v>
      </c>
      <c r="P21" s="508">
        <f t="shared" si="15"/>
        <v>-228041.00573629217</v>
      </c>
      <c r="Q21" s="510"/>
      <c r="R21" s="510">
        <v>3558724</v>
      </c>
      <c r="S21" s="510">
        <v>3596434.9808094613</v>
      </c>
      <c r="T21" s="510">
        <v>2090451.7902924221</v>
      </c>
      <c r="U21" s="510">
        <v>2085141.0496233262</v>
      </c>
      <c r="V21" s="505">
        <f t="shared" si="16"/>
        <v>32400.240140365437</v>
      </c>
      <c r="W21" s="495">
        <v>8259231.7902924223</v>
      </c>
      <c r="X21" s="495">
        <v>6014968.1154931569</v>
      </c>
      <c r="Y21" s="511">
        <v>-1179002</v>
      </c>
      <c r="Z21" s="511">
        <v>-1179002</v>
      </c>
      <c r="AA21" s="495">
        <v>7080229.7902924223</v>
      </c>
      <c r="AB21" s="495">
        <v>4835966.1154931569</v>
      </c>
      <c r="AC21" s="505">
        <f t="shared" si="17"/>
        <v>-2244263.6747992653</v>
      </c>
      <c r="AD21" s="512">
        <f t="shared" si="18"/>
        <v>620.14800650717541</v>
      </c>
      <c r="AE21" s="531">
        <f t="shared" si="19"/>
        <v>428.87248275036865</v>
      </c>
      <c r="AF21" s="507">
        <f t="shared" si="20"/>
        <v>-191.27552375680676</v>
      </c>
      <c r="AG21" s="496">
        <v>4</v>
      </c>
      <c r="AH21" s="496">
        <v>4</v>
      </c>
    </row>
    <row r="22" spans="1:34">
      <c r="A22" s="502">
        <v>51</v>
      </c>
      <c r="B22" s="503" t="s">
        <v>56</v>
      </c>
      <c r="C22" s="504">
        <v>9334</v>
      </c>
      <c r="D22" s="504">
        <v>9211</v>
      </c>
      <c r="E22" s="510">
        <v>3665750.7390590366</v>
      </c>
      <c r="F22" s="200">
        <v>3532642.1383864963</v>
      </c>
      <c r="G22" s="505">
        <f t="shared" si="11"/>
        <v>-133108.60067254025</v>
      </c>
      <c r="H22" s="506">
        <f t="shared" si="12"/>
        <v>-8438161</v>
      </c>
      <c r="I22" s="200">
        <f t="shared" si="13"/>
        <v>-9164902.9798872471</v>
      </c>
      <c r="J22" s="507">
        <f t="shared" si="14"/>
        <v>-726741.97988724709</v>
      </c>
      <c r="K22" s="508">
        <v>-3965481</v>
      </c>
      <c r="L22" s="509">
        <v>-4127677.2240469535</v>
      </c>
      <c r="M22" s="508">
        <v>-4472680</v>
      </c>
      <c r="N22" s="508">
        <v>-4478387.7714920351</v>
      </c>
      <c r="O22" s="508">
        <v>-372558.65623217222</v>
      </c>
      <c r="P22" s="508">
        <f t="shared" si="15"/>
        <v>-186279.32811608611</v>
      </c>
      <c r="Q22" s="200"/>
      <c r="R22" s="510">
        <v>-161278</v>
      </c>
      <c r="S22" s="510">
        <v>-171848.63615171384</v>
      </c>
      <c r="T22" s="510">
        <v>1803744.0505200343</v>
      </c>
      <c r="U22" s="510">
        <v>1800675.4432268033</v>
      </c>
      <c r="V22" s="505">
        <f t="shared" si="16"/>
        <v>-13639.243444944732</v>
      </c>
      <c r="W22" s="495">
        <v>-3129944.9494799655</v>
      </c>
      <c r="X22" s="495">
        <v>-4003434.0344256358</v>
      </c>
      <c r="Y22" s="511">
        <v>-847974</v>
      </c>
      <c r="Z22" s="511">
        <v>-847974</v>
      </c>
      <c r="AA22" s="495">
        <v>-3977918.9494799655</v>
      </c>
      <c r="AB22" s="495">
        <v>-4851408.0344256358</v>
      </c>
      <c r="AC22" s="505">
        <f t="shared" si="17"/>
        <v>-873489.08494567033</v>
      </c>
      <c r="AD22" s="512">
        <f t="shared" si="18"/>
        <v>-426.17516064709292</v>
      </c>
      <c r="AE22" s="531">
        <f t="shared" si="19"/>
        <v>-526.69721359522703</v>
      </c>
      <c r="AF22" s="507">
        <f t="shared" si="20"/>
        <v>-100.5220529481341</v>
      </c>
      <c r="AG22" s="496">
        <v>4</v>
      </c>
      <c r="AH22" s="496">
        <v>4</v>
      </c>
    </row>
    <row r="23" spans="1:34">
      <c r="A23" s="502">
        <v>52</v>
      </c>
      <c r="B23" s="503" t="s">
        <v>57</v>
      </c>
      <c r="C23" s="504">
        <v>2404</v>
      </c>
      <c r="D23" s="504">
        <v>2346</v>
      </c>
      <c r="E23" s="510">
        <v>1090446.5504138954</v>
      </c>
      <c r="F23" s="200">
        <v>1082856.8115568371</v>
      </c>
      <c r="G23" s="505">
        <f t="shared" si="11"/>
        <v>-7589.7388570583425</v>
      </c>
      <c r="H23" s="506">
        <f t="shared" si="12"/>
        <v>880187</v>
      </c>
      <c r="I23" s="200">
        <f t="shared" si="13"/>
        <v>506912.88286547508</v>
      </c>
      <c r="J23" s="507">
        <f t="shared" si="14"/>
        <v>-373274.11713452492</v>
      </c>
      <c r="K23" s="508">
        <v>586768</v>
      </c>
      <c r="L23" s="509">
        <v>474852.91594941862</v>
      </c>
      <c r="M23" s="509">
        <v>293419</v>
      </c>
      <c r="N23" s="509">
        <v>174393.4715606134</v>
      </c>
      <c r="O23" s="509">
        <v>-94889.003096371307</v>
      </c>
      <c r="P23" s="508">
        <f t="shared" si="15"/>
        <v>-47444.501548185654</v>
      </c>
      <c r="Q23" s="510"/>
      <c r="R23" s="510">
        <v>1161901</v>
      </c>
      <c r="S23" s="510">
        <v>1193094.3536320028</v>
      </c>
      <c r="T23" s="510">
        <v>548990.38673231227</v>
      </c>
      <c r="U23" s="510">
        <v>552636.6982331397</v>
      </c>
      <c r="V23" s="505">
        <f t="shared" si="16"/>
        <v>34839.665132830152</v>
      </c>
      <c r="W23" s="495">
        <v>3681524.3867323124</v>
      </c>
      <c r="X23" s="495">
        <v>3335500.7462874614</v>
      </c>
      <c r="Y23" s="511">
        <v>229822</v>
      </c>
      <c r="Z23" s="511">
        <v>229822</v>
      </c>
      <c r="AA23" s="495">
        <v>3911346.3867323124</v>
      </c>
      <c r="AB23" s="495">
        <v>3565322.7462874614</v>
      </c>
      <c r="AC23" s="505">
        <f t="shared" si="17"/>
        <v>-346023.64044485101</v>
      </c>
      <c r="AD23" s="512">
        <f t="shared" si="18"/>
        <v>1627.015967858699</v>
      </c>
      <c r="AE23" s="531">
        <f t="shared" si="19"/>
        <v>1519.7454161498131</v>
      </c>
      <c r="AF23" s="507">
        <f t="shared" si="20"/>
        <v>-107.27055170888593</v>
      </c>
      <c r="AG23" s="496">
        <v>14</v>
      </c>
      <c r="AH23" s="496">
        <v>14</v>
      </c>
    </row>
    <row r="24" spans="1:34">
      <c r="A24" s="502">
        <v>61</v>
      </c>
      <c r="B24" s="503" t="s">
        <v>58</v>
      </c>
      <c r="C24" s="504">
        <v>16573</v>
      </c>
      <c r="D24" s="504">
        <v>16459</v>
      </c>
      <c r="E24" s="510">
        <v>-806356.61653942242</v>
      </c>
      <c r="F24" s="200">
        <v>-969101.9256176874</v>
      </c>
      <c r="G24" s="505">
        <f t="shared" si="11"/>
        <v>-162745.30907826498</v>
      </c>
      <c r="H24" s="506">
        <f t="shared" si="12"/>
        <v>3329597</v>
      </c>
      <c r="I24" s="200">
        <f t="shared" si="13"/>
        <v>913377.45688198425</v>
      </c>
      <c r="J24" s="507">
        <f t="shared" si="14"/>
        <v>-2416219.5431180159</v>
      </c>
      <c r="K24" s="508">
        <v>1336798</v>
      </c>
      <c r="L24" s="509">
        <v>672374.01550989528</v>
      </c>
      <c r="M24" s="509">
        <v>1992799</v>
      </c>
      <c r="N24" s="509">
        <v>1239582.790453403</v>
      </c>
      <c r="O24" s="509">
        <v>-665719.56605420937</v>
      </c>
      <c r="P24" s="508">
        <f t="shared" si="15"/>
        <v>-332859.78302710468</v>
      </c>
      <c r="Q24" s="510"/>
      <c r="R24" s="510">
        <v>5988693</v>
      </c>
      <c r="S24" s="510">
        <v>5524735.6871870952</v>
      </c>
      <c r="T24" s="510">
        <v>3033193.7414299296</v>
      </c>
      <c r="U24" s="510">
        <v>3065720.5326125962</v>
      </c>
      <c r="V24" s="505">
        <f t="shared" si="16"/>
        <v>-431430.52163023688</v>
      </c>
      <c r="W24" s="495">
        <v>11545127.741429929</v>
      </c>
      <c r="X24" s="495">
        <v>8534731.751064036</v>
      </c>
      <c r="Y24" s="511">
        <v>1241767</v>
      </c>
      <c r="Z24" s="511">
        <v>1241767</v>
      </c>
      <c r="AA24" s="495">
        <v>12786894.741429929</v>
      </c>
      <c r="AB24" s="495">
        <v>9776498.751064036</v>
      </c>
      <c r="AC24" s="505">
        <f t="shared" si="17"/>
        <v>-3010395.9903658926</v>
      </c>
      <c r="AD24" s="512">
        <f t="shared" si="18"/>
        <v>771.54979432992991</v>
      </c>
      <c r="AE24" s="531">
        <f t="shared" si="19"/>
        <v>593.99105359159341</v>
      </c>
      <c r="AF24" s="507">
        <f t="shared" si="20"/>
        <v>-177.5587407383365</v>
      </c>
      <c r="AG24" s="496">
        <v>5</v>
      </c>
      <c r="AH24" s="496">
        <v>5</v>
      </c>
    </row>
    <row r="25" spans="1:34">
      <c r="A25" s="502">
        <v>69</v>
      </c>
      <c r="B25" s="503" t="s">
        <v>59</v>
      </c>
      <c r="C25" s="504">
        <v>6802</v>
      </c>
      <c r="D25" s="504">
        <v>6687</v>
      </c>
      <c r="E25" s="510">
        <v>3734551.7950217826</v>
      </c>
      <c r="F25" s="200">
        <v>3595426.0556196584</v>
      </c>
      <c r="G25" s="505">
        <f t="shared" si="11"/>
        <v>-139125.73940212419</v>
      </c>
      <c r="H25" s="506">
        <f t="shared" si="12"/>
        <v>-2964940</v>
      </c>
      <c r="I25" s="200">
        <f t="shared" si="13"/>
        <v>-4030166.2346300958</v>
      </c>
      <c r="J25" s="507">
        <f t="shared" si="14"/>
        <v>-1065226.2346300958</v>
      </c>
      <c r="K25" s="508">
        <v>-1346133</v>
      </c>
      <c r="L25" s="509">
        <v>-1786388.9559949033</v>
      </c>
      <c r="M25" s="509">
        <v>-1618807</v>
      </c>
      <c r="N25" s="509">
        <v>-1838072.1867519219</v>
      </c>
      <c r="O25" s="509">
        <v>-270470.06125551357</v>
      </c>
      <c r="P25" s="508">
        <f t="shared" si="15"/>
        <v>-135235.03062775679</v>
      </c>
      <c r="Q25" s="510"/>
      <c r="R25" s="510">
        <v>3717894</v>
      </c>
      <c r="S25" s="510">
        <v>3720927.9316509287</v>
      </c>
      <c r="T25" s="510">
        <v>1358836.9357966033</v>
      </c>
      <c r="U25" s="510">
        <v>1378950.1907303869</v>
      </c>
      <c r="V25" s="505">
        <f t="shared" si="16"/>
        <v>23147.186584712006</v>
      </c>
      <c r="W25" s="495">
        <v>5846342.9357966036</v>
      </c>
      <c r="X25" s="495">
        <v>4665137.9433708973</v>
      </c>
      <c r="Y25" s="511">
        <v>680407</v>
      </c>
      <c r="Z25" s="511">
        <v>680407</v>
      </c>
      <c r="AA25" s="495">
        <v>6526749.9357966036</v>
      </c>
      <c r="AB25" s="495">
        <v>5345544.9433708973</v>
      </c>
      <c r="AC25" s="505">
        <f t="shared" si="17"/>
        <v>-1181204.9924257062</v>
      </c>
      <c r="AD25" s="512">
        <f t="shared" si="18"/>
        <v>959.53395116092383</v>
      </c>
      <c r="AE25" s="531">
        <f t="shared" si="19"/>
        <v>799.39359105292317</v>
      </c>
      <c r="AF25" s="507">
        <f t="shared" si="20"/>
        <v>-160.14036010800066</v>
      </c>
      <c r="AG25" s="496">
        <v>17</v>
      </c>
      <c r="AH25" s="496">
        <v>17</v>
      </c>
    </row>
    <row r="26" spans="1:34">
      <c r="A26" s="502">
        <v>71</v>
      </c>
      <c r="B26" s="503" t="s">
        <v>60</v>
      </c>
      <c r="C26" s="504">
        <v>6613</v>
      </c>
      <c r="D26" s="504">
        <v>6591</v>
      </c>
      <c r="E26" s="510">
        <v>4881508.9261949575</v>
      </c>
      <c r="F26" s="200">
        <v>4867759.0030744849</v>
      </c>
      <c r="G26" s="505">
        <f t="shared" si="11"/>
        <v>-13749.92312047258</v>
      </c>
      <c r="H26" s="506">
        <f t="shared" si="12"/>
        <v>-454580</v>
      </c>
      <c r="I26" s="200">
        <f t="shared" si="13"/>
        <v>-1461616.2574713712</v>
      </c>
      <c r="J26" s="507">
        <f t="shared" si="14"/>
        <v>-1007036.2574713712</v>
      </c>
      <c r="K26" s="508">
        <v>116197</v>
      </c>
      <c r="L26" s="509">
        <v>-292252.52949746657</v>
      </c>
      <c r="M26" s="509">
        <v>-570777</v>
      </c>
      <c r="N26" s="509">
        <v>-769483.02502749604</v>
      </c>
      <c r="O26" s="509">
        <v>-266587.13529760583</v>
      </c>
      <c r="P26" s="508">
        <f t="shared" si="15"/>
        <v>-133293.56764880291</v>
      </c>
      <c r="Q26" s="510"/>
      <c r="R26" s="510">
        <v>3923936</v>
      </c>
      <c r="S26" s="510">
        <v>3888870.1094753686</v>
      </c>
      <c r="T26" s="510">
        <v>1381039.5184965217</v>
      </c>
      <c r="U26" s="510">
        <v>1404178.6055457909</v>
      </c>
      <c r="V26" s="505">
        <f t="shared" si="16"/>
        <v>-11926.803475362249</v>
      </c>
      <c r="W26" s="495">
        <v>9731904.5184965208</v>
      </c>
      <c r="X26" s="495">
        <v>8699191.4606242925</v>
      </c>
      <c r="Y26" s="511">
        <v>637384</v>
      </c>
      <c r="Z26" s="511">
        <v>637384</v>
      </c>
      <c r="AA26" s="495">
        <v>10369288.518496521</v>
      </c>
      <c r="AB26" s="495">
        <v>9336575.4606242925</v>
      </c>
      <c r="AC26" s="505">
        <f t="shared" si="17"/>
        <v>-1032713.0578722283</v>
      </c>
      <c r="AD26" s="512">
        <f t="shared" si="18"/>
        <v>1568.0158050047664</v>
      </c>
      <c r="AE26" s="531">
        <f t="shared" si="19"/>
        <v>1416.5643241730074</v>
      </c>
      <c r="AF26" s="507">
        <f t="shared" si="20"/>
        <v>-151.451480831759</v>
      </c>
      <c r="AG26" s="496">
        <v>17</v>
      </c>
      <c r="AH26" s="496">
        <v>17</v>
      </c>
    </row>
    <row r="27" spans="1:34">
      <c r="A27" s="502">
        <v>72</v>
      </c>
      <c r="B27" s="503" t="s">
        <v>61</v>
      </c>
      <c r="C27" s="504">
        <v>950</v>
      </c>
      <c r="D27" s="504">
        <v>960</v>
      </c>
      <c r="E27" s="510">
        <v>1257643.3808491773</v>
      </c>
      <c r="F27" s="200">
        <v>1304895.1913229665</v>
      </c>
      <c r="G27" s="505">
        <f t="shared" si="11"/>
        <v>47251.810473789228</v>
      </c>
      <c r="H27" s="506">
        <f t="shared" si="12"/>
        <v>1610</v>
      </c>
      <c r="I27" s="200">
        <f t="shared" si="13"/>
        <v>-302631.23868752096</v>
      </c>
      <c r="J27" s="507">
        <f t="shared" si="14"/>
        <v>-304241.23868752096</v>
      </c>
      <c r="K27" s="508">
        <v>-18544</v>
      </c>
      <c r="L27" s="509">
        <v>-172610.05132045501</v>
      </c>
      <c r="M27" s="509">
        <v>20154</v>
      </c>
      <c r="N27" s="509">
        <v>-71777.297998449299</v>
      </c>
      <c r="O27" s="509">
        <v>-38829.25957907777</v>
      </c>
      <c r="P27" s="508">
        <f t="shared" si="15"/>
        <v>-19414.629789538885</v>
      </c>
      <c r="Q27" s="510"/>
      <c r="R27" s="510">
        <v>286639</v>
      </c>
      <c r="S27" s="510">
        <v>297482.92442468769</v>
      </c>
      <c r="T27" s="510">
        <v>170460.73771434132</v>
      </c>
      <c r="U27" s="510">
        <v>171597.85210447796</v>
      </c>
      <c r="V27" s="505">
        <f t="shared" si="16"/>
        <v>11981.038814824366</v>
      </c>
      <c r="W27" s="495">
        <v>1716352.7377143414</v>
      </c>
      <c r="X27" s="495">
        <v>1471344.7291646141</v>
      </c>
      <c r="Y27" s="511">
        <v>-217888</v>
      </c>
      <c r="Z27" s="511">
        <v>-217888</v>
      </c>
      <c r="AA27" s="495">
        <v>1498464.7377143414</v>
      </c>
      <c r="AB27" s="495">
        <v>1253456.7291646141</v>
      </c>
      <c r="AC27" s="505">
        <f t="shared" si="17"/>
        <v>-245008.00854972727</v>
      </c>
      <c r="AD27" s="512">
        <f t="shared" si="18"/>
        <v>1577.3313028572015</v>
      </c>
      <c r="AE27" s="531">
        <f t="shared" si="19"/>
        <v>1305.6840928798063</v>
      </c>
      <c r="AF27" s="507">
        <f t="shared" si="20"/>
        <v>-271.64720997739528</v>
      </c>
      <c r="AG27" s="496">
        <v>17</v>
      </c>
      <c r="AH27" s="496">
        <v>17</v>
      </c>
    </row>
    <row r="28" spans="1:34">
      <c r="A28" s="502">
        <v>74</v>
      </c>
      <c r="B28" s="503" t="s">
        <v>62</v>
      </c>
      <c r="C28" s="504">
        <v>1083</v>
      </c>
      <c r="D28" s="504">
        <v>1052</v>
      </c>
      <c r="E28" s="510">
        <v>530947.62723813998</v>
      </c>
      <c r="F28" s="200">
        <v>523618.18759566173</v>
      </c>
      <c r="G28" s="505">
        <f t="shared" si="11"/>
        <v>-7329.4396424782462</v>
      </c>
      <c r="H28" s="506">
        <f t="shared" si="12"/>
        <v>153032</v>
      </c>
      <c r="I28" s="200">
        <f t="shared" si="13"/>
        <v>198159.48422990926</v>
      </c>
      <c r="J28" s="507">
        <f t="shared" si="14"/>
        <v>45127.484229909256</v>
      </c>
      <c r="K28" s="508">
        <v>124877</v>
      </c>
      <c r="L28" s="509">
        <v>202213.16473775113</v>
      </c>
      <c r="M28" s="509">
        <v>28155</v>
      </c>
      <c r="N28" s="509">
        <v>59771.914925267221</v>
      </c>
      <c r="O28" s="509">
        <v>-42550.39695540606</v>
      </c>
      <c r="P28" s="508">
        <f t="shared" si="15"/>
        <v>-21275.19847770303</v>
      </c>
      <c r="Q28" s="510"/>
      <c r="R28" s="510">
        <v>462783</v>
      </c>
      <c r="S28" s="510">
        <v>517079.63859000657</v>
      </c>
      <c r="T28" s="510">
        <v>286522.37275305967</v>
      </c>
      <c r="U28" s="510">
        <v>288321.85245114315</v>
      </c>
      <c r="V28" s="505">
        <f t="shared" si="16"/>
        <v>56096.118288089987</v>
      </c>
      <c r="W28" s="495">
        <v>1433284.3727530597</v>
      </c>
      <c r="X28" s="495">
        <v>1527179.1628667237</v>
      </c>
      <c r="Y28" s="511">
        <v>-305209</v>
      </c>
      <c r="Z28" s="511">
        <v>-305209</v>
      </c>
      <c r="AA28" s="495">
        <v>1128075.3727530597</v>
      </c>
      <c r="AB28" s="495">
        <v>1221970.1628667237</v>
      </c>
      <c r="AC28" s="505">
        <f t="shared" si="17"/>
        <v>93894.790113663999</v>
      </c>
      <c r="AD28" s="512">
        <f t="shared" si="18"/>
        <v>1041.6208428006091</v>
      </c>
      <c r="AE28" s="531">
        <f t="shared" si="19"/>
        <v>1161.5685958809161</v>
      </c>
      <c r="AF28" s="507">
        <f t="shared" si="20"/>
        <v>119.94775308030694</v>
      </c>
      <c r="AG28" s="496">
        <v>16</v>
      </c>
      <c r="AH28" s="496">
        <v>16</v>
      </c>
    </row>
    <row r="29" spans="1:34">
      <c r="A29" s="502">
        <v>75</v>
      </c>
      <c r="B29" s="503" t="s">
        <v>63</v>
      </c>
      <c r="C29" s="504">
        <v>19702</v>
      </c>
      <c r="D29" s="504">
        <v>19549</v>
      </c>
      <c r="E29" s="510">
        <v>1151079.1216108592</v>
      </c>
      <c r="F29" s="200">
        <v>1737067.8058260581</v>
      </c>
      <c r="G29" s="505">
        <f t="shared" si="11"/>
        <v>585988.68421519897</v>
      </c>
      <c r="H29" s="506">
        <f t="shared" si="12"/>
        <v>-27787</v>
      </c>
      <c r="I29" s="200">
        <f t="shared" si="13"/>
        <v>-5893924.8826127797</v>
      </c>
      <c r="J29" s="507">
        <f t="shared" si="14"/>
        <v>-5866137.8826127797</v>
      </c>
      <c r="K29" s="508">
        <v>-1014078</v>
      </c>
      <c r="L29" s="509">
        <v>-3952853.8430848247</v>
      </c>
      <c r="M29" s="509">
        <v>986291</v>
      </c>
      <c r="N29" s="509">
        <v>-755019.17154140666</v>
      </c>
      <c r="O29" s="509">
        <v>-790701.24532436603</v>
      </c>
      <c r="P29" s="508">
        <f t="shared" si="15"/>
        <v>-395350.62266218301</v>
      </c>
      <c r="Q29" s="510"/>
      <c r="R29" s="510">
        <v>-171272</v>
      </c>
      <c r="S29" s="510">
        <v>-476092.85014347173</v>
      </c>
      <c r="T29" s="510">
        <v>3237145.3558460623</v>
      </c>
      <c r="U29" s="510">
        <v>3266995.9565822659</v>
      </c>
      <c r="V29" s="505">
        <f t="shared" si="16"/>
        <v>-274970.24940726813</v>
      </c>
      <c r="W29" s="495">
        <v>4189165.3558460623</v>
      </c>
      <c r="X29" s="495">
        <v>-1365953.9703478711</v>
      </c>
      <c r="Y29" s="511">
        <v>-1724521</v>
      </c>
      <c r="Z29" s="511">
        <v>-1724521</v>
      </c>
      <c r="AA29" s="495">
        <v>2464644.3558460623</v>
      </c>
      <c r="AB29" s="495">
        <v>-3090474.9703478711</v>
      </c>
      <c r="AC29" s="505">
        <f t="shared" si="17"/>
        <v>-5555119.3261939334</v>
      </c>
      <c r="AD29" s="512">
        <f t="shared" si="18"/>
        <v>125.09615043376623</v>
      </c>
      <c r="AE29" s="531">
        <f t="shared" si="19"/>
        <v>-158.08864751894578</v>
      </c>
      <c r="AF29" s="507">
        <f t="shared" si="20"/>
        <v>-283.18479795271202</v>
      </c>
      <c r="AG29" s="496">
        <v>8</v>
      </c>
      <c r="AH29" s="496">
        <v>8</v>
      </c>
    </row>
    <row r="30" spans="1:34">
      <c r="A30" s="502">
        <v>77</v>
      </c>
      <c r="B30" s="503" t="s">
        <v>64</v>
      </c>
      <c r="C30" s="504">
        <v>4683</v>
      </c>
      <c r="D30" s="504">
        <v>4601</v>
      </c>
      <c r="E30" s="510">
        <v>970477.37317378563</v>
      </c>
      <c r="F30" s="200">
        <v>908570.67863764788</v>
      </c>
      <c r="G30" s="505">
        <f t="shared" si="11"/>
        <v>-61906.694536137744</v>
      </c>
      <c r="H30" s="506">
        <f t="shared" si="12"/>
        <v>106735</v>
      </c>
      <c r="I30" s="200">
        <f t="shared" si="13"/>
        <v>-985537.32167638058</v>
      </c>
      <c r="J30" s="507">
        <f t="shared" si="14"/>
        <v>-1092272.3216763805</v>
      </c>
      <c r="K30" s="508">
        <v>62639</v>
      </c>
      <c r="L30" s="509">
        <v>-455876.98109308537</v>
      </c>
      <c r="M30" s="509">
        <v>44096</v>
      </c>
      <c r="N30" s="509">
        <v>-250514.36664058155</v>
      </c>
      <c r="O30" s="509">
        <v>-186097.31596180919</v>
      </c>
      <c r="P30" s="508">
        <f t="shared" si="15"/>
        <v>-93048.657980904594</v>
      </c>
      <c r="Q30" s="510"/>
      <c r="R30" s="510">
        <v>2693102</v>
      </c>
      <c r="S30" s="510">
        <v>2686569.5431748857</v>
      </c>
      <c r="T30" s="510">
        <v>1062975.310328146</v>
      </c>
      <c r="U30" s="510">
        <v>1064403.0760449108</v>
      </c>
      <c r="V30" s="505">
        <f t="shared" si="16"/>
        <v>-5104.691108349245</v>
      </c>
      <c r="W30" s="495">
        <v>4833289.3103281464</v>
      </c>
      <c r="X30" s="495">
        <v>3674005.9761810768</v>
      </c>
      <c r="Y30" s="511">
        <v>207899</v>
      </c>
      <c r="Z30" s="511">
        <v>207899</v>
      </c>
      <c r="AA30" s="495">
        <v>5041188.3103281464</v>
      </c>
      <c r="AB30" s="495">
        <v>3881904.9761810768</v>
      </c>
      <c r="AC30" s="505">
        <f t="shared" si="17"/>
        <v>-1159283.3341470696</v>
      </c>
      <c r="AD30" s="512">
        <f t="shared" si="18"/>
        <v>1076.4869336596512</v>
      </c>
      <c r="AE30" s="531">
        <f t="shared" si="19"/>
        <v>843.70897113259662</v>
      </c>
      <c r="AF30" s="507">
        <f t="shared" si="20"/>
        <v>-232.77796252705457</v>
      </c>
      <c r="AG30" s="496">
        <v>13</v>
      </c>
      <c r="AH30" s="496">
        <v>13</v>
      </c>
    </row>
    <row r="31" spans="1:34">
      <c r="A31" s="502">
        <v>78</v>
      </c>
      <c r="B31" s="503" t="s">
        <v>65</v>
      </c>
      <c r="C31" s="504">
        <v>7979</v>
      </c>
      <c r="D31" s="504">
        <v>7832</v>
      </c>
      <c r="E31" s="510">
        <v>1128823.1270345822</v>
      </c>
      <c r="F31" s="200">
        <v>1204586.4437026605</v>
      </c>
      <c r="G31" s="505">
        <f t="shared" si="11"/>
        <v>75763.316668078303</v>
      </c>
      <c r="H31" s="506">
        <f t="shared" si="12"/>
        <v>-1890661</v>
      </c>
      <c r="I31" s="200">
        <f t="shared" si="13"/>
        <v>-3390209.4979212824</v>
      </c>
      <c r="J31" s="507">
        <f t="shared" si="14"/>
        <v>-1499548.4979212824</v>
      </c>
      <c r="K31" s="508">
        <v>-1543135</v>
      </c>
      <c r="L31" s="509">
        <v>-2209895.9938223227</v>
      </c>
      <c r="M31" s="509">
        <v>-347526</v>
      </c>
      <c r="N31" s="509">
        <v>-705140.43999999529</v>
      </c>
      <c r="O31" s="509">
        <v>-316782.04273264279</v>
      </c>
      <c r="P31" s="508">
        <f t="shared" si="15"/>
        <v>-158391.02136632139</v>
      </c>
      <c r="Q31" s="510"/>
      <c r="R31" s="510">
        <v>-53171</v>
      </c>
      <c r="S31" s="510">
        <v>-107517.31688563203</v>
      </c>
      <c r="T31" s="510">
        <v>1250756.2643230706</v>
      </c>
      <c r="U31" s="510">
        <v>1261821.2359808837</v>
      </c>
      <c r="V31" s="505">
        <f t="shared" si="16"/>
        <v>-43281.345227818936</v>
      </c>
      <c r="W31" s="495">
        <v>435747.26432307065</v>
      </c>
      <c r="X31" s="495">
        <v>-1031319.1351233479</v>
      </c>
      <c r="Y31" s="511">
        <v>-344279</v>
      </c>
      <c r="Z31" s="511">
        <v>-344279</v>
      </c>
      <c r="AA31" s="495">
        <v>91468.264323070645</v>
      </c>
      <c r="AB31" s="495">
        <v>-1375598.1351233479</v>
      </c>
      <c r="AC31" s="505">
        <f t="shared" si="17"/>
        <v>-1467066.3994464185</v>
      </c>
      <c r="AD31" s="512">
        <f t="shared" si="18"/>
        <v>11.463625056156241</v>
      </c>
      <c r="AE31" s="531">
        <f t="shared" si="19"/>
        <v>-175.63816842739377</v>
      </c>
      <c r="AF31" s="507">
        <f t="shared" si="20"/>
        <v>-187.10179348355001</v>
      </c>
      <c r="AG31" s="496">
        <v>1</v>
      </c>
      <c r="AH31" s="497">
        <v>34</v>
      </c>
    </row>
    <row r="32" spans="1:34">
      <c r="A32" s="502">
        <v>79</v>
      </c>
      <c r="B32" s="503" t="s">
        <v>66</v>
      </c>
      <c r="C32" s="504">
        <v>6785</v>
      </c>
      <c r="D32" s="504">
        <v>6753</v>
      </c>
      <c r="E32" s="510">
        <v>301627.2333320505</v>
      </c>
      <c r="F32" s="200">
        <v>400358.57217752421</v>
      </c>
      <c r="G32" s="505">
        <f t="shared" si="11"/>
        <v>98731.338845473714</v>
      </c>
      <c r="H32" s="506">
        <f t="shared" si="12"/>
        <v>-1703487</v>
      </c>
      <c r="I32" s="200">
        <f t="shared" si="13"/>
        <v>-2269422.1935547045</v>
      </c>
      <c r="J32" s="507">
        <f t="shared" si="14"/>
        <v>-565935.19355470454</v>
      </c>
      <c r="K32" s="508">
        <v>-870012</v>
      </c>
      <c r="L32" s="509">
        <v>-1008962.1725838643</v>
      </c>
      <c r="M32" s="509">
        <v>-833475</v>
      </c>
      <c r="N32" s="509">
        <v>-850750.66169347742</v>
      </c>
      <c r="O32" s="509">
        <v>-273139.57285157521</v>
      </c>
      <c r="P32" s="508">
        <f t="shared" si="15"/>
        <v>-136569.78642578761</v>
      </c>
      <c r="Q32" s="510"/>
      <c r="R32" s="510">
        <v>-482306</v>
      </c>
      <c r="S32" s="510">
        <v>-436442.75713384827</v>
      </c>
      <c r="T32" s="510">
        <v>1086400.6993279201</v>
      </c>
      <c r="U32" s="510">
        <v>1092388.3991532675</v>
      </c>
      <c r="V32" s="505">
        <f t="shared" si="16"/>
        <v>51850.942691499135</v>
      </c>
      <c r="W32" s="495">
        <v>-797764.3006720799</v>
      </c>
      <c r="X32" s="495">
        <v>-1213117.9793577413</v>
      </c>
      <c r="Y32" s="511">
        <v>-358485</v>
      </c>
      <c r="Z32" s="511">
        <v>-358485</v>
      </c>
      <c r="AA32" s="495">
        <v>-1156249.3006720799</v>
      </c>
      <c r="AB32" s="495">
        <v>-1571602.9793577413</v>
      </c>
      <c r="AC32" s="505">
        <f t="shared" si="17"/>
        <v>-415353.67868566141</v>
      </c>
      <c r="AD32" s="512">
        <f t="shared" si="18"/>
        <v>-170.41257194872216</v>
      </c>
      <c r="AE32" s="531">
        <f t="shared" si="19"/>
        <v>-232.72663695509274</v>
      </c>
      <c r="AF32" s="507">
        <f t="shared" si="20"/>
        <v>-62.314065006370583</v>
      </c>
      <c r="AG32" s="496">
        <v>4</v>
      </c>
      <c r="AH32" s="496">
        <v>4</v>
      </c>
    </row>
    <row r="33" spans="1:34">
      <c r="A33" s="502">
        <v>81</v>
      </c>
      <c r="B33" s="503" t="s">
        <v>67</v>
      </c>
      <c r="C33" s="504">
        <v>2621</v>
      </c>
      <c r="D33" s="504">
        <v>2574</v>
      </c>
      <c r="E33" s="510">
        <v>-219558.0227686771</v>
      </c>
      <c r="F33" s="200">
        <v>-294692.17360965145</v>
      </c>
      <c r="G33" s="505">
        <f t="shared" si="11"/>
        <v>-75134.150840974355</v>
      </c>
      <c r="H33" s="506">
        <f t="shared" si="12"/>
        <v>702770</v>
      </c>
      <c r="I33" s="200">
        <f t="shared" si="13"/>
        <v>-185213.27794266364</v>
      </c>
      <c r="J33" s="507">
        <f t="shared" si="14"/>
        <v>-887983.27794266364</v>
      </c>
      <c r="K33" s="508">
        <v>290116</v>
      </c>
      <c r="L33" s="509">
        <v>-119780.31471623521</v>
      </c>
      <c r="M33" s="509">
        <v>412654</v>
      </c>
      <c r="N33" s="509">
        <v>90733.465143174981</v>
      </c>
      <c r="O33" s="509">
        <v>-104110.95224640227</v>
      </c>
      <c r="P33" s="508">
        <f t="shared" si="15"/>
        <v>-52055.476123201137</v>
      </c>
      <c r="Q33" s="510"/>
      <c r="R33" s="510">
        <v>266278</v>
      </c>
      <c r="S33" s="510">
        <v>576075.280461043</v>
      </c>
      <c r="T33" s="510">
        <v>628569.95055504888</v>
      </c>
      <c r="U33" s="510">
        <v>630717.24210827868</v>
      </c>
      <c r="V33" s="505">
        <f t="shared" si="16"/>
        <v>311944.57201427268</v>
      </c>
      <c r="W33" s="495">
        <v>1378059.9505550489</v>
      </c>
      <c r="X33" s="495">
        <v>726887.0710170141</v>
      </c>
      <c r="Y33" s="511">
        <v>-690258</v>
      </c>
      <c r="Z33" s="511">
        <v>-690258</v>
      </c>
      <c r="AA33" s="495">
        <v>687801.95055504888</v>
      </c>
      <c r="AB33" s="495">
        <v>36629.071017014096</v>
      </c>
      <c r="AC33" s="505">
        <f t="shared" si="17"/>
        <v>-651172.87953803479</v>
      </c>
      <c r="AD33" s="512">
        <f t="shared" si="18"/>
        <v>262.41966827739373</v>
      </c>
      <c r="AE33" s="531">
        <f t="shared" si="19"/>
        <v>14.230408320518297</v>
      </c>
      <c r="AF33" s="507">
        <f t="shared" si="20"/>
        <v>-248.18925995687542</v>
      </c>
      <c r="AG33" s="496">
        <v>7</v>
      </c>
      <c r="AH33" s="496">
        <v>7</v>
      </c>
    </row>
    <row r="34" spans="1:34">
      <c r="A34" s="502">
        <v>82</v>
      </c>
      <c r="B34" s="503" t="s">
        <v>68</v>
      </c>
      <c r="C34" s="504">
        <v>9405</v>
      </c>
      <c r="D34" s="504">
        <v>9359</v>
      </c>
      <c r="E34" s="510">
        <v>3414184.1756815086</v>
      </c>
      <c r="F34" s="200">
        <v>3044703.472723607</v>
      </c>
      <c r="G34" s="505">
        <f t="shared" si="11"/>
        <v>-369480.70295790164</v>
      </c>
      <c r="H34" s="506">
        <f t="shared" si="12"/>
        <v>446468</v>
      </c>
      <c r="I34" s="200">
        <f t="shared" si="13"/>
        <v>382264.36203658587</v>
      </c>
      <c r="J34" s="507">
        <f t="shared" si="14"/>
        <v>-64203.637963414134</v>
      </c>
      <c r="K34" s="508">
        <v>348473</v>
      </c>
      <c r="L34" s="509">
        <v>756444.01059690397</v>
      </c>
      <c r="M34" s="509">
        <v>97995</v>
      </c>
      <c r="N34" s="509">
        <v>193637.60206560197</v>
      </c>
      <c r="O34" s="509">
        <v>-378544.83375061338</v>
      </c>
      <c r="P34" s="508">
        <f t="shared" si="15"/>
        <v>-189272.41687530669</v>
      </c>
      <c r="Q34" s="510"/>
      <c r="R34" s="510">
        <v>2303150</v>
      </c>
      <c r="S34" s="510">
        <v>1942543.6184467645</v>
      </c>
      <c r="T34" s="510">
        <v>1420815.5510925855</v>
      </c>
      <c r="U34" s="510">
        <v>1418650.1772071798</v>
      </c>
      <c r="V34" s="505">
        <f t="shared" si="16"/>
        <v>-362771.75543864118</v>
      </c>
      <c r="W34" s="495">
        <v>7584617.5510925855</v>
      </c>
      <c r="X34" s="495">
        <v>6788161.6304141637</v>
      </c>
      <c r="Y34" s="511">
        <v>-2089496</v>
      </c>
      <c r="Z34" s="511">
        <v>-2089496</v>
      </c>
      <c r="AA34" s="495">
        <v>5495121.5510925855</v>
      </c>
      <c r="AB34" s="495">
        <v>4698665.6304141637</v>
      </c>
      <c r="AC34" s="505">
        <f t="shared" si="17"/>
        <v>-796455.92067842185</v>
      </c>
      <c r="AD34" s="512">
        <f t="shared" si="18"/>
        <v>584.27661361962635</v>
      </c>
      <c r="AE34" s="531">
        <f t="shared" si="19"/>
        <v>502.04782887211923</v>
      </c>
      <c r="AF34" s="507">
        <f t="shared" si="20"/>
        <v>-82.22878474750712</v>
      </c>
      <c r="AG34" s="496">
        <v>5</v>
      </c>
      <c r="AH34" s="496">
        <v>5</v>
      </c>
    </row>
    <row r="35" spans="1:34">
      <c r="A35" s="502">
        <v>86</v>
      </c>
      <c r="B35" s="503" t="s">
        <v>69</v>
      </c>
      <c r="C35" s="504">
        <v>8143</v>
      </c>
      <c r="D35" s="504">
        <v>8031</v>
      </c>
      <c r="E35" s="510">
        <v>3006370.7188462713</v>
      </c>
      <c r="F35" s="200">
        <v>2672909.2868749611</v>
      </c>
      <c r="G35" s="505">
        <f t="shared" si="11"/>
        <v>-333461.43197131017</v>
      </c>
      <c r="H35" s="506">
        <f t="shared" si="12"/>
        <v>200835</v>
      </c>
      <c r="I35" s="200">
        <f t="shared" si="13"/>
        <v>-1193470.0414293371</v>
      </c>
      <c r="J35" s="507">
        <f t="shared" si="14"/>
        <v>-1394305.0414293371</v>
      </c>
      <c r="K35" s="508">
        <v>246262</v>
      </c>
      <c r="L35" s="509">
        <v>-351540.79869837972</v>
      </c>
      <c r="M35" s="509">
        <v>-45427</v>
      </c>
      <c r="N35" s="509">
        <v>-354682.70573162369</v>
      </c>
      <c r="O35" s="509">
        <v>-324831.02466622245</v>
      </c>
      <c r="P35" s="508">
        <f t="shared" si="15"/>
        <v>-162415.51233311123</v>
      </c>
      <c r="Q35" s="510"/>
      <c r="R35" s="510">
        <v>2869047</v>
      </c>
      <c r="S35" s="510">
        <v>2701745.9299028371</v>
      </c>
      <c r="T35" s="510">
        <v>1438485.8113037464</v>
      </c>
      <c r="U35" s="510">
        <v>1429799.1012791933</v>
      </c>
      <c r="V35" s="505">
        <f t="shared" si="16"/>
        <v>-175987.78012171574</v>
      </c>
      <c r="W35" s="495">
        <v>7514738.811303746</v>
      </c>
      <c r="X35" s="495">
        <v>5610984.2766276775</v>
      </c>
      <c r="Y35" s="511">
        <v>-1166305</v>
      </c>
      <c r="Z35" s="511">
        <v>-1166305</v>
      </c>
      <c r="AA35" s="495">
        <v>6348433.811303746</v>
      </c>
      <c r="AB35" s="495">
        <v>4444679.2766276775</v>
      </c>
      <c r="AC35" s="505">
        <f t="shared" si="17"/>
        <v>-1903754.5346760685</v>
      </c>
      <c r="AD35" s="512">
        <f t="shared" si="18"/>
        <v>779.61854492247892</v>
      </c>
      <c r="AE35" s="531">
        <f t="shared" si="19"/>
        <v>553.44032830627293</v>
      </c>
      <c r="AF35" s="507">
        <f t="shared" si="20"/>
        <v>-226.17821661620599</v>
      </c>
      <c r="AG35" s="496">
        <v>5</v>
      </c>
      <c r="AH35" s="496">
        <v>5</v>
      </c>
    </row>
    <row r="36" spans="1:34">
      <c r="A36" s="502">
        <v>90</v>
      </c>
      <c r="B36" s="503" t="s">
        <v>70</v>
      </c>
      <c r="C36" s="504">
        <v>3136</v>
      </c>
      <c r="D36" s="504">
        <v>3061</v>
      </c>
      <c r="E36" s="510">
        <v>946832.20791515766</v>
      </c>
      <c r="F36" s="200">
        <v>985328.39246837213</v>
      </c>
      <c r="G36" s="505">
        <f t="shared" si="11"/>
        <v>38496.184553214465</v>
      </c>
      <c r="H36" s="506">
        <f t="shared" si="12"/>
        <v>-581142</v>
      </c>
      <c r="I36" s="200">
        <f t="shared" si="13"/>
        <v>-1574636.8747040993</v>
      </c>
      <c r="J36" s="507">
        <f t="shared" si="14"/>
        <v>-993494.87470409926</v>
      </c>
      <c r="K36" s="508">
        <v>94114</v>
      </c>
      <c r="L36" s="509">
        <v>-410882.96349146147</v>
      </c>
      <c r="M36" s="509">
        <v>-675256</v>
      </c>
      <c r="N36" s="509">
        <v>-978040.8431320797</v>
      </c>
      <c r="O36" s="509">
        <v>-123808.71205370527</v>
      </c>
      <c r="P36" s="508">
        <f t="shared" si="15"/>
        <v>-61904.356026852634</v>
      </c>
      <c r="Q36" s="510"/>
      <c r="R36" s="510">
        <v>-11569</v>
      </c>
      <c r="S36" s="510">
        <v>538428.09371317155</v>
      </c>
      <c r="T36" s="510">
        <v>713124.3294630067</v>
      </c>
      <c r="U36" s="510">
        <v>719272.86297479284</v>
      </c>
      <c r="V36" s="505">
        <f t="shared" si="16"/>
        <v>556145.6272249578</v>
      </c>
      <c r="W36" s="495">
        <v>1067245.3294630067</v>
      </c>
      <c r="X36" s="495">
        <v>668392.4744522461</v>
      </c>
      <c r="Y36" s="511">
        <v>-293867</v>
      </c>
      <c r="Z36" s="511">
        <v>-293867</v>
      </c>
      <c r="AA36" s="495">
        <v>773378.3294630067</v>
      </c>
      <c r="AB36" s="495">
        <v>374525.4744522461</v>
      </c>
      <c r="AC36" s="505">
        <f t="shared" si="17"/>
        <v>-398852.8550107606</v>
      </c>
      <c r="AD36" s="512">
        <f t="shared" si="18"/>
        <v>246.61298771141796</v>
      </c>
      <c r="AE36" s="531">
        <f t="shared" si="19"/>
        <v>122.35396094486968</v>
      </c>
      <c r="AF36" s="507">
        <f t="shared" si="20"/>
        <v>-124.25902676654827</v>
      </c>
      <c r="AG36" s="496">
        <v>12</v>
      </c>
      <c r="AH36" s="496">
        <v>12</v>
      </c>
    </row>
    <row r="37" spans="1:34">
      <c r="A37" s="502">
        <v>91</v>
      </c>
      <c r="B37" s="503" t="s">
        <v>71</v>
      </c>
      <c r="C37" s="504">
        <v>658457</v>
      </c>
      <c r="D37" s="504">
        <v>664028</v>
      </c>
      <c r="E37" s="510">
        <v>217309648.77371544</v>
      </c>
      <c r="F37" s="200">
        <v>239313378.47077087</v>
      </c>
      <c r="G37" s="505">
        <f t="shared" si="11"/>
        <v>22003729.697055429</v>
      </c>
      <c r="H37" s="506">
        <f t="shared" si="12"/>
        <v>-83668593</v>
      </c>
      <c r="I37" s="200">
        <f t="shared" si="13"/>
        <v>-43939124.603672951</v>
      </c>
      <c r="J37" s="507">
        <f t="shared" si="14"/>
        <v>39729468.396327049</v>
      </c>
      <c r="K37" s="508">
        <v>-6980980</v>
      </c>
      <c r="L37" s="509">
        <v>36558868.598591104</v>
      </c>
      <c r="M37" s="509">
        <v>-76687613</v>
      </c>
      <c r="N37" s="509">
        <v>-40210937.608864285</v>
      </c>
      <c r="O37" s="509">
        <v>-26858037.062266514</v>
      </c>
      <c r="P37" s="508">
        <f t="shared" si="15"/>
        <v>-13429018.531133257</v>
      </c>
      <c r="Q37" s="510"/>
      <c r="R37" s="510">
        <v>-60743727</v>
      </c>
      <c r="S37" s="510">
        <v>-58123786.553367086</v>
      </c>
      <c r="T37" s="510">
        <v>88279488.98038578</v>
      </c>
      <c r="U37" s="510">
        <v>90126131.11135605</v>
      </c>
      <c r="V37" s="505">
        <f t="shared" si="16"/>
        <v>4466582.5776031837</v>
      </c>
      <c r="W37" s="495">
        <v>161176817.98038578</v>
      </c>
      <c r="X37" s="495">
        <v>227376598.42508882</v>
      </c>
      <c r="Y37" s="511">
        <v>33547405</v>
      </c>
      <c r="Z37" s="511">
        <v>33547405</v>
      </c>
      <c r="AA37" s="495">
        <v>194724222.98038578</v>
      </c>
      <c r="AB37" s="495">
        <v>260924003.42508882</v>
      </c>
      <c r="AC37" s="505">
        <f t="shared" si="17"/>
        <v>66199780.444703043</v>
      </c>
      <c r="AD37" s="512">
        <f t="shared" si="18"/>
        <v>295.72807788570213</v>
      </c>
      <c r="AE37" s="531">
        <f t="shared" si="19"/>
        <v>392.94126667111749</v>
      </c>
      <c r="AF37" s="507">
        <f t="shared" si="20"/>
        <v>97.213188785415355</v>
      </c>
      <c r="AG37" s="496">
        <v>1</v>
      </c>
      <c r="AH37" s="497">
        <v>31</v>
      </c>
    </row>
    <row r="38" spans="1:34">
      <c r="A38" s="502">
        <v>92</v>
      </c>
      <c r="B38" s="503" t="s">
        <v>72</v>
      </c>
      <c r="C38" s="504">
        <v>239206</v>
      </c>
      <c r="D38" s="504">
        <v>242819</v>
      </c>
      <c r="E38" s="510">
        <v>162109538.09143505</v>
      </c>
      <c r="F38" s="200">
        <v>172123892.55463254</v>
      </c>
      <c r="G38" s="505">
        <f t="shared" si="11"/>
        <v>10014354.4631975</v>
      </c>
      <c r="H38" s="506">
        <f t="shared" si="12"/>
        <v>-30788468</v>
      </c>
      <c r="I38" s="200">
        <f t="shared" si="13"/>
        <v>-40011017.804452904</v>
      </c>
      <c r="J38" s="507">
        <f t="shared" si="14"/>
        <v>-9222549.8044529036</v>
      </c>
      <c r="K38" s="508">
        <v>-27694607</v>
      </c>
      <c r="L38" s="509">
        <v>-25468527.591131892</v>
      </c>
      <c r="M38" s="509">
        <v>-3093861</v>
      </c>
      <c r="N38" s="509">
        <v>189512.88313537437</v>
      </c>
      <c r="O38" s="509">
        <v>-9821335.3976375889</v>
      </c>
      <c r="P38" s="508">
        <f t="shared" si="15"/>
        <v>-4910667.6988187945</v>
      </c>
      <c r="Q38" s="510"/>
      <c r="R38" s="510">
        <v>-3797595</v>
      </c>
      <c r="S38" s="510">
        <v>-4311609.8943935242</v>
      </c>
      <c r="T38" s="510">
        <v>30036233.761776581</v>
      </c>
      <c r="U38" s="510">
        <v>30781063.347831074</v>
      </c>
      <c r="V38" s="505">
        <f t="shared" si="16"/>
        <v>230814.69166097045</v>
      </c>
      <c r="W38" s="495">
        <v>157559708.76177657</v>
      </c>
      <c r="X38" s="495">
        <v>158582328.2036179</v>
      </c>
      <c r="Y38" s="511">
        <v>20179674</v>
      </c>
      <c r="Z38" s="511">
        <v>20179674</v>
      </c>
      <c r="AA38" s="495">
        <v>177739382.76177657</v>
      </c>
      <c r="AB38" s="495">
        <v>178762002.2036179</v>
      </c>
      <c r="AC38" s="505">
        <f t="shared" si="17"/>
        <v>1022619.4418413341</v>
      </c>
      <c r="AD38" s="512">
        <f t="shared" si="18"/>
        <v>743.03898213998218</v>
      </c>
      <c r="AE38" s="531">
        <f t="shared" si="19"/>
        <v>736.19445843866379</v>
      </c>
      <c r="AF38" s="507">
        <f t="shared" si="20"/>
        <v>-6.8445237013183942</v>
      </c>
      <c r="AG38" s="496">
        <v>1</v>
      </c>
      <c r="AH38" s="497">
        <v>35</v>
      </c>
    </row>
    <row r="39" spans="1:34">
      <c r="A39" s="502">
        <v>97</v>
      </c>
      <c r="B39" s="503" t="s">
        <v>73</v>
      </c>
      <c r="C39" s="504">
        <v>2131</v>
      </c>
      <c r="D39" s="504">
        <v>2091</v>
      </c>
      <c r="E39" s="510">
        <v>324199.03742838249</v>
      </c>
      <c r="F39" s="200">
        <v>266056.96178101352</v>
      </c>
      <c r="G39" s="505">
        <f t="shared" si="11"/>
        <v>-58142.075647368969</v>
      </c>
      <c r="H39" s="506">
        <f t="shared" si="12"/>
        <v>-45887</v>
      </c>
      <c r="I39" s="200">
        <f t="shared" si="13"/>
        <v>-403939.30959287786</v>
      </c>
      <c r="J39" s="507">
        <f t="shared" si="14"/>
        <v>-358052.30959287786</v>
      </c>
      <c r="K39" s="508">
        <v>-317202</v>
      </c>
      <c r="L39" s="509">
        <v>-432195.35118274746</v>
      </c>
      <c r="M39" s="509">
        <v>271315</v>
      </c>
      <c r="N39" s="509">
        <v>155118.51312088777</v>
      </c>
      <c r="O39" s="509">
        <v>-84574.981020678766</v>
      </c>
      <c r="P39" s="508">
        <f t="shared" si="15"/>
        <v>-42287.490510339383</v>
      </c>
      <c r="Q39" s="510"/>
      <c r="R39" s="510">
        <v>148005</v>
      </c>
      <c r="S39" s="510">
        <v>291449.46645134175</v>
      </c>
      <c r="T39" s="510">
        <v>454103.40579262201</v>
      </c>
      <c r="U39" s="510">
        <v>454095.49808352289</v>
      </c>
      <c r="V39" s="505">
        <f t="shared" si="16"/>
        <v>143436.55874224263</v>
      </c>
      <c r="W39" s="495">
        <v>880421.40579262201</v>
      </c>
      <c r="X39" s="495">
        <v>607662.61672300624</v>
      </c>
      <c r="Y39" s="511">
        <v>-520257</v>
      </c>
      <c r="Z39" s="511">
        <v>-520257</v>
      </c>
      <c r="AA39" s="495">
        <v>360164.40579262201</v>
      </c>
      <c r="AB39" s="495">
        <v>87405.616723006242</v>
      </c>
      <c r="AC39" s="505">
        <f t="shared" si="17"/>
        <v>-272758.78906961577</v>
      </c>
      <c r="AD39" s="512">
        <f t="shared" si="18"/>
        <v>169.01192200498451</v>
      </c>
      <c r="AE39" s="531">
        <f t="shared" si="19"/>
        <v>41.800868829749518</v>
      </c>
      <c r="AF39" s="507">
        <f t="shared" si="20"/>
        <v>-127.21105317523499</v>
      </c>
      <c r="AG39" s="496">
        <v>10</v>
      </c>
      <c r="AH39" s="496">
        <v>10</v>
      </c>
    </row>
    <row r="40" spans="1:34">
      <c r="A40" s="502">
        <v>98</v>
      </c>
      <c r="B40" s="503" t="s">
        <v>74</v>
      </c>
      <c r="C40" s="504">
        <v>23090</v>
      </c>
      <c r="D40" s="504">
        <v>22943</v>
      </c>
      <c r="E40" s="510">
        <v>8165617.8662953004</v>
      </c>
      <c r="F40" s="200">
        <v>7657463.8692710409</v>
      </c>
      <c r="G40" s="505">
        <f t="shared" si="11"/>
        <v>-508153.99702425953</v>
      </c>
      <c r="H40" s="506">
        <f t="shared" si="12"/>
        <v>7364463</v>
      </c>
      <c r="I40" s="200">
        <f t="shared" si="13"/>
        <v>6077857.5203305362</v>
      </c>
      <c r="J40" s="507">
        <f t="shared" si="14"/>
        <v>-1286605.4796694638</v>
      </c>
      <c r="K40" s="508">
        <v>4335426</v>
      </c>
      <c r="L40" s="509">
        <v>4658107.0933575099</v>
      </c>
      <c r="M40" s="508">
        <v>3029037</v>
      </c>
      <c r="N40" s="508">
        <v>2811718.7121648719</v>
      </c>
      <c r="O40" s="508">
        <v>-927978.85679456382</v>
      </c>
      <c r="P40" s="508">
        <f t="shared" si="15"/>
        <v>-463989.42839728191</v>
      </c>
      <c r="Q40" s="200"/>
      <c r="R40" s="510">
        <v>6678970</v>
      </c>
      <c r="S40" s="510">
        <v>5851041.4802328385</v>
      </c>
      <c r="T40" s="510">
        <v>3487316.6869670544</v>
      </c>
      <c r="U40" s="510">
        <v>3489679.5994259771</v>
      </c>
      <c r="V40" s="505">
        <f t="shared" si="16"/>
        <v>-825565.60730823874</v>
      </c>
      <c r="W40" s="495">
        <v>25696367.686967053</v>
      </c>
      <c r="X40" s="495">
        <v>23076042.469260462</v>
      </c>
      <c r="Y40" s="511">
        <v>-5030226</v>
      </c>
      <c r="Z40" s="511">
        <v>-5030226</v>
      </c>
      <c r="AA40" s="495">
        <v>20666141.686967053</v>
      </c>
      <c r="AB40" s="495">
        <v>18045816.469260462</v>
      </c>
      <c r="AC40" s="505">
        <f t="shared" si="17"/>
        <v>-2620325.2177065909</v>
      </c>
      <c r="AD40" s="512">
        <f t="shared" si="18"/>
        <v>895.02562524759867</v>
      </c>
      <c r="AE40" s="531">
        <f t="shared" si="19"/>
        <v>786.54999212223606</v>
      </c>
      <c r="AF40" s="507">
        <f t="shared" si="20"/>
        <v>-108.47563312536261</v>
      </c>
      <c r="AG40" s="496">
        <v>7</v>
      </c>
      <c r="AH40" s="496">
        <v>7</v>
      </c>
    </row>
    <row r="41" spans="1:34">
      <c r="A41" s="502">
        <v>102</v>
      </c>
      <c r="B41" s="503" t="s">
        <v>75</v>
      </c>
      <c r="C41" s="504">
        <v>9870</v>
      </c>
      <c r="D41" s="504">
        <v>9745</v>
      </c>
      <c r="E41" s="510">
        <v>1248721.766574821</v>
      </c>
      <c r="F41" s="200">
        <v>1194734.0874465583</v>
      </c>
      <c r="G41" s="505">
        <f t="shared" si="11"/>
        <v>-53987.67912826268</v>
      </c>
      <c r="H41" s="506">
        <f t="shared" si="12"/>
        <v>1708645</v>
      </c>
      <c r="I41" s="200">
        <f t="shared" si="13"/>
        <v>-269707.38309085631</v>
      </c>
      <c r="J41" s="507">
        <f t="shared" si="14"/>
        <v>-1978352.3830908563</v>
      </c>
      <c r="K41" s="508">
        <v>1048171</v>
      </c>
      <c r="L41" s="509">
        <v>313923.08704868477</v>
      </c>
      <c r="M41" s="509">
        <v>660474</v>
      </c>
      <c r="N41" s="509">
        <v>7605.6776700102682</v>
      </c>
      <c r="O41" s="509">
        <v>-394157.43187303422</v>
      </c>
      <c r="P41" s="508">
        <f t="shared" si="15"/>
        <v>-197078.71593651711</v>
      </c>
      <c r="Q41" s="510"/>
      <c r="R41" s="510">
        <v>4158821</v>
      </c>
      <c r="S41" s="510">
        <v>3901554.3893291992</v>
      </c>
      <c r="T41" s="510">
        <v>2161681.9961973322</v>
      </c>
      <c r="U41" s="510">
        <v>2163453.0178744495</v>
      </c>
      <c r="V41" s="505">
        <f t="shared" si="16"/>
        <v>-255495.58899368346</v>
      </c>
      <c r="W41" s="495">
        <v>9277868.9961973317</v>
      </c>
      <c r="X41" s="495">
        <v>6990034.1115593789</v>
      </c>
      <c r="Y41" s="511">
        <v>683464</v>
      </c>
      <c r="Z41" s="511">
        <v>683464</v>
      </c>
      <c r="AA41" s="495">
        <v>9961332.9961973317</v>
      </c>
      <c r="AB41" s="495">
        <v>7673498.1115593789</v>
      </c>
      <c r="AC41" s="505">
        <f t="shared" si="17"/>
        <v>-2287834.8846379528</v>
      </c>
      <c r="AD41" s="512">
        <f t="shared" si="18"/>
        <v>1009.2535963725767</v>
      </c>
      <c r="AE41" s="531">
        <f t="shared" si="19"/>
        <v>787.42925721491827</v>
      </c>
      <c r="AF41" s="507">
        <f t="shared" si="20"/>
        <v>-221.82433915765841</v>
      </c>
      <c r="AG41" s="496">
        <v>4</v>
      </c>
      <c r="AH41" s="496">
        <v>4</v>
      </c>
    </row>
    <row r="42" spans="1:34">
      <c r="A42" s="502">
        <v>103</v>
      </c>
      <c r="B42" s="503" t="s">
        <v>76</v>
      </c>
      <c r="C42" s="504">
        <v>2166</v>
      </c>
      <c r="D42" s="504">
        <v>2161</v>
      </c>
      <c r="E42" s="510">
        <v>362102.34769949596</v>
      </c>
      <c r="F42" s="200">
        <v>180000.63852089291</v>
      </c>
      <c r="G42" s="505">
        <f t="shared" si="11"/>
        <v>-182101.70917860305</v>
      </c>
      <c r="H42" s="506">
        <f t="shared" si="12"/>
        <v>328802</v>
      </c>
      <c r="I42" s="200">
        <f t="shared" si="13"/>
        <v>53533.807047006645</v>
      </c>
      <c r="J42" s="507">
        <f t="shared" si="14"/>
        <v>-275268.19295299333</v>
      </c>
      <c r="K42" s="508">
        <v>205164</v>
      </c>
      <c r="L42" s="509">
        <v>143082.78390112772</v>
      </c>
      <c r="M42" s="509">
        <v>123638</v>
      </c>
      <c r="N42" s="509">
        <v>41560.444943358707</v>
      </c>
      <c r="O42" s="509">
        <v>-87406.281198319863</v>
      </c>
      <c r="P42" s="508">
        <f t="shared" si="15"/>
        <v>-43703.140599159931</v>
      </c>
      <c r="Q42" s="510"/>
      <c r="R42" s="510">
        <v>1108079</v>
      </c>
      <c r="S42" s="510">
        <v>1123183.9801514957</v>
      </c>
      <c r="T42" s="510">
        <v>497462.05417832138</v>
      </c>
      <c r="U42" s="510">
        <v>497239.44079968566</v>
      </c>
      <c r="V42" s="505">
        <f t="shared" si="16"/>
        <v>14882.366772860056</v>
      </c>
      <c r="W42" s="495">
        <v>2296445.0541783213</v>
      </c>
      <c r="X42" s="495">
        <v>1853957.8665190872</v>
      </c>
      <c r="Y42" s="511">
        <v>-548864</v>
      </c>
      <c r="Z42" s="511">
        <v>-548864</v>
      </c>
      <c r="AA42" s="495">
        <v>1747581.0541783213</v>
      </c>
      <c r="AB42" s="495">
        <v>1305093.8665190872</v>
      </c>
      <c r="AC42" s="505">
        <f t="shared" si="17"/>
        <v>-442487.18765923404</v>
      </c>
      <c r="AD42" s="512">
        <f t="shared" si="18"/>
        <v>806.82412473606712</v>
      </c>
      <c r="AE42" s="531">
        <f t="shared" si="19"/>
        <v>603.93052592276138</v>
      </c>
      <c r="AF42" s="507">
        <f t="shared" si="20"/>
        <v>-202.89359881330574</v>
      </c>
      <c r="AG42" s="496">
        <v>5</v>
      </c>
      <c r="AH42" s="496">
        <v>5</v>
      </c>
    </row>
    <row r="43" spans="1:34">
      <c r="A43" s="502">
        <v>105</v>
      </c>
      <c r="B43" s="503" t="s">
        <v>77</v>
      </c>
      <c r="C43" s="504">
        <v>2139</v>
      </c>
      <c r="D43" s="504">
        <v>2094</v>
      </c>
      <c r="E43" s="510">
        <v>947494.61664512521</v>
      </c>
      <c r="F43" s="200">
        <v>1086404.3989143651</v>
      </c>
      <c r="G43" s="505">
        <f t="shared" si="11"/>
        <v>138909.78226923989</v>
      </c>
      <c r="H43" s="506">
        <f t="shared" si="12"/>
        <v>692042</v>
      </c>
      <c r="I43" s="200">
        <f t="shared" si="13"/>
        <v>656112.18541534478</v>
      </c>
      <c r="J43" s="507">
        <f t="shared" si="14"/>
        <v>-35929.814584655222</v>
      </c>
      <c r="K43" s="508">
        <v>338606</v>
      </c>
      <c r="L43" s="509">
        <v>417043.40266895888</v>
      </c>
      <c r="M43" s="509">
        <v>353436</v>
      </c>
      <c r="N43" s="509">
        <v>366113.26643168106</v>
      </c>
      <c r="O43" s="509">
        <v>-84696.322456863389</v>
      </c>
      <c r="P43" s="508">
        <f t="shared" si="15"/>
        <v>-42348.161228431694</v>
      </c>
      <c r="Q43" s="510"/>
      <c r="R43" s="510">
        <v>799733</v>
      </c>
      <c r="S43" s="510">
        <v>910838.60649998044</v>
      </c>
      <c r="T43" s="510">
        <v>501643.39813616365</v>
      </c>
      <c r="U43" s="510">
        <v>507314.49640371185</v>
      </c>
      <c r="V43" s="505">
        <f t="shared" si="16"/>
        <v>116776.70476752869</v>
      </c>
      <c r="W43" s="495">
        <v>2940912.3981361636</v>
      </c>
      <c r="X43" s="495">
        <v>3160669.687233408</v>
      </c>
      <c r="Y43" s="511">
        <v>-471324</v>
      </c>
      <c r="Z43" s="511">
        <v>-471324</v>
      </c>
      <c r="AA43" s="495">
        <v>2469588.3981361636</v>
      </c>
      <c r="AB43" s="495">
        <v>2689345.687233408</v>
      </c>
      <c r="AC43" s="505">
        <f t="shared" si="17"/>
        <v>219757.28909724439</v>
      </c>
      <c r="AD43" s="512">
        <f t="shared" si="18"/>
        <v>1154.5527808023205</v>
      </c>
      <c r="AE43" s="531">
        <f t="shared" si="19"/>
        <v>1284.3102613340056</v>
      </c>
      <c r="AF43" s="507">
        <f t="shared" si="20"/>
        <v>129.75748053168513</v>
      </c>
      <c r="AG43" s="496">
        <v>18</v>
      </c>
      <c r="AH43" s="496">
        <v>18</v>
      </c>
    </row>
    <row r="44" spans="1:34">
      <c r="A44" s="502">
        <v>106</v>
      </c>
      <c r="B44" s="503" t="s">
        <v>78</v>
      </c>
      <c r="C44" s="504">
        <v>46880</v>
      </c>
      <c r="D44" s="504">
        <v>46797</v>
      </c>
      <c r="E44" s="510">
        <v>10642493.672036525</v>
      </c>
      <c r="F44" s="200">
        <v>10571570.903808948</v>
      </c>
      <c r="G44" s="505">
        <f t="shared" si="11"/>
        <v>-70922.768227577209</v>
      </c>
      <c r="H44" s="506">
        <f t="shared" si="12"/>
        <v>5430496</v>
      </c>
      <c r="I44" s="200">
        <f t="shared" si="13"/>
        <v>-2942055.7339626378</v>
      </c>
      <c r="J44" s="507">
        <f t="shared" si="14"/>
        <v>-8372551.7339626383</v>
      </c>
      <c r="K44" s="508">
        <v>1749488</v>
      </c>
      <c r="L44" s="509">
        <v>-1041886.6596600935</v>
      </c>
      <c r="M44" s="509">
        <v>3681008</v>
      </c>
      <c r="N44" s="509">
        <v>939038.52026324067</v>
      </c>
      <c r="O44" s="509">
        <v>-1892805.0630438568</v>
      </c>
      <c r="P44" s="508">
        <f t="shared" si="15"/>
        <v>-946402.53152192838</v>
      </c>
      <c r="Q44" s="510"/>
      <c r="R44" s="510">
        <v>-202173</v>
      </c>
      <c r="S44" s="510">
        <v>-322500.66219971125</v>
      </c>
      <c r="T44" s="510">
        <v>6711225.9388995422</v>
      </c>
      <c r="U44" s="510">
        <v>6757521.3314964902</v>
      </c>
      <c r="V44" s="505">
        <f t="shared" si="16"/>
        <v>-74032.269602763467</v>
      </c>
      <c r="W44" s="495">
        <v>22582041.938899543</v>
      </c>
      <c r="X44" s="495">
        <v>14064535.839143224</v>
      </c>
      <c r="Y44" s="511">
        <v>-1743950</v>
      </c>
      <c r="Z44" s="511">
        <v>-1743950</v>
      </c>
      <c r="AA44" s="495">
        <v>20838091.938899543</v>
      </c>
      <c r="AB44" s="495">
        <v>12320585.839143224</v>
      </c>
      <c r="AC44" s="505">
        <f t="shared" si="17"/>
        <v>-8517506.0997563191</v>
      </c>
      <c r="AD44" s="512">
        <f t="shared" si="18"/>
        <v>444.49854818471721</v>
      </c>
      <c r="AE44" s="531">
        <f t="shared" si="19"/>
        <v>263.27725792557692</v>
      </c>
      <c r="AF44" s="507">
        <f t="shared" si="20"/>
        <v>-181.22129025914029</v>
      </c>
      <c r="AG44" s="496">
        <v>1</v>
      </c>
      <c r="AH44" s="497">
        <v>33</v>
      </c>
    </row>
    <row r="45" spans="1:34">
      <c r="A45" s="502">
        <v>108</v>
      </c>
      <c r="B45" s="503" t="s">
        <v>79</v>
      </c>
      <c r="C45" s="504">
        <v>10337</v>
      </c>
      <c r="D45" s="504">
        <v>10257</v>
      </c>
      <c r="E45" s="510">
        <v>3333568.462703581</v>
      </c>
      <c r="F45" s="200">
        <v>3277883.7187370923</v>
      </c>
      <c r="G45" s="505">
        <f t="shared" si="11"/>
        <v>-55684.743966488633</v>
      </c>
      <c r="H45" s="506">
        <f t="shared" si="12"/>
        <v>723253</v>
      </c>
      <c r="I45" s="200">
        <f t="shared" si="13"/>
        <v>391376.66818008875</v>
      </c>
      <c r="J45" s="507">
        <f t="shared" si="14"/>
        <v>-331876.33181991125</v>
      </c>
      <c r="K45" s="508">
        <v>632336</v>
      </c>
      <c r="L45" s="509">
        <v>922626.25912452454</v>
      </c>
      <c r="M45" s="509">
        <v>90917</v>
      </c>
      <c r="N45" s="509">
        <v>91049.96452837775</v>
      </c>
      <c r="O45" s="509">
        <v>-414866.37031520903</v>
      </c>
      <c r="P45" s="508">
        <f t="shared" si="15"/>
        <v>-207433.18515760452</v>
      </c>
      <c r="Q45" s="510"/>
      <c r="R45" s="510">
        <v>4481129</v>
      </c>
      <c r="S45" s="510">
        <v>4007486.0866760602</v>
      </c>
      <c r="T45" s="510">
        <v>1764880.5176937785</v>
      </c>
      <c r="U45" s="510">
        <v>1769372.9406499148</v>
      </c>
      <c r="V45" s="505">
        <f t="shared" si="16"/>
        <v>-469150.49036780372</v>
      </c>
      <c r="W45" s="495">
        <v>10302830.517693778</v>
      </c>
      <c r="X45" s="495">
        <v>9446119.4142431859</v>
      </c>
      <c r="Y45" s="511">
        <v>-1302704</v>
      </c>
      <c r="Z45" s="511">
        <v>-1302704</v>
      </c>
      <c r="AA45" s="495">
        <v>9000126.5176937785</v>
      </c>
      <c r="AB45" s="495">
        <v>8143415.4142431859</v>
      </c>
      <c r="AC45" s="505">
        <f t="shared" si="17"/>
        <v>-856711.10345059261</v>
      </c>
      <c r="AD45" s="512">
        <f t="shared" si="18"/>
        <v>870.67103779566401</v>
      </c>
      <c r="AE45" s="531">
        <f t="shared" si="19"/>
        <v>793.93735149099984</v>
      </c>
      <c r="AF45" s="507">
        <f t="shared" si="20"/>
        <v>-76.733686304664161</v>
      </c>
      <c r="AG45" s="496">
        <v>6</v>
      </c>
      <c r="AH45" s="496">
        <v>6</v>
      </c>
    </row>
    <row r="46" spans="1:34">
      <c r="A46" s="502">
        <v>109</v>
      </c>
      <c r="B46" s="503" t="s">
        <v>80</v>
      </c>
      <c r="C46" s="504">
        <v>67971</v>
      </c>
      <c r="D46" s="504">
        <v>68043</v>
      </c>
      <c r="E46" s="510">
        <v>9723941.4333847351</v>
      </c>
      <c r="F46" s="200">
        <v>10207939.163104925</v>
      </c>
      <c r="G46" s="505">
        <f t="shared" si="11"/>
        <v>483997.72972019017</v>
      </c>
      <c r="H46" s="506">
        <f t="shared" si="12"/>
        <v>1194959</v>
      </c>
      <c r="I46" s="200">
        <f t="shared" si="13"/>
        <v>-457748.91175344377</v>
      </c>
      <c r="J46" s="507">
        <f t="shared" si="14"/>
        <v>-1652707.9117534438</v>
      </c>
      <c r="K46" s="508">
        <v>-1056324</v>
      </c>
      <c r="L46" s="509">
        <v>1197083.4146471019</v>
      </c>
      <c r="M46" s="509">
        <v>2251283</v>
      </c>
      <c r="N46" s="509">
        <v>2473385.3447544365</v>
      </c>
      <c r="O46" s="509">
        <v>-2752145.1141033215</v>
      </c>
      <c r="P46" s="508">
        <f t="shared" si="15"/>
        <v>-1376072.5570516607</v>
      </c>
      <c r="Q46" s="510"/>
      <c r="R46" s="510">
        <v>7033183</v>
      </c>
      <c r="S46" s="510">
        <v>8011807.1725535281</v>
      </c>
      <c r="T46" s="510">
        <v>10510009.629210038</v>
      </c>
      <c r="U46" s="510">
        <v>10620057.622074923</v>
      </c>
      <c r="V46" s="505">
        <f t="shared" si="16"/>
        <v>1088672.1654184088</v>
      </c>
      <c r="W46" s="495">
        <v>28462093.62921004</v>
      </c>
      <c r="X46" s="495">
        <v>28382055.045980133</v>
      </c>
      <c r="Y46" s="511">
        <v>-14107355</v>
      </c>
      <c r="Z46" s="511">
        <v>-14107355</v>
      </c>
      <c r="AA46" s="495">
        <v>14354738.62921004</v>
      </c>
      <c r="AB46" s="495">
        <v>14274700.045980133</v>
      </c>
      <c r="AC46" s="505">
        <f t="shared" si="17"/>
        <v>-80038.583229906857</v>
      </c>
      <c r="AD46" s="512">
        <f t="shared" si="18"/>
        <v>211.18916345515058</v>
      </c>
      <c r="AE46" s="531">
        <f t="shared" si="19"/>
        <v>209.78939855650299</v>
      </c>
      <c r="AF46" s="507">
        <f t="shared" si="20"/>
        <v>-1.3997648986475895</v>
      </c>
      <c r="AG46" s="496">
        <v>5</v>
      </c>
      <c r="AH46" s="496">
        <v>5</v>
      </c>
    </row>
    <row r="47" spans="1:34">
      <c r="A47" s="502">
        <v>111</v>
      </c>
      <c r="B47" s="503" t="s">
        <v>81</v>
      </c>
      <c r="C47" s="504">
        <v>18344</v>
      </c>
      <c r="D47" s="504">
        <v>18131</v>
      </c>
      <c r="E47" s="510">
        <v>-2818673.8712432496</v>
      </c>
      <c r="F47" s="200">
        <v>-2624513.2575495606</v>
      </c>
      <c r="G47" s="505">
        <f t="shared" si="11"/>
        <v>194160.613693689</v>
      </c>
      <c r="H47" s="506">
        <f t="shared" si="12"/>
        <v>8626205</v>
      </c>
      <c r="I47" s="200">
        <f t="shared" si="13"/>
        <v>5762428.1421087123</v>
      </c>
      <c r="J47" s="507">
        <f t="shared" si="14"/>
        <v>-2863776.8578912877</v>
      </c>
      <c r="K47" s="508">
        <v>4154603</v>
      </c>
      <c r="L47" s="509">
        <v>3301661.7939287545</v>
      </c>
      <c r="M47" s="509">
        <v>4471602</v>
      </c>
      <c r="N47" s="509">
        <v>3560787.1379116131</v>
      </c>
      <c r="O47" s="509">
        <v>-733347.19315443654</v>
      </c>
      <c r="P47" s="508">
        <f t="shared" si="15"/>
        <v>-366673.59657721827</v>
      </c>
      <c r="Q47" s="510"/>
      <c r="R47" s="510">
        <v>5598053</v>
      </c>
      <c r="S47" s="510">
        <v>5646525.233575427</v>
      </c>
      <c r="T47" s="510">
        <v>3115929.4168748241</v>
      </c>
      <c r="U47" s="510">
        <v>3153876.9857569286</v>
      </c>
      <c r="V47" s="505">
        <f t="shared" si="16"/>
        <v>86419.802457531914</v>
      </c>
      <c r="W47" s="495">
        <v>14521513.416874824</v>
      </c>
      <c r="X47" s="495">
        <v>11938317.103891561</v>
      </c>
      <c r="Y47" s="511">
        <v>-2674171</v>
      </c>
      <c r="Z47" s="511">
        <v>-2674171</v>
      </c>
      <c r="AA47" s="495">
        <v>11847342.416874824</v>
      </c>
      <c r="AB47" s="495">
        <v>9264146.1038915608</v>
      </c>
      <c r="AC47" s="505">
        <f t="shared" si="17"/>
        <v>-2583196.3129832633</v>
      </c>
      <c r="AD47" s="512">
        <f t="shared" si="18"/>
        <v>645.84291413403969</v>
      </c>
      <c r="AE47" s="531">
        <f t="shared" si="19"/>
        <v>510.95615817613816</v>
      </c>
      <c r="AF47" s="507">
        <f t="shared" si="20"/>
        <v>-134.88675595790153</v>
      </c>
      <c r="AG47" s="496">
        <v>7</v>
      </c>
      <c r="AH47" s="496">
        <v>7</v>
      </c>
    </row>
    <row r="48" spans="1:34">
      <c r="A48" s="502">
        <v>139</v>
      </c>
      <c r="B48" s="503" t="s">
        <v>82</v>
      </c>
      <c r="C48" s="504">
        <v>9912</v>
      </c>
      <c r="D48" s="504">
        <v>9853</v>
      </c>
      <c r="E48" s="510">
        <v>8811675.8924217075</v>
      </c>
      <c r="F48" s="200">
        <v>8833494.1535713263</v>
      </c>
      <c r="G48" s="505">
        <f t="shared" si="11"/>
        <v>21818.261149618775</v>
      </c>
      <c r="H48" s="506">
        <f t="shared" si="12"/>
        <v>-1490204</v>
      </c>
      <c r="I48" s="200">
        <f t="shared" si="13"/>
        <v>-2534245.4570268854</v>
      </c>
      <c r="J48" s="507">
        <f t="shared" si="14"/>
        <v>-1044041.4570268854</v>
      </c>
      <c r="K48" s="508">
        <v>-534634</v>
      </c>
      <c r="L48" s="509">
        <v>-868323.37264426879</v>
      </c>
      <c r="M48" s="509">
        <v>-955570</v>
      </c>
      <c r="N48" s="509">
        <v>-1068133.4990190957</v>
      </c>
      <c r="O48" s="509">
        <v>-398525.72357568052</v>
      </c>
      <c r="P48" s="508">
        <f t="shared" si="15"/>
        <v>-199262.86178784026</v>
      </c>
      <c r="Q48" s="510"/>
      <c r="R48" s="510">
        <v>5671370</v>
      </c>
      <c r="S48" s="510">
        <v>5408993.6868276242</v>
      </c>
      <c r="T48" s="510">
        <v>1480868.7365664409</v>
      </c>
      <c r="U48" s="510">
        <v>1497329.8322281484</v>
      </c>
      <c r="V48" s="505">
        <f t="shared" si="16"/>
        <v>-245915.21751066856</v>
      </c>
      <c r="W48" s="495">
        <v>14473709.736566441</v>
      </c>
      <c r="X48" s="495">
        <v>13205572.215600243</v>
      </c>
      <c r="Y48" s="511">
        <v>83583</v>
      </c>
      <c r="Z48" s="511">
        <v>83583</v>
      </c>
      <c r="AA48" s="495">
        <v>14557292.736566441</v>
      </c>
      <c r="AB48" s="495">
        <v>13289155.215600243</v>
      </c>
      <c r="AC48" s="505">
        <f t="shared" si="17"/>
        <v>-1268137.5209661983</v>
      </c>
      <c r="AD48" s="512">
        <f t="shared" si="18"/>
        <v>1468.6534237859605</v>
      </c>
      <c r="AE48" s="531">
        <f t="shared" si="19"/>
        <v>1348.7420293920879</v>
      </c>
      <c r="AF48" s="507">
        <f t="shared" si="20"/>
        <v>-119.91139439387257</v>
      </c>
      <c r="AG48" s="496">
        <v>17</v>
      </c>
      <c r="AH48" s="496">
        <v>17</v>
      </c>
    </row>
    <row r="49" spans="1:34">
      <c r="A49" s="502">
        <v>140</v>
      </c>
      <c r="B49" s="503" t="s">
        <v>83</v>
      </c>
      <c r="C49" s="504">
        <v>20958</v>
      </c>
      <c r="D49" s="504">
        <v>20801</v>
      </c>
      <c r="E49" s="510">
        <v>3447053.4704391938</v>
      </c>
      <c r="F49" s="200">
        <v>4315010.3904007915</v>
      </c>
      <c r="G49" s="505">
        <f t="shared" si="11"/>
        <v>867956.91996159777</v>
      </c>
      <c r="H49" s="506">
        <f t="shared" si="12"/>
        <v>10018330</v>
      </c>
      <c r="I49" s="200">
        <f t="shared" si="13"/>
        <v>7479654.8208898455</v>
      </c>
      <c r="J49" s="507">
        <f t="shared" si="14"/>
        <v>-2538675.1791101545</v>
      </c>
      <c r="K49" s="508">
        <v>6270362</v>
      </c>
      <c r="L49" s="509">
        <v>5739669.6896575019</v>
      </c>
      <c r="M49" s="509">
        <v>3747968</v>
      </c>
      <c r="N49" s="509">
        <v>3001996.7382704634</v>
      </c>
      <c r="O49" s="509">
        <v>-841341.07135874662</v>
      </c>
      <c r="P49" s="508">
        <f t="shared" si="15"/>
        <v>-420670.53567937331</v>
      </c>
      <c r="Q49" s="510"/>
      <c r="R49" s="510">
        <v>7495485</v>
      </c>
      <c r="S49" s="510">
        <v>7389630.9040644206</v>
      </c>
      <c r="T49" s="510">
        <v>3680626.5974915633</v>
      </c>
      <c r="U49" s="510">
        <v>3728896.3707389836</v>
      </c>
      <c r="V49" s="505">
        <f t="shared" si="16"/>
        <v>-57584.322688158602</v>
      </c>
      <c r="W49" s="495">
        <v>24641495.597491562</v>
      </c>
      <c r="X49" s="495">
        <v>22913192.486094102</v>
      </c>
      <c r="Y49" s="511">
        <v>-1388707</v>
      </c>
      <c r="Z49" s="511">
        <v>-1388707</v>
      </c>
      <c r="AA49" s="495">
        <v>23252788.597491562</v>
      </c>
      <c r="AB49" s="495">
        <v>21524485.486094102</v>
      </c>
      <c r="AC49" s="505">
        <f t="shared" si="17"/>
        <v>-1728303.1113974601</v>
      </c>
      <c r="AD49" s="512">
        <f t="shared" si="18"/>
        <v>1109.4946367731445</v>
      </c>
      <c r="AE49" s="531">
        <f t="shared" si="19"/>
        <v>1034.7812838851066</v>
      </c>
      <c r="AF49" s="507">
        <f t="shared" si="20"/>
        <v>-74.713352888037889</v>
      </c>
      <c r="AG49" s="496">
        <v>11</v>
      </c>
      <c r="AH49" s="496">
        <v>11</v>
      </c>
    </row>
    <row r="50" spans="1:34">
      <c r="A50" s="502">
        <v>142</v>
      </c>
      <c r="B50" s="503" t="s">
        <v>84</v>
      </c>
      <c r="C50" s="504">
        <v>6559</v>
      </c>
      <c r="D50" s="504">
        <v>6504</v>
      </c>
      <c r="E50" s="510">
        <v>858391.52239170601</v>
      </c>
      <c r="F50" s="200">
        <v>818555.47955420078</v>
      </c>
      <c r="G50" s="505">
        <f t="shared" si="11"/>
        <v>-39836.042837505229</v>
      </c>
      <c r="H50" s="506">
        <f t="shared" si="12"/>
        <v>69324</v>
      </c>
      <c r="I50" s="200">
        <f t="shared" si="13"/>
        <v>188069.05386663668</v>
      </c>
      <c r="J50" s="507">
        <f t="shared" si="14"/>
        <v>118745.05386663668</v>
      </c>
      <c r="K50" s="508">
        <v>-71567</v>
      </c>
      <c r="L50" s="509">
        <v>310032.75732280582</v>
      </c>
      <c r="M50" s="509">
        <v>140891</v>
      </c>
      <c r="N50" s="509">
        <v>272638.64701620868</v>
      </c>
      <c r="O50" s="509">
        <v>-263068.23364825192</v>
      </c>
      <c r="P50" s="508">
        <f t="shared" si="15"/>
        <v>-131534.11682412596</v>
      </c>
      <c r="Q50" s="510"/>
      <c r="R50" s="510">
        <v>2505488</v>
      </c>
      <c r="S50" s="510">
        <v>2520855.1159484154</v>
      </c>
      <c r="T50" s="510">
        <v>1192204.6543184987</v>
      </c>
      <c r="U50" s="510">
        <v>1192776.1549442941</v>
      </c>
      <c r="V50" s="505">
        <f t="shared" si="16"/>
        <v>15938.616574211046</v>
      </c>
      <c r="W50" s="495">
        <v>4625407.6543184984</v>
      </c>
      <c r="X50" s="495">
        <v>4720255.8043135656</v>
      </c>
      <c r="Y50" s="511">
        <v>-661359</v>
      </c>
      <c r="Z50" s="511">
        <v>-661359</v>
      </c>
      <c r="AA50" s="495">
        <v>3964048.6543184984</v>
      </c>
      <c r="AB50" s="495">
        <v>4058896.8043135656</v>
      </c>
      <c r="AC50" s="505">
        <f t="shared" si="17"/>
        <v>94848.149995067157</v>
      </c>
      <c r="AD50" s="512">
        <f t="shared" si="18"/>
        <v>604.36783874348203</v>
      </c>
      <c r="AE50" s="531">
        <f t="shared" si="19"/>
        <v>624.06162427945355</v>
      </c>
      <c r="AF50" s="507">
        <f t="shared" si="20"/>
        <v>19.693785535971529</v>
      </c>
      <c r="AG50" s="496">
        <v>7</v>
      </c>
      <c r="AH50" s="496">
        <v>7</v>
      </c>
    </row>
    <row r="51" spans="1:34">
      <c r="A51" s="502">
        <v>143</v>
      </c>
      <c r="B51" s="503" t="s">
        <v>85</v>
      </c>
      <c r="C51" s="504">
        <v>6877</v>
      </c>
      <c r="D51" s="504">
        <v>6804</v>
      </c>
      <c r="E51" s="510">
        <v>724834.34227812616</v>
      </c>
      <c r="F51" s="200">
        <v>635708.83158774127</v>
      </c>
      <c r="G51" s="505">
        <f t="shared" si="11"/>
        <v>-89125.510690384894</v>
      </c>
      <c r="H51" s="506">
        <f t="shared" si="12"/>
        <v>75037</v>
      </c>
      <c r="I51" s="200">
        <f t="shared" si="13"/>
        <v>-962921.64240329445</v>
      </c>
      <c r="J51" s="507">
        <f t="shared" si="14"/>
        <v>-1037958.6424032944</v>
      </c>
      <c r="K51" s="508">
        <v>-176703</v>
      </c>
      <c r="L51" s="509">
        <v>-555428.39265168458</v>
      </c>
      <c r="M51" s="509">
        <v>251740</v>
      </c>
      <c r="N51" s="509">
        <v>5310.3161484607353</v>
      </c>
      <c r="O51" s="509">
        <v>-275202.37726671371</v>
      </c>
      <c r="P51" s="508">
        <f t="shared" si="15"/>
        <v>-137601.18863335685</v>
      </c>
      <c r="Q51" s="510"/>
      <c r="R51" s="510">
        <v>2511480</v>
      </c>
      <c r="S51" s="510">
        <v>2830774.1836113222</v>
      </c>
      <c r="T51" s="510">
        <v>1376624.841600894</v>
      </c>
      <c r="U51" s="510">
        <v>1382736.2454633131</v>
      </c>
      <c r="V51" s="505">
        <f t="shared" si="16"/>
        <v>325405.58747374173</v>
      </c>
      <c r="W51" s="495">
        <v>4687976.841600894</v>
      </c>
      <c r="X51" s="495">
        <v>3886297.6182591016</v>
      </c>
      <c r="Y51" s="511">
        <v>-895832</v>
      </c>
      <c r="Z51" s="511">
        <v>-895832</v>
      </c>
      <c r="AA51" s="495">
        <v>3792144.841600894</v>
      </c>
      <c r="AB51" s="495">
        <v>2990465.6182591016</v>
      </c>
      <c r="AC51" s="505">
        <f t="shared" si="17"/>
        <v>-801679.22334179236</v>
      </c>
      <c r="AD51" s="512">
        <f t="shared" si="18"/>
        <v>551.42428989397911</v>
      </c>
      <c r="AE51" s="531">
        <f t="shared" si="19"/>
        <v>439.51581691050876</v>
      </c>
      <c r="AF51" s="507">
        <f t="shared" si="20"/>
        <v>-111.90847298347035</v>
      </c>
      <c r="AG51" s="496">
        <v>6</v>
      </c>
      <c r="AH51" s="496">
        <v>6</v>
      </c>
    </row>
    <row r="52" spans="1:34">
      <c r="A52" s="502">
        <v>145</v>
      </c>
      <c r="B52" s="503" t="s">
        <v>86</v>
      </c>
      <c r="C52" s="504">
        <v>12366</v>
      </c>
      <c r="D52" s="504">
        <v>12369</v>
      </c>
      <c r="E52" s="510">
        <v>6610335.1014679186</v>
      </c>
      <c r="F52" s="200">
        <v>6736618.2509214692</v>
      </c>
      <c r="G52" s="505">
        <f t="shared" si="11"/>
        <v>126283.14945355058</v>
      </c>
      <c r="H52" s="506">
        <f t="shared" si="12"/>
        <v>1621397</v>
      </c>
      <c r="I52" s="200">
        <f t="shared" si="13"/>
        <v>-31286.818774632149</v>
      </c>
      <c r="J52" s="507">
        <f t="shared" si="14"/>
        <v>-1652683.8187746322</v>
      </c>
      <c r="K52" s="508">
        <v>1593397</v>
      </c>
      <c r="L52" s="509">
        <v>969060.9305063996</v>
      </c>
      <c r="M52" s="509">
        <v>28000</v>
      </c>
      <c r="N52" s="509">
        <v>-249911.63719726159</v>
      </c>
      <c r="O52" s="509">
        <v>-500290.74138918013</v>
      </c>
      <c r="P52" s="508">
        <f t="shared" si="15"/>
        <v>-250145.37069459006</v>
      </c>
      <c r="Q52" s="510"/>
      <c r="R52" s="510">
        <v>5814648</v>
      </c>
      <c r="S52" s="510">
        <v>5527505.1476992294</v>
      </c>
      <c r="T52" s="510">
        <v>2214616.8171209665</v>
      </c>
      <c r="U52" s="510">
        <v>2217942.6232926305</v>
      </c>
      <c r="V52" s="505">
        <f t="shared" si="16"/>
        <v>-283817.04612910654</v>
      </c>
      <c r="W52" s="495">
        <v>16260996.817120966</v>
      </c>
      <c r="X52" s="495">
        <v>14450779.203138733</v>
      </c>
      <c r="Y52" s="511">
        <v>-426691</v>
      </c>
      <c r="Z52" s="511">
        <v>-426691</v>
      </c>
      <c r="AA52" s="495">
        <v>15834305.817120966</v>
      </c>
      <c r="AB52" s="495">
        <v>14024088.203138733</v>
      </c>
      <c r="AC52" s="505">
        <f t="shared" si="17"/>
        <v>-1810217.6139822323</v>
      </c>
      <c r="AD52" s="512">
        <f t="shared" si="18"/>
        <v>1280.4711157303061</v>
      </c>
      <c r="AE52" s="531">
        <f t="shared" si="19"/>
        <v>1133.8093785381789</v>
      </c>
      <c r="AF52" s="507">
        <f t="shared" si="20"/>
        <v>-146.66173719212725</v>
      </c>
      <c r="AG52" s="496">
        <v>14</v>
      </c>
      <c r="AH52" s="496">
        <v>14</v>
      </c>
    </row>
    <row r="53" spans="1:34">
      <c r="A53" s="502">
        <v>146</v>
      </c>
      <c r="B53" s="503" t="s">
        <v>87</v>
      </c>
      <c r="C53" s="504">
        <v>4643</v>
      </c>
      <c r="D53" s="504">
        <v>4492</v>
      </c>
      <c r="E53" s="510">
        <v>1839276.1719472995</v>
      </c>
      <c r="F53" s="200">
        <v>1876971.0680500553</v>
      </c>
      <c r="G53" s="505">
        <f t="shared" si="11"/>
        <v>37694.896102755796</v>
      </c>
      <c r="H53" s="506">
        <f t="shared" si="12"/>
        <v>1876944</v>
      </c>
      <c r="I53" s="200">
        <f t="shared" si="13"/>
        <v>262935.88760867296</v>
      </c>
      <c r="J53" s="507">
        <f t="shared" si="14"/>
        <v>-1614008.112391327</v>
      </c>
      <c r="K53" s="508">
        <v>1279545</v>
      </c>
      <c r="L53" s="509">
        <v>525797.8593462432</v>
      </c>
      <c r="M53" s="509">
        <v>597399</v>
      </c>
      <c r="N53" s="509">
        <v>9670.8939330818266</v>
      </c>
      <c r="O53" s="509">
        <v>-181688.57711376806</v>
      </c>
      <c r="P53" s="508">
        <f t="shared" si="15"/>
        <v>-90844.288556884028</v>
      </c>
      <c r="Q53" s="510"/>
      <c r="R53" s="510">
        <v>487528</v>
      </c>
      <c r="S53" s="510">
        <v>1142687.2852231488</v>
      </c>
      <c r="T53" s="510">
        <v>1027671.2188625729</v>
      </c>
      <c r="U53" s="510">
        <v>1039465.8005839585</v>
      </c>
      <c r="V53" s="505">
        <f t="shared" si="16"/>
        <v>666953.86694453447</v>
      </c>
      <c r="W53" s="495">
        <v>5231419.2188625727</v>
      </c>
      <c r="X53" s="495">
        <v>4322060.0414658487</v>
      </c>
      <c r="Y53" s="511">
        <v>-153267</v>
      </c>
      <c r="Z53" s="511">
        <v>-153267</v>
      </c>
      <c r="AA53" s="495">
        <v>5078152.2188625727</v>
      </c>
      <c r="AB53" s="495">
        <v>4168793.0414658487</v>
      </c>
      <c r="AC53" s="505">
        <f t="shared" si="17"/>
        <v>-909359.177396724</v>
      </c>
      <c r="AD53" s="512">
        <f t="shared" si="18"/>
        <v>1093.7222095331838</v>
      </c>
      <c r="AE53" s="531">
        <f t="shared" si="19"/>
        <v>928.04831733433855</v>
      </c>
      <c r="AF53" s="507">
        <f t="shared" si="20"/>
        <v>-165.67389219884524</v>
      </c>
      <c r="AG53" s="496">
        <v>12</v>
      </c>
      <c r="AH53" s="496">
        <v>12</v>
      </c>
    </row>
    <row r="54" spans="1:34">
      <c r="A54" s="502">
        <v>148</v>
      </c>
      <c r="B54" s="503" t="s">
        <v>88</v>
      </c>
      <c r="C54" s="504">
        <v>7008</v>
      </c>
      <c r="D54" s="504">
        <v>7047</v>
      </c>
      <c r="E54" s="510">
        <v>7846325.1564238481</v>
      </c>
      <c r="F54" s="200">
        <v>8303838.6653480455</v>
      </c>
      <c r="G54" s="505">
        <f t="shared" si="11"/>
        <v>457513.50892419741</v>
      </c>
      <c r="H54" s="506">
        <f t="shared" si="12"/>
        <v>1909427</v>
      </c>
      <c r="I54" s="200">
        <f t="shared" si="13"/>
        <v>2672575.4288473204</v>
      </c>
      <c r="J54" s="507">
        <f t="shared" si="14"/>
        <v>763148.42884732038</v>
      </c>
      <c r="K54" s="508">
        <v>-56517</v>
      </c>
      <c r="L54" s="509">
        <v>737363.03361253161</v>
      </c>
      <c r="M54" s="509">
        <v>1965944</v>
      </c>
      <c r="N54" s="509">
        <v>2362758.9456312903</v>
      </c>
      <c r="O54" s="509">
        <v>-285031.03359766776</v>
      </c>
      <c r="P54" s="508">
        <f t="shared" si="15"/>
        <v>-142515.51679883388</v>
      </c>
      <c r="Q54" s="510"/>
      <c r="R54" s="510">
        <v>-37836</v>
      </c>
      <c r="S54" s="510">
        <v>-17712.331225032682</v>
      </c>
      <c r="T54" s="510">
        <v>1158727.0007333471</v>
      </c>
      <c r="U54" s="510">
        <v>1176424.2499754396</v>
      </c>
      <c r="V54" s="505">
        <f t="shared" si="16"/>
        <v>37820.918017059797</v>
      </c>
      <c r="W54" s="495">
        <v>10876643.000733348</v>
      </c>
      <c r="X54" s="495">
        <v>12135126.012945794</v>
      </c>
      <c r="Y54" s="511">
        <v>-768089</v>
      </c>
      <c r="Z54" s="511">
        <v>-768089</v>
      </c>
      <c r="AA54" s="495">
        <v>10108554.000733348</v>
      </c>
      <c r="AB54" s="495">
        <v>11367037.012945794</v>
      </c>
      <c r="AC54" s="505">
        <f t="shared" si="17"/>
        <v>1258483.012212446</v>
      </c>
      <c r="AD54" s="512">
        <f t="shared" si="18"/>
        <v>1442.4306507895758</v>
      </c>
      <c r="AE54" s="531">
        <f t="shared" si="19"/>
        <v>1613.0320722216254</v>
      </c>
      <c r="AF54" s="507">
        <f t="shared" si="20"/>
        <v>170.60142143204962</v>
      </c>
      <c r="AG54" s="496">
        <v>19</v>
      </c>
      <c r="AH54" s="496">
        <v>19</v>
      </c>
    </row>
    <row r="55" spans="1:34">
      <c r="A55" s="502">
        <v>149</v>
      </c>
      <c r="B55" s="503" t="s">
        <v>89</v>
      </c>
      <c r="C55" s="504">
        <v>5353</v>
      </c>
      <c r="D55" s="504">
        <v>5384</v>
      </c>
      <c r="E55" s="510">
        <v>2237299.9171759891</v>
      </c>
      <c r="F55" s="200">
        <v>2215505.0637443517</v>
      </c>
      <c r="G55" s="505">
        <f t="shared" si="11"/>
        <v>-21794.853431637399</v>
      </c>
      <c r="H55" s="506">
        <f t="shared" si="12"/>
        <v>547512</v>
      </c>
      <c r="I55" s="200">
        <f t="shared" si="13"/>
        <v>816236.61686823971</v>
      </c>
      <c r="J55" s="507">
        <f t="shared" si="14"/>
        <v>268724.61686823971</v>
      </c>
      <c r="K55" s="508">
        <v>283177</v>
      </c>
      <c r="L55" s="509">
        <v>701109.84340636362</v>
      </c>
      <c r="M55" s="509">
        <v>264335</v>
      </c>
      <c r="N55" s="509">
        <v>441777.91967086773</v>
      </c>
      <c r="O55" s="509">
        <v>-217767.43080599449</v>
      </c>
      <c r="P55" s="508">
        <f t="shared" si="15"/>
        <v>-108883.71540299724</v>
      </c>
      <c r="Q55" s="510"/>
      <c r="R55" s="510">
        <v>-67743</v>
      </c>
      <c r="S55" s="510">
        <v>-66875.834537026749</v>
      </c>
      <c r="T55" s="510">
        <v>894655.11603372497</v>
      </c>
      <c r="U55" s="510">
        <v>883825.19489435479</v>
      </c>
      <c r="V55" s="505">
        <f t="shared" si="16"/>
        <v>-9962.7556763968896</v>
      </c>
      <c r="W55" s="495">
        <v>3611724.116033725</v>
      </c>
      <c r="X55" s="495">
        <v>3848691.0409699352</v>
      </c>
      <c r="Y55" s="511">
        <v>-1284588</v>
      </c>
      <c r="Z55" s="511">
        <v>-1284588</v>
      </c>
      <c r="AA55" s="495">
        <v>2327136.116033725</v>
      </c>
      <c r="AB55" s="495">
        <v>2564103.0409699352</v>
      </c>
      <c r="AC55" s="505">
        <f t="shared" si="17"/>
        <v>236966.92493621027</v>
      </c>
      <c r="AD55" s="512">
        <f t="shared" si="18"/>
        <v>434.73493667732578</v>
      </c>
      <c r="AE55" s="531">
        <f t="shared" si="19"/>
        <v>476.24499275073089</v>
      </c>
      <c r="AF55" s="507">
        <f t="shared" si="20"/>
        <v>41.51005607340511</v>
      </c>
      <c r="AG55" s="496">
        <v>1</v>
      </c>
      <c r="AH55" s="497">
        <v>34</v>
      </c>
    </row>
    <row r="56" spans="1:34">
      <c r="A56" s="502">
        <v>151</v>
      </c>
      <c r="B56" s="503" t="s">
        <v>90</v>
      </c>
      <c r="C56" s="504">
        <v>1891</v>
      </c>
      <c r="D56" s="504">
        <v>1852</v>
      </c>
      <c r="E56" s="510">
        <v>350426.05941196613</v>
      </c>
      <c r="F56" s="200">
        <v>297444.38531478343</v>
      </c>
      <c r="G56" s="505">
        <f t="shared" si="11"/>
        <v>-52981.674097182695</v>
      </c>
      <c r="H56" s="506">
        <f t="shared" si="12"/>
        <v>-88713</v>
      </c>
      <c r="I56" s="200">
        <f t="shared" si="13"/>
        <v>-613524.46090508415</v>
      </c>
      <c r="J56" s="507">
        <f t="shared" si="14"/>
        <v>-524811.46090508415</v>
      </c>
      <c r="K56" s="508">
        <v>35098</v>
      </c>
      <c r="L56" s="509">
        <v>-224688.39664760255</v>
      </c>
      <c r="M56" s="509">
        <v>-123811</v>
      </c>
      <c r="N56" s="509">
        <v>-276473.89435052534</v>
      </c>
      <c r="O56" s="509">
        <v>-74908.113271304202</v>
      </c>
      <c r="P56" s="508">
        <f t="shared" si="15"/>
        <v>-37454.056635652101</v>
      </c>
      <c r="Q56" s="510"/>
      <c r="R56" s="510">
        <v>611126</v>
      </c>
      <c r="S56" s="510">
        <v>756271.62578973337</v>
      </c>
      <c r="T56" s="510">
        <v>502072.84695007181</v>
      </c>
      <c r="U56" s="510">
        <v>505811.6104439901</v>
      </c>
      <c r="V56" s="505">
        <f t="shared" si="16"/>
        <v>148884.38928365149</v>
      </c>
      <c r="W56" s="495">
        <v>1374911.8469500719</v>
      </c>
      <c r="X56" s="495">
        <v>946003.1606434281</v>
      </c>
      <c r="Y56" s="511">
        <v>-518933</v>
      </c>
      <c r="Z56" s="511">
        <v>-518933</v>
      </c>
      <c r="AA56" s="495">
        <v>855978.84695007186</v>
      </c>
      <c r="AB56" s="495">
        <v>427070.1606434281</v>
      </c>
      <c r="AC56" s="505">
        <f t="shared" si="17"/>
        <v>-428908.68630664377</v>
      </c>
      <c r="AD56" s="512">
        <f t="shared" si="18"/>
        <v>452.65935851405175</v>
      </c>
      <c r="AE56" s="531">
        <f t="shared" si="19"/>
        <v>230.5994387923478</v>
      </c>
      <c r="AF56" s="507">
        <f t="shared" si="20"/>
        <v>-222.05991972170395</v>
      </c>
      <c r="AG56" s="496">
        <v>14</v>
      </c>
      <c r="AH56" s="496">
        <v>14</v>
      </c>
    </row>
    <row r="57" spans="1:34">
      <c r="A57" s="502">
        <v>152</v>
      </c>
      <c r="B57" s="503" t="s">
        <v>91</v>
      </c>
      <c r="C57" s="504">
        <v>4480</v>
      </c>
      <c r="D57" s="504">
        <v>4406</v>
      </c>
      <c r="E57" s="510">
        <v>1365216.1175776715</v>
      </c>
      <c r="F57" s="200">
        <v>1139606.0205578441</v>
      </c>
      <c r="G57" s="505">
        <f t="shared" si="11"/>
        <v>-225610.09701982746</v>
      </c>
      <c r="H57" s="506">
        <f t="shared" si="12"/>
        <v>112368</v>
      </c>
      <c r="I57" s="200">
        <f t="shared" si="13"/>
        <v>-191741.09299320192</v>
      </c>
      <c r="J57" s="507">
        <f t="shared" si="14"/>
        <v>-304109.09299320192</v>
      </c>
      <c r="K57" s="508">
        <v>291296</v>
      </c>
      <c r="L57" s="509">
        <v>239865.73183041107</v>
      </c>
      <c r="M57" s="509">
        <v>-178928</v>
      </c>
      <c r="N57" s="509">
        <v>-164291.64090889946</v>
      </c>
      <c r="O57" s="509">
        <v>-178210.12260980901</v>
      </c>
      <c r="P57" s="508">
        <f t="shared" si="15"/>
        <v>-89105.061304904506</v>
      </c>
      <c r="Q57" s="510"/>
      <c r="R57" s="510">
        <v>2284556</v>
      </c>
      <c r="S57" s="510">
        <v>2125817.2112607975</v>
      </c>
      <c r="T57" s="510">
        <v>939656.42120935966</v>
      </c>
      <c r="U57" s="510">
        <v>940090.765599821</v>
      </c>
      <c r="V57" s="505">
        <f t="shared" si="16"/>
        <v>-158304.44434874132</v>
      </c>
      <c r="W57" s="495">
        <v>4701796.4212093595</v>
      </c>
      <c r="X57" s="495">
        <v>4013772.9044252736</v>
      </c>
      <c r="Y57" s="511">
        <v>-1896</v>
      </c>
      <c r="Z57" s="511">
        <v>-1896</v>
      </c>
      <c r="AA57" s="495">
        <v>4699900.4212093595</v>
      </c>
      <c r="AB57" s="495">
        <v>4011876.9044252736</v>
      </c>
      <c r="AC57" s="505">
        <f t="shared" si="17"/>
        <v>-688023.51678408589</v>
      </c>
      <c r="AD57" s="512">
        <f t="shared" si="18"/>
        <v>1049.0849154485177</v>
      </c>
      <c r="AE57" s="531">
        <f t="shared" si="19"/>
        <v>910.54854843968985</v>
      </c>
      <c r="AF57" s="507">
        <f t="shared" si="20"/>
        <v>-138.53636700882782</v>
      </c>
      <c r="AG57" s="496">
        <v>14</v>
      </c>
      <c r="AH57" s="496">
        <v>14</v>
      </c>
    </row>
    <row r="58" spans="1:34">
      <c r="A58" s="502">
        <v>153</v>
      </c>
      <c r="B58" s="503" t="s">
        <v>92</v>
      </c>
      <c r="C58" s="504">
        <v>25655</v>
      </c>
      <c r="D58" s="504">
        <v>25208</v>
      </c>
      <c r="E58" s="510">
        <v>-752168.71725398861</v>
      </c>
      <c r="F58" s="200">
        <v>-1018068.1875536572</v>
      </c>
      <c r="G58" s="505">
        <f t="shared" si="11"/>
        <v>-265899.47029966861</v>
      </c>
      <c r="H58" s="506">
        <f t="shared" si="12"/>
        <v>13629555</v>
      </c>
      <c r="I58" s="200">
        <f t="shared" si="13"/>
        <v>8260062.6937261233</v>
      </c>
      <c r="J58" s="507">
        <f t="shared" si="14"/>
        <v>-5369492.3062738767</v>
      </c>
      <c r="K58" s="508">
        <v>7596460</v>
      </c>
      <c r="L58" s="509">
        <v>5578264.4716850445</v>
      </c>
      <c r="M58" s="509">
        <v>6033095</v>
      </c>
      <c r="N58" s="509">
        <v>4211185.6837120038</v>
      </c>
      <c r="O58" s="509">
        <v>-1019591.6411139504</v>
      </c>
      <c r="P58" s="508">
        <f t="shared" si="15"/>
        <v>-509795.8205569752</v>
      </c>
      <c r="Q58" s="510"/>
      <c r="R58" s="510">
        <v>8224747</v>
      </c>
      <c r="S58" s="510">
        <v>7710227.9065998495</v>
      </c>
      <c r="T58" s="510">
        <v>3918225.3298471766</v>
      </c>
      <c r="U58" s="510">
        <v>3946502.4966223831</v>
      </c>
      <c r="V58" s="505">
        <f t="shared" si="16"/>
        <v>-486241.92662494257</v>
      </c>
      <c r="W58" s="495">
        <v>25020358.329847176</v>
      </c>
      <c r="X58" s="495">
        <v>18898724.909394775</v>
      </c>
      <c r="Y58" s="511">
        <v>-1241687</v>
      </c>
      <c r="Z58" s="511">
        <v>-1241687</v>
      </c>
      <c r="AA58" s="495">
        <v>23778671.329847176</v>
      </c>
      <c r="AB58" s="495">
        <v>17657037.909394775</v>
      </c>
      <c r="AC58" s="505">
        <f t="shared" si="17"/>
        <v>-6121633.420452401</v>
      </c>
      <c r="AD58" s="512">
        <f t="shared" si="18"/>
        <v>926.86304150641888</v>
      </c>
      <c r="AE58" s="531">
        <f t="shared" si="19"/>
        <v>700.45374124860257</v>
      </c>
      <c r="AF58" s="507">
        <f t="shared" si="20"/>
        <v>-226.40930025781631</v>
      </c>
      <c r="AG58" s="496">
        <v>9</v>
      </c>
      <c r="AH58" s="496">
        <v>9</v>
      </c>
    </row>
    <row r="59" spans="1:34">
      <c r="A59" s="502">
        <v>165</v>
      </c>
      <c r="B59" s="503" t="s">
        <v>93</v>
      </c>
      <c r="C59" s="504">
        <v>16340</v>
      </c>
      <c r="D59" s="504">
        <v>16280</v>
      </c>
      <c r="E59" s="510">
        <v>4767847.49024898</v>
      </c>
      <c r="F59" s="200">
        <v>4838543.1807972649</v>
      </c>
      <c r="G59" s="505">
        <f t="shared" si="11"/>
        <v>70695.690548284911</v>
      </c>
      <c r="H59" s="506">
        <f t="shared" si="12"/>
        <v>2156743</v>
      </c>
      <c r="I59" s="200">
        <f t="shared" si="13"/>
        <v>-184908.06468889891</v>
      </c>
      <c r="J59" s="507">
        <f t="shared" si="14"/>
        <v>-2341651.0646888991</v>
      </c>
      <c r="K59" s="508">
        <v>1551576</v>
      </c>
      <c r="L59" s="509">
        <v>790105.17839696351</v>
      </c>
      <c r="M59" s="509">
        <v>605167</v>
      </c>
      <c r="N59" s="509">
        <v>12706.047456928391</v>
      </c>
      <c r="O59" s="509">
        <v>-658479.52702852723</v>
      </c>
      <c r="P59" s="508">
        <f t="shared" si="15"/>
        <v>-329239.76351426361</v>
      </c>
      <c r="Q59" s="510"/>
      <c r="R59" s="510">
        <v>4972571</v>
      </c>
      <c r="S59" s="510">
        <v>4647381.2150121946</v>
      </c>
      <c r="T59" s="510">
        <v>2578411.4744891911</v>
      </c>
      <c r="U59" s="510">
        <v>2566885.940397481</v>
      </c>
      <c r="V59" s="505">
        <f t="shared" si="16"/>
        <v>-336715.31907951646</v>
      </c>
      <c r="W59" s="495">
        <v>14475572.474489192</v>
      </c>
      <c r="X59" s="495">
        <v>11867902.271518089</v>
      </c>
      <c r="Y59" s="511">
        <v>-2158906</v>
      </c>
      <c r="Z59" s="511">
        <v>-2158906</v>
      </c>
      <c r="AA59" s="495">
        <v>12316666.474489192</v>
      </c>
      <c r="AB59" s="495">
        <v>9708996.2715180889</v>
      </c>
      <c r="AC59" s="505">
        <f t="shared" si="17"/>
        <v>-2607670.2029711027</v>
      </c>
      <c r="AD59" s="512">
        <f t="shared" si="18"/>
        <v>753.77395804707419</v>
      </c>
      <c r="AE59" s="531">
        <f t="shared" si="19"/>
        <v>596.37569235369097</v>
      </c>
      <c r="AF59" s="507">
        <f t="shared" si="20"/>
        <v>-157.39826569338322</v>
      </c>
      <c r="AG59" s="496">
        <v>5</v>
      </c>
      <c r="AH59" s="496">
        <v>5</v>
      </c>
    </row>
    <row r="60" spans="1:34">
      <c r="A60" s="502">
        <v>167</v>
      </c>
      <c r="B60" s="503" t="s">
        <v>94</v>
      </c>
      <c r="C60" s="504">
        <v>77261</v>
      </c>
      <c r="D60" s="504">
        <v>77513</v>
      </c>
      <c r="E60" s="510">
        <v>4944676.3848672174</v>
      </c>
      <c r="F60" s="200">
        <v>5399363.40988228</v>
      </c>
      <c r="G60" s="505">
        <f t="shared" si="11"/>
        <v>454687.02501506265</v>
      </c>
      <c r="H60" s="506">
        <f t="shared" si="12"/>
        <v>14314763</v>
      </c>
      <c r="I60" s="200">
        <f t="shared" si="13"/>
        <v>907729.15276103467</v>
      </c>
      <c r="J60" s="507">
        <f t="shared" si="14"/>
        <v>-13407033.847238965</v>
      </c>
      <c r="K60" s="508">
        <v>7212540</v>
      </c>
      <c r="L60" s="509">
        <v>2864516.7449901286</v>
      </c>
      <c r="M60" s="509">
        <v>7102223</v>
      </c>
      <c r="N60" s="509">
        <v>2745981.7792600552</v>
      </c>
      <c r="O60" s="509">
        <v>-3135179.5809927657</v>
      </c>
      <c r="P60" s="508">
        <f t="shared" si="15"/>
        <v>-1567589.7904963829</v>
      </c>
      <c r="Q60" s="510"/>
      <c r="R60" s="510">
        <v>24876906</v>
      </c>
      <c r="S60" s="510">
        <v>23391322.52600253</v>
      </c>
      <c r="T60" s="510">
        <v>12599686.028364588</v>
      </c>
      <c r="U60" s="510">
        <v>12906157.907828018</v>
      </c>
      <c r="V60" s="505">
        <f t="shared" si="16"/>
        <v>-1179111.5945340395</v>
      </c>
      <c r="W60" s="495">
        <v>56736031.028364584</v>
      </c>
      <c r="X60" s="495">
        <v>42604572.996474087</v>
      </c>
      <c r="Y60" s="511">
        <v>-761621</v>
      </c>
      <c r="Z60" s="511">
        <v>-761621</v>
      </c>
      <c r="AA60" s="495">
        <v>55974410.028364584</v>
      </c>
      <c r="AB60" s="495">
        <v>41842951.996474087</v>
      </c>
      <c r="AC60" s="505">
        <f t="shared" si="17"/>
        <v>-14131458.031890497</v>
      </c>
      <c r="AD60" s="512">
        <f t="shared" si="18"/>
        <v>724.48466921686986</v>
      </c>
      <c r="AE60" s="531">
        <f t="shared" si="19"/>
        <v>539.81850781770913</v>
      </c>
      <c r="AF60" s="507">
        <f t="shared" si="20"/>
        <v>-184.66616139916073</v>
      </c>
      <c r="AG60" s="496">
        <v>12</v>
      </c>
      <c r="AH60" s="496">
        <v>12</v>
      </c>
    </row>
    <row r="61" spans="1:34">
      <c r="A61" s="502">
        <v>169</v>
      </c>
      <c r="B61" s="503" t="s">
        <v>95</v>
      </c>
      <c r="C61" s="504">
        <v>5046</v>
      </c>
      <c r="D61" s="504">
        <v>4990</v>
      </c>
      <c r="E61" s="510">
        <v>811514.56740976241</v>
      </c>
      <c r="F61" s="200">
        <v>744704.93426497094</v>
      </c>
      <c r="G61" s="505">
        <f t="shared" si="11"/>
        <v>-66809.633144791471</v>
      </c>
      <c r="H61" s="506">
        <f t="shared" si="12"/>
        <v>537757</v>
      </c>
      <c r="I61" s="200">
        <f t="shared" si="13"/>
        <v>228819.6215236056</v>
      </c>
      <c r="J61" s="507">
        <f t="shared" si="14"/>
        <v>-308937.3784763944</v>
      </c>
      <c r="K61" s="508">
        <v>294663</v>
      </c>
      <c r="L61" s="509">
        <v>347447.17648773198</v>
      </c>
      <c r="M61" s="509">
        <v>243094</v>
      </c>
      <c r="N61" s="509">
        <v>184119.32831649561</v>
      </c>
      <c r="O61" s="509">
        <v>-201831.25552041465</v>
      </c>
      <c r="P61" s="508">
        <f t="shared" si="15"/>
        <v>-100915.62776020732</v>
      </c>
      <c r="Q61" s="510"/>
      <c r="R61" s="510">
        <v>1388093</v>
      </c>
      <c r="S61" s="510">
        <v>1908770.2432547759</v>
      </c>
      <c r="T61" s="510">
        <v>915355.61309493182</v>
      </c>
      <c r="U61" s="510">
        <v>913121.10103628726</v>
      </c>
      <c r="V61" s="505">
        <f t="shared" si="16"/>
        <v>518442.73119613109</v>
      </c>
      <c r="W61" s="495">
        <v>3652719.6130949319</v>
      </c>
      <c r="X61" s="495">
        <v>3795415.9000796545</v>
      </c>
      <c r="Y61" s="511">
        <v>-1197192</v>
      </c>
      <c r="Z61" s="511">
        <v>-1197192</v>
      </c>
      <c r="AA61" s="495">
        <v>2455527.6130949319</v>
      </c>
      <c r="AB61" s="495">
        <v>2598223.9000796545</v>
      </c>
      <c r="AC61" s="505">
        <f t="shared" si="17"/>
        <v>142696.2869847226</v>
      </c>
      <c r="AD61" s="512">
        <f t="shared" si="18"/>
        <v>486.62854005052156</v>
      </c>
      <c r="AE61" s="531">
        <f t="shared" si="19"/>
        <v>520.68615232057209</v>
      </c>
      <c r="AF61" s="507">
        <f t="shared" si="20"/>
        <v>34.057612270050527</v>
      </c>
      <c r="AG61" s="496">
        <v>5</v>
      </c>
      <c r="AH61" s="496">
        <v>5</v>
      </c>
    </row>
    <row r="62" spans="1:34">
      <c r="A62" s="502">
        <v>171</v>
      </c>
      <c r="B62" s="503" t="s">
        <v>96</v>
      </c>
      <c r="C62" s="504">
        <v>4624</v>
      </c>
      <c r="D62" s="504">
        <v>4540</v>
      </c>
      <c r="E62" s="510">
        <v>532043.325477181</v>
      </c>
      <c r="F62" s="200">
        <v>526491.50921786996</v>
      </c>
      <c r="G62" s="505">
        <f t="shared" si="11"/>
        <v>-5551.8162593110465</v>
      </c>
      <c r="H62" s="506">
        <f t="shared" si="12"/>
        <v>215421</v>
      </c>
      <c r="I62" s="200">
        <f t="shared" si="13"/>
        <v>-442313.88083071541</v>
      </c>
      <c r="J62" s="507">
        <f t="shared" si="14"/>
        <v>-657734.88083071541</v>
      </c>
      <c r="K62" s="508">
        <v>236816</v>
      </c>
      <c r="L62" s="509">
        <v>-22783.365563778352</v>
      </c>
      <c r="M62" s="509">
        <v>-21395</v>
      </c>
      <c r="N62" s="509">
        <v>-144085.45512785413</v>
      </c>
      <c r="O62" s="509">
        <v>-183630.04009272196</v>
      </c>
      <c r="P62" s="508">
        <f t="shared" si="15"/>
        <v>-91815.02004636098</v>
      </c>
      <c r="Q62" s="510"/>
      <c r="R62" s="510">
        <v>1258743</v>
      </c>
      <c r="S62" s="510">
        <v>1465615.3939182342</v>
      </c>
      <c r="T62" s="510">
        <v>946112.66206561192</v>
      </c>
      <c r="U62" s="510">
        <v>948509.02848165284</v>
      </c>
      <c r="V62" s="505">
        <f t="shared" si="16"/>
        <v>209268.76033427473</v>
      </c>
      <c r="W62" s="495">
        <v>2952319.6620656122</v>
      </c>
      <c r="X62" s="495">
        <v>2498302.0507870549</v>
      </c>
      <c r="Y62" s="511">
        <v>-329192</v>
      </c>
      <c r="Z62" s="511">
        <v>-329192</v>
      </c>
      <c r="AA62" s="495">
        <v>2623127.6620656122</v>
      </c>
      <c r="AB62" s="495">
        <v>2169110.0507870549</v>
      </c>
      <c r="AC62" s="505">
        <f t="shared" si="17"/>
        <v>-454017.61127855722</v>
      </c>
      <c r="AD62" s="512">
        <f t="shared" si="18"/>
        <v>567.28539404533137</v>
      </c>
      <c r="AE62" s="531">
        <f t="shared" si="19"/>
        <v>477.77754422622354</v>
      </c>
      <c r="AF62" s="507">
        <f t="shared" si="20"/>
        <v>-89.507849819107832</v>
      </c>
      <c r="AG62" s="496">
        <v>11</v>
      </c>
      <c r="AH62" s="496">
        <v>11</v>
      </c>
    </row>
    <row r="63" spans="1:34">
      <c r="A63" s="502">
        <v>172</v>
      </c>
      <c r="B63" s="503" t="s">
        <v>97</v>
      </c>
      <c r="C63" s="504">
        <v>4263</v>
      </c>
      <c r="D63" s="504">
        <v>4171</v>
      </c>
      <c r="E63" s="510">
        <v>396919.79805216496</v>
      </c>
      <c r="F63" s="200">
        <v>400388.91120651586</v>
      </c>
      <c r="G63" s="505">
        <f t="shared" si="11"/>
        <v>3469.1131543508964</v>
      </c>
      <c r="H63" s="506">
        <f t="shared" si="12"/>
        <v>-487809</v>
      </c>
      <c r="I63" s="200">
        <f t="shared" si="13"/>
        <v>-539800.20348058466</v>
      </c>
      <c r="J63" s="507">
        <f t="shared" si="14"/>
        <v>-51991.203480584663</v>
      </c>
      <c r="K63" s="508">
        <v>-193304</v>
      </c>
      <c r="L63" s="509">
        <v>-100391.95915795474</v>
      </c>
      <c r="M63" s="509">
        <v>-294505</v>
      </c>
      <c r="N63" s="509">
        <v>-186350.67915960908</v>
      </c>
      <c r="O63" s="509">
        <v>-168705.04344201394</v>
      </c>
      <c r="P63" s="508">
        <f t="shared" si="15"/>
        <v>-84352.521721006968</v>
      </c>
      <c r="Q63" s="510"/>
      <c r="R63" s="510">
        <v>1441166</v>
      </c>
      <c r="S63" s="510">
        <v>1634261.3736566924</v>
      </c>
      <c r="T63" s="510">
        <v>943783.46906109562</v>
      </c>
      <c r="U63" s="510">
        <v>946558.14877310058</v>
      </c>
      <c r="V63" s="505">
        <f t="shared" si="16"/>
        <v>195870.05336869741</v>
      </c>
      <c r="W63" s="495">
        <v>2294060.4690610957</v>
      </c>
      <c r="X63" s="495">
        <v>2441408.2301557362</v>
      </c>
      <c r="Y63" s="511">
        <v>92095</v>
      </c>
      <c r="Z63" s="511">
        <v>92095</v>
      </c>
      <c r="AA63" s="495">
        <v>2386155.4690610957</v>
      </c>
      <c r="AB63" s="495">
        <v>2533503.2301557362</v>
      </c>
      <c r="AC63" s="505">
        <f t="shared" si="17"/>
        <v>147347.76109464047</v>
      </c>
      <c r="AD63" s="512">
        <f t="shared" si="18"/>
        <v>559.73621136783856</v>
      </c>
      <c r="AE63" s="531">
        <f t="shared" si="19"/>
        <v>607.40906980477973</v>
      </c>
      <c r="AF63" s="507">
        <f t="shared" si="20"/>
        <v>47.672858436941169</v>
      </c>
      <c r="AG63" s="496">
        <v>13</v>
      </c>
      <c r="AH63" s="496">
        <v>13</v>
      </c>
    </row>
    <row r="64" spans="1:34">
      <c r="A64" s="502">
        <v>176</v>
      </c>
      <c r="B64" s="503" t="s">
        <v>98</v>
      </c>
      <c r="C64" s="504">
        <v>4444</v>
      </c>
      <c r="D64" s="504">
        <v>4352</v>
      </c>
      <c r="E64" s="510">
        <v>1267115.6123057664</v>
      </c>
      <c r="F64" s="200">
        <v>1339149.4147520815</v>
      </c>
      <c r="G64" s="505">
        <f t="shared" si="11"/>
        <v>72033.802446315065</v>
      </c>
      <c r="H64" s="506">
        <f t="shared" si="12"/>
        <v>-740826</v>
      </c>
      <c r="I64" s="200">
        <f t="shared" si="13"/>
        <v>-1924507.6122203157</v>
      </c>
      <c r="J64" s="507">
        <f t="shared" si="14"/>
        <v>-1183681.6122203157</v>
      </c>
      <c r="K64" s="508">
        <v>-381170</v>
      </c>
      <c r="L64" s="509">
        <v>-961897.29237593862</v>
      </c>
      <c r="M64" s="509">
        <v>-359656</v>
      </c>
      <c r="N64" s="509">
        <v>-698571.35470664816</v>
      </c>
      <c r="O64" s="509">
        <v>-176025.97675848589</v>
      </c>
      <c r="P64" s="508">
        <f t="shared" si="15"/>
        <v>-88012.988379242946</v>
      </c>
      <c r="Q64" s="510"/>
      <c r="R64" s="510">
        <v>1823390</v>
      </c>
      <c r="S64" s="510">
        <v>2129416.8949380913</v>
      </c>
      <c r="T64" s="510">
        <v>997650.35001855285</v>
      </c>
      <c r="U64" s="510">
        <v>1012918.5288285984</v>
      </c>
      <c r="V64" s="505">
        <f t="shared" si="16"/>
        <v>321295.07374813687</v>
      </c>
      <c r="W64" s="495">
        <v>3347329.350018553</v>
      </c>
      <c r="X64" s="495">
        <v>2556977.2262984682</v>
      </c>
      <c r="Y64" s="511">
        <v>-88163</v>
      </c>
      <c r="Z64" s="511">
        <v>-88163</v>
      </c>
      <c r="AA64" s="495">
        <v>3259166.350018553</v>
      </c>
      <c r="AB64" s="495">
        <v>2468814.2262984682</v>
      </c>
      <c r="AC64" s="505">
        <f t="shared" si="17"/>
        <v>-790352.12372008478</v>
      </c>
      <c r="AD64" s="512">
        <f t="shared" si="18"/>
        <v>733.38576733090747</v>
      </c>
      <c r="AE64" s="531">
        <f t="shared" si="19"/>
        <v>567.28268067519946</v>
      </c>
      <c r="AF64" s="507">
        <f t="shared" si="20"/>
        <v>-166.10308665570801</v>
      </c>
      <c r="AG64" s="496">
        <v>12</v>
      </c>
      <c r="AH64" s="496">
        <v>12</v>
      </c>
    </row>
    <row r="65" spans="1:34">
      <c r="A65" s="502">
        <v>177</v>
      </c>
      <c r="B65" s="503" t="s">
        <v>99</v>
      </c>
      <c r="C65" s="504">
        <v>1786</v>
      </c>
      <c r="D65" s="504">
        <v>1768</v>
      </c>
      <c r="E65" s="510">
        <v>222396.15688247001</v>
      </c>
      <c r="F65" s="200">
        <v>354126.61025534919</v>
      </c>
      <c r="G65" s="505">
        <f t="shared" si="11"/>
        <v>131730.45337287919</v>
      </c>
      <c r="H65" s="506">
        <f t="shared" si="12"/>
        <v>721342</v>
      </c>
      <c r="I65" s="200">
        <f t="shared" si="13"/>
        <v>610023.82798553992</v>
      </c>
      <c r="J65" s="507">
        <f t="shared" si="14"/>
        <v>-111318.17201446008</v>
      </c>
      <c r="K65" s="508">
        <v>357873</v>
      </c>
      <c r="L65" s="509">
        <v>375454.48565596266</v>
      </c>
      <c r="M65" s="509">
        <v>363469</v>
      </c>
      <c r="N65" s="509">
        <v>341835.17191677954</v>
      </c>
      <c r="O65" s="509">
        <v>-71510.553058134887</v>
      </c>
      <c r="P65" s="508">
        <f t="shared" si="15"/>
        <v>-35755.276529067443</v>
      </c>
      <c r="Q65" s="510"/>
      <c r="R65" s="510">
        <v>-6155</v>
      </c>
      <c r="S65" s="510">
        <v>317946.93284689577</v>
      </c>
      <c r="T65" s="510">
        <v>378838.24359697854</v>
      </c>
      <c r="U65" s="510">
        <v>374748.52968756371</v>
      </c>
      <c r="V65" s="505">
        <f t="shared" si="16"/>
        <v>320012.218937481</v>
      </c>
      <c r="W65" s="495">
        <v>1316421.2435969785</v>
      </c>
      <c r="X65" s="495">
        <v>1656845.9007753537</v>
      </c>
      <c r="Y65" s="511">
        <v>-451851</v>
      </c>
      <c r="Z65" s="511">
        <v>-451851</v>
      </c>
      <c r="AA65" s="495">
        <v>864570.24359697849</v>
      </c>
      <c r="AB65" s="495">
        <v>1204994.9007753537</v>
      </c>
      <c r="AC65" s="505">
        <f t="shared" si="17"/>
        <v>340424.65717837517</v>
      </c>
      <c r="AD65" s="512">
        <f t="shared" si="18"/>
        <v>484.08188331297788</v>
      </c>
      <c r="AE65" s="531">
        <f t="shared" si="19"/>
        <v>681.55820179601449</v>
      </c>
      <c r="AF65" s="507">
        <f t="shared" si="20"/>
        <v>197.47631848303661</v>
      </c>
      <c r="AG65" s="496">
        <v>6</v>
      </c>
      <c r="AH65" s="496">
        <v>6</v>
      </c>
    </row>
    <row r="66" spans="1:34">
      <c r="A66" s="502">
        <v>178</v>
      </c>
      <c r="B66" s="503" t="s">
        <v>100</v>
      </c>
      <c r="C66" s="504">
        <v>5887</v>
      </c>
      <c r="D66" s="504">
        <v>5769</v>
      </c>
      <c r="E66" s="510">
        <v>381370.21865040483</v>
      </c>
      <c r="F66" s="200">
        <v>309275.45264025085</v>
      </c>
      <c r="G66" s="505">
        <f t="shared" si="11"/>
        <v>-72094.76601015398</v>
      </c>
      <c r="H66" s="506">
        <f t="shared" si="12"/>
        <v>1196435</v>
      </c>
      <c r="I66" s="200">
        <f t="shared" si="13"/>
        <v>274670.11047223647</v>
      </c>
      <c r="J66" s="507">
        <f t="shared" si="14"/>
        <v>-921764.88952776347</v>
      </c>
      <c r="K66" s="508">
        <v>832529</v>
      </c>
      <c r="L66" s="509">
        <v>554941.8176900791</v>
      </c>
      <c r="M66" s="509">
        <v>363906</v>
      </c>
      <c r="N66" s="509">
        <v>69737.665456688133</v>
      </c>
      <c r="O66" s="509">
        <v>-233339.58178302049</v>
      </c>
      <c r="P66" s="508">
        <f t="shared" si="15"/>
        <v>-116669.79089151025</v>
      </c>
      <c r="Q66" s="510"/>
      <c r="R66" s="510">
        <v>1592729</v>
      </c>
      <c r="S66" s="510">
        <v>2270357.5519271302</v>
      </c>
      <c r="T66" s="510">
        <v>1352222.9635741962</v>
      </c>
      <c r="U66" s="510">
        <v>1359407.9165615437</v>
      </c>
      <c r="V66" s="505">
        <f t="shared" si="16"/>
        <v>684813.50491447747</v>
      </c>
      <c r="W66" s="495">
        <v>4522756.9635741962</v>
      </c>
      <c r="X66" s="495">
        <v>4213711.0316011785</v>
      </c>
      <c r="Y66" s="511">
        <v>-712040</v>
      </c>
      <c r="Z66" s="511">
        <v>-712040</v>
      </c>
      <c r="AA66" s="495">
        <v>3810716.9635741962</v>
      </c>
      <c r="AB66" s="495">
        <v>3501671.0316011785</v>
      </c>
      <c r="AC66" s="505">
        <f t="shared" si="17"/>
        <v>-309045.93197301775</v>
      </c>
      <c r="AD66" s="512">
        <f t="shared" si="18"/>
        <v>647.31050850589372</v>
      </c>
      <c r="AE66" s="531">
        <f t="shared" si="19"/>
        <v>606.98059136785901</v>
      </c>
      <c r="AF66" s="507">
        <f t="shared" si="20"/>
        <v>-40.329917138034716</v>
      </c>
      <c r="AG66" s="496">
        <v>10</v>
      </c>
      <c r="AH66" s="496">
        <v>10</v>
      </c>
    </row>
    <row r="67" spans="1:34">
      <c r="A67" s="502">
        <v>179</v>
      </c>
      <c r="B67" s="503" t="s">
        <v>101</v>
      </c>
      <c r="C67" s="504">
        <v>144473</v>
      </c>
      <c r="D67" s="504">
        <v>145887</v>
      </c>
      <c r="E67" s="510">
        <v>25244076.874764357</v>
      </c>
      <c r="F67" s="200">
        <v>25050767.005368873</v>
      </c>
      <c r="G67" s="505">
        <f t="shared" si="11"/>
        <v>-193309.86939548329</v>
      </c>
      <c r="H67" s="506">
        <f t="shared" si="12"/>
        <v>-5961120</v>
      </c>
      <c r="I67" s="200">
        <f t="shared" si="13"/>
        <v>-29177609.932436466</v>
      </c>
      <c r="J67" s="507">
        <f t="shared" si="14"/>
        <v>-23216489.932436466</v>
      </c>
      <c r="K67" s="508">
        <v>-7091614</v>
      </c>
      <c r="L67" s="509">
        <v>-16693467.654982641</v>
      </c>
      <c r="M67" s="509">
        <v>1130494</v>
      </c>
      <c r="N67" s="509">
        <v>-3633073.2271211403</v>
      </c>
      <c r="O67" s="509">
        <v>-5900712.70022179</v>
      </c>
      <c r="P67" s="508">
        <f t="shared" si="15"/>
        <v>-2950356.350110895</v>
      </c>
      <c r="Q67" s="510"/>
      <c r="R67" s="510">
        <v>40036380</v>
      </c>
      <c r="S67" s="510">
        <v>35775171.918616042</v>
      </c>
      <c r="T67" s="510">
        <v>21122633.565577343</v>
      </c>
      <c r="U67" s="510">
        <v>21575065.258018408</v>
      </c>
      <c r="V67" s="505">
        <f t="shared" si="16"/>
        <v>-3808776.3889428973</v>
      </c>
      <c r="W67" s="495">
        <v>80441970.565577343</v>
      </c>
      <c r="X67" s="495">
        <v>53223394.24956727</v>
      </c>
      <c r="Y67" s="511">
        <v>-23112337</v>
      </c>
      <c r="Z67" s="511">
        <v>-23112337</v>
      </c>
      <c r="AA67" s="495">
        <v>57329633.565577343</v>
      </c>
      <c r="AB67" s="495">
        <v>30111057.24956727</v>
      </c>
      <c r="AC67" s="505">
        <f t="shared" si="17"/>
        <v>-27218576.316010073</v>
      </c>
      <c r="AD67" s="512">
        <f t="shared" si="18"/>
        <v>396.81901507947742</v>
      </c>
      <c r="AE67" s="531">
        <f t="shared" si="19"/>
        <v>206.39986598920584</v>
      </c>
      <c r="AF67" s="507">
        <f t="shared" si="20"/>
        <v>-190.41914909027159</v>
      </c>
      <c r="AG67" s="496">
        <v>13</v>
      </c>
      <c r="AH67" s="496">
        <v>13</v>
      </c>
    </row>
    <row r="68" spans="1:34">
      <c r="A68" s="502">
        <v>181</v>
      </c>
      <c r="B68" s="503" t="s">
        <v>102</v>
      </c>
      <c r="C68" s="504">
        <v>1685</v>
      </c>
      <c r="D68" s="504">
        <v>1683</v>
      </c>
      <c r="E68" s="510">
        <v>347094.27946854383</v>
      </c>
      <c r="F68" s="200">
        <v>309537.89514940546</v>
      </c>
      <c r="G68" s="505">
        <f t="shared" si="11"/>
        <v>-37556.384319138364</v>
      </c>
      <c r="H68" s="506">
        <f t="shared" si="12"/>
        <v>511629</v>
      </c>
      <c r="I68" s="200">
        <f t="shared" si="13"/>
        <v>552698.84636575123</v>
      </c>
      <c r="J68" s="507">
        <f t="shared" si="14"/>
        <v>41069.846365751233</v>
      </c>
      <c r="K68" s="508">
        <v>298163</v>
      </c>
      <c r="L68" s="509">
        <v>403079.09632802766</v>
      </c>
      <c r="M68" s="509">
        <v>213466</v>
      </c>
      <c r="N68" s="509">
        <v>251728.56858707967</v>
      </c>
      <c r="O68" s="509">
        <v>-68072.545699570721</v>
      </c>
      <c r="P68" s="508">
        <f t="shared" si="15"/>
        <v>-34036.27284978536</v>
      </c>
      <c r="Q68" s="510"/>
      <c r="R68" s="510">
        <v>954376</v>
      </c>
      <c r="S68" s="510">
        <v>923563.42702251265</v>
      </c>
      <c r="T68" s="510">
        <v>431797.35128548706</v>
      </c>
      <c r="U68" s="510">
        <v>430981.67008489481</v>
      </c>
      <c r="V68" s="505">
        <f t="shared" si="16"/>
        <v>-31628.254178079544</v>
      </c>
      <c r="W68" s="495">
        <v>2244896.3512854869</v>
      </c>
      <c r="X68" s="495">
        <v>2216781.8386225691</v>
      </c>
      <c r="Y68" s="511">
        <v>-381083</v>
      </c>
      <c r="Z68" s="511">
        <v>-381083</v>
      </c>
      <c r="AA68" s="495">
        <v>1863813.3512854869</v>
      </c>
      <c r="AB68" s="495">
        <v>1835698.8386225691</v>
      </c>
      <c r="AC68" s="505">
        <f t="shared" si="17"/>
        <v>-28114.512662917841</v>
      </c>
      <c r="AD68" s="512">
        <f t="shared" si="18"/>
        <v>1106.1206832554819</v>
      </c>
      <c r="AE68" s="531">
        <f t="shared" si="19"/>
        <v>1090.7301477258284</v>
      </c>
      <c r="AF68" s="507">
        <f t="shared" si="20"/>
        <v>-15.390535529653562</v>
      </c>
      <c r="AG68" s="496">
        <v>4</v>
      </c>
      <c r="AH68" s="496">
        <v>4</v>
      </c>
    </row>
    <row r="69" spans="1:34">
      <c r="A69" s="502">
        <v>182</v>
      </c>
      <c r="B69" s="503" t="s">
        <v>103</v>
      </c>
      <c r="C69" s="504">
        <v>19767</v>
      </c>
      <c r="D69" s="504">
        <v>19347</v>
      </c>
      <c r="E69" s="510">
        <v>239271.8527732091</v>
      </c>
      <c r="F69" s="200">
        <v>144720.67576366011</v>
      </c>
      <c r="G69" s="505">
        <f t="shared" si="11"/>
        <v>-94551.177009548992</v>
      </c>
      <c r="H69" s="506">
        <f t="shared" si="12"/>
        <v>3692874</v>
      </c>
      <c r="I69" s="200">
        <f t="shared" si="13"/>
        <v>-2815919.7909883172</v>
      </c>
      <c r="J69" s="507">
        <f t="shared" si="14"/>
        <v>-6508793.7909883168</v>
      </c>
      <c r="K69" s="508">
        <v>1666777</v>
      </c>
      <c r="L69" s="509">
        <v>-1657223.156222827</v>
      </c>
      <c r="M69" s="509">
        <v>2026097</v>
      </c>
      <c r="N69" s="509">
        <v>15099.748166412381</v>
      </c>
      <c r="O69" s="509">
        <v>-782530.92195460165</v>
      </c>
      <c r="P69" s="508">
        <f t="shared" si="15"/>
        <v>-391265.46097730083</v>
      </c>
      <c r="Q69" s="510"/>
      <c r="R69" s="510">
        <v>-69368</v>
      </c>
      <c r="S69" s="510">
        <v>2539351.1399031901</v>
      </c>
      <c r="T69" s="510">
        <v>3333770.6346947895</v>
      </c>
      <c r="U69" s="510">
        <v>3352343.2180305989</v>
      </c>
      <c r="V69" s="505">
        <f t="shared" si="16"/>
        <v>2627291.723239</v>
      </c>
      <c r="W69" s="495">
        <v>7196548.6346947895</v>
      </c>
      <c r="X69" s="495">
        <v>3220495.2427091878</v>
      </c>
      <c r="Y69" s="511">
        <v>-1454619</v>
      </c>
      <c r="Z69" s="511">
        <v>-1454619</v>
      </c>
      <c r="AA69" s="495">
        <v>5741929.6346947895</v>
      </c>
      <c r="AB69" s="495">
        <v>1765876.2427091878</v>
      </c>
      <c r="AC69" s="505">
        <f t="shared" si="17"/>
        <v>-3976053.3919856017</v>
      </c>
      <c r="AD69" s="512">
        <f t="shared" si="18"/>
        <v>290.48058049753575</v>
      </c>
      <c r="AE69" s="531">
        <f t="shared" si="19"/>
        <v>91.273905138222347</v>
      </c>
      <c r="AF69" s="507">
        <f t="shared" si="20"/>
        <v>-199.20667535931341</v>
      </c>
      <c r="AG69" s="496">
        <v>13</v>
      </c>
      <c r="AH69" s="496">
        <v>13</v>
      </c>
    </row>
    <row r="70" spans="1:34">
      <c r="A70" s="502">
        <v>186</v>
      </c>
      <c r="B70" s="503" t="s">
        <v>104</v>
      </c>
      <c r="C70" s="504">
        <v>45226</v>
      </c>
      <c r="D70" s="504">
        <v>45630</v>
      </c>
      <c r="E70" s="510">
        <v>14512858.767322052</v>
      </c>
      <c r="F70" s="200">
        <v>15686771.174580259</v>
      </c>
      <c r="G70" s="505">
        <f t="shared" si="11"/>
        <v>1173912.407258207</v>
      </c>
      <c r="H70" s="506">
        <f t="shared" si="12"/>
        <v>-4320041</v>
      </c>
      <c r="I70" s="200">
        <f t="shared" si="13"/>
        <v>-9712613.9943846427</v>
      </c>
      <c r="J70" s="507">
        <f t="shared" si="14"/>
        <v>-5392572.9943846427</v>
      </c>
      <c r="K70" s="508">
        <v>-3409635</v>
      </c>
      <c r="L70" s="509">
        <v>-5291366.1057217494</v>
      </c>
      <c r="M70" s="509">
        <v>-910406</v>
      </c>
      <c r="N70" s="509">
        <v>-1652843.0221108329</v>
      </c>
      <c r="O70" s="509">
        <v>-1845603.2443680402</v>
      </c>
      <c r="P70" s="508">
        <f t="shared" si="15"/>
        <v>-922801.62218402012</v>
      </c>
      <c r="Q70" s="510"/>
      <c r="R70" s="510">
        <v>3422568</v>
      </c>
      <c r="S70" s="510">
        <v>1018984.4150808139</v>
      </c>
      <c r="T70" s="510">
        <v>5476934.4101341153</v>
      </c>
      <c r="U70" s="510">
        <v>5530425.0331454678</v>
      </c>
      <c r="V70" s="505">
        <f t="shared" si="16"/>
        <v>-2350092.9619078329</v>
      </c>
      <c r="W70" s="495">
        <v>19092320.410134114</v>
      </c>
      <c r="X70" s="495">
        <v>12523566.628422029</v>
      </c>
      <c r="Y70" s="511">
        <v>-479588</v>
      </c>
      <c r="Z70" s="511">
        <v>-479588</v>
      </c>
      <c r="AA70" s="495">
        <v>18612732.410134114</v>
      </c>
      <c r="AB70" s="495">
        <v>12043978.628422029</v>
      </c>
      <c r="AC70" s="505">
        <f t="shared" si="17"/>
        <v>-6568753.781712085</v>
      </c>
      <c r="AD70" s="512">
        <f t="shared" si="18"/>
        <v>411.549383322295</v>
      </c>
      <c r="AE70" s="531">
        <f t="shared" si="19"/>
        <v>263.94868789002913</v>
      </c>
      <c r="AF70" s="507">
        <f t="shared" si="20"/>
        <v>-147.60069543226587</v>
      </c>
      <c r="AG70" s="496">
        <v>1</v>
      </c>
      <c r="AH70" s="497">
        <v>33</v>
      </c>
    </row>
    <row r="71" spans="1:34">
      <c r="A71" s="502">
        <v>202</v>
      </c>
      <c r="B71" s="503" t="s">
        <v>105</v>
      </c>
      <c r="C71" s="504">
        <v>35497</v>
      </c>
      <c r="D71" s="504">
        <v>35848</v>
      </c>
      <c r="E71" s="510">
        <v>18096958.817262754</v>
      </c>
      <c r="F71" s="200">
        <v>18678861.642729539</v>
      </c>
      <c r="G71" s="505">
        <f t="shared" si="11"/>
        <v>581902.82546678558</v>
      </c>
      <c r="H71" s="506">
        <f t="shared" si="12"/>
        <v>4495556</v>
      </c>
      <c r="I71" s="200">
        <f t="shared" si="13"/>
        <v>6253456.59971797</v>
      </c>
      <c r="J71" s="507">
        <f t="shared" si="14"/>
        <v>1757900.59971797</v>
      </c>
      <c r="K71" s="508">
        <v>3039878</v>
      </c>
      <c r="L71" s="509">
        <v>5803376.7237901818</v>
      </c>
      <c r="M71" s="509">
        <v>1455678</v>
      </c>
      <c r="N71" s="509">
        <v>2625003.7781008813</v>
      </c>
      <c r="O71" s="509">
        <v>-1449949.2681153957</v>
      </c>
      <c r="P71" s="508">
        <f t="shared" si="15"/>
        <v>-724974.63405769784</v>
      </c>
      <c r="Q71" s="510"/>
      <c r="R71" s="510">
        <v>1495516</v>
      </c>
      <c r="S71" s="510">
        <v>655301.69728820329</v>
      </c>
      <c r="T71" s="510">
        <v>3823613.8257266623</v>
      </c>
      <c r="U71" s="510">
        <v>3831759.0280166296</v>
      </c>
      <c r="V71" s="505">
        <f t="shared" si="16"/>
        <v>-832069.10042182915</v>
      </c>
      <c r="W71" s="495">
        <v>27911644.825726662</v>
      </c>
      <c r="X71" s="495">
        <v>29419378.967752449</v>
      </c>
      <c r="Y71" s="511">
        <v>-3931939</v>
      </c>
      <c r="Z71" s="511">
        <v>-3931939</v>
      </c>
      <c r="AA71" s="495">
        <v>23979705.825726662</v>
      </c>
      <c r="AB71" s="495">
        <v>25487439.967752449</v>
      </c>
      <c r="AC71" s="505">
        <f t="shared" si="17"/>
        <v>1507734.1420257874</v>
      </c>
      <c r="AD71" s="512">
        <f t="shared" si="18"/>
        <v>675.54175918321721</v>
      </c>
      <c r="AE71" s="531">
        <f t="shared" si="19"/>
        <v>710.98638606763132</v>
      </c>
      <c r="AF71" s="507">
        <f t="shared" si="20"/>
        <v>35.444626884414106</v>
      </c>
      <c r="AG71" s="496">
        <v>2</v>
      </c>
      <c r="AH71" s="496">
        <v>2</v>
      </c>
    </row>
    <row r="72" spans="1:34">
      <c r="A72" s="502">
        <v>204</v>
      </c>
      <c r="B72" s="503" t="s">
        <v>106</v>
      </c>
      <c r="C72" s="504">
        <v>2778</v>
      </c>
      <c r="D72" s="504">
        <v>2689</v>
      </c>
      <c r="E72" s="510">
        <v>200862.95864277589</v>
      </c>
      <c r="F72" s="200">
        <v>146856.74299200694</v>
      </c>
      <c r="G72" s="505">
        <f t="shared" si="11"/>
        <v>-54006.215650768951</v>
      </c>
      <c r="H72" s="506">
        <f t="shared" si="12"/>
        <v>-1198389</v>
      </c>
      <c r="I72" s="200">
        <f t="shared" si="13"/>
        <v>-1871427.4939095087</v>
      </c>
      <c r="J72" s="507">
        <f t="shared" si="14"/>
        <v>-673038.49390950869</v>
      </c>
      <c r="K72" s="508">
        <v>-472564</v>
      </c>
      <c r="L72" s="509">
        <v>-796294.9302006138</v>
      </c>
      <c r="M72" s="509">
        <v>-725825</v>
      </c>
      <c r="N72" s="509">
        <v>-911989.00275867607</v>
      </c>
      <c r="O72" s="509">
        <v>-108762.37396681264</v>
      </c>
      <c r="P72" s="508">
        <f t="shared" si="15"/>
        <v>-54381.186983406318</v>
      </c>
      <c r="Q72" s="510"/>
      <c r="R72" s="510">
        <v>1020508</v>
      </c>
      <c r="S72" s="510">
        <v>1137332.0846248877</v>
      </c>
      <c r="T72" s="510">
        <v>625921.38121556991</v>
      </c>
      <c r="U72" s="510">
        <v>631712.75791836879</v>
      </c>
      <c r="V72" s="505">
        <f t="shared" si="16"/>
        <v>122615.46132768644</v>
      </c>
      <c r="W72" s="495">
        <v>648903.38121556991</v>
      </c>
      <c r="X72" s="495">
        <v>44474.091625762405</v>
      </c>
      <c r="Y72" s="511">
        <v>-603494</v>
      </c>
      <c r="Z72" s="511">
        <v>-603494</v>
      </c>
      <c r="AA72" s="495">
        <v>45409.381215569912</v>
      </c>
      <c r="AB72" s="495">
        <v>-559019.9083742376</v>
      </c>
      <c r="AC72" s="505">
        <f t="shared" si="17"/>
        <v>-604429.28958980751</v>
      </c>
      <c r="AD72" s="512">
        <f t="shared" si="18"/>
        <v>16.346069552041005</v>
      </c>
      <c r="AE72" s="531">
        <f t="shared" si="19"/>
        <v>-207.89137537160192</v>
      </c>
      <c r="AF72" s="507">
        <f t="shared" si="20"/>
        <v>-224.23744492364293</v>
      </c>
      <c r="AG72" s="496">
        <v>11</v>
      </c>
      <c r="AH72" s="496">
        <v>11</v>
      </c>
    </row>
    <row r="73" spans="1:34">
      <c r="A73" s="502">
        <v>205</v>
      </c>
      <c r="B73" s="503" t="s">
        <v>107</v>
      </c>
      <c r="C73" s="504">
        <v>36493</v>
      </c>
      <c r="D73" s="504">
        <v>36297</v>
      </c>
      <c r="E73" s="510">
        <v>9608581.2482196316</v>
      </c>
      <c r="F73" s="200">
        <v>9378393.6552861352</v>
      </c>
      <c r="G73" s="505">
        <f t="shared" si="11"/>
        <v>-230187.59293349646</v>
      </c>
      <c r="H73" s="506">
        <f t="shared" si="12"/>
        <v>-12651741</v>
      </c>
      <c r="I73" s="200">
        <f t="shared" si="13"/>
        <v>-10140262.677426178</v>
      </c>
      <c r="J73" s="507">
        <f t="shared" si="14"/>
        <v>2511478.322573822</v>
      </c>
      <c r="K73" s="508">
        <v>-7752868</v>
      </c>
      <c r="L73" s="509">
        <v>-5167643.9394707233</v>
      </c>
      <c r="M73" s="509">
        <v>-4898873</v>
      </c>
      <c r="N73" s="509">
        <v>-2770453.6833589128</v>
      </c>
      <c r="O73" s="509">
        <v>-1468110.0363976937</v>
      </c>
      <c r="P73" s="508">
        <f t="shared" si="15"/>
        <v>-734055.01819884684</v>
      </c>
      <c r="Q73" s="510"/>
      <c r="R73" s="510">
        <v>13084594</v>
      </c>
      <c r="S73" s="510">
        <v>12695503.235269813</v>
      </c>
      <c r="T73" s="510">
        <v>5725031.7848050632</v>
      </c>
      <c r="U73" s="510">
        <v>5820736.3360742386</v>
      </c>
      <c r="V73" s="505">
        <f t="shared" si="16"/>
        <v>-293386.21346101165</v>
      </c>
      <c r="W73" s="495">
        <v>15766465.784805063</v>
      </c>
      <c r="X73" s="495">
        <v>17754370.549204111</v>
      </c>
      <c r="Y73" s="511">
        <v>31139406</v>
      </c>
      <c r="Z73" s="200">
        <v>31139406</v>
      </c>
      <c r="AA73" s="495">
        <v>46905871.784805059</v>
      </c>
      <c r="AB73" s="495">
        <v>48893776.549204111</v>
      </c>
      <c r="AC73" s="505">
        <f t="shared" si="17"/>
        <v>1987904.7643990517</v>
      </c>
      <c r="AD73" s="512">
        <f t="shared" si="18"/>
        <v>1285.3388810129356</v>
      </c>
      <c r="AE73" s="531">
        <f t="shared" si="19"/>
        <v>1347.0473193157593</v>
      </c>
      <c r="AF73" s="507">
        <f t="shared" si="20"/>
        <v>61.708438302823652</v>
      </c>
      <c r="AG73" s="496">
        <v>18</v>
      </c>
      <c r="AH73" s="496">
        <v>18</v>
      </c>
    </row>
    <row r="74" spans="1:34">
      <c r="A74" s="502">
        <v>208</v>
      </c>
      <c r="B74" s="503" t="s">
        <v>108</v>
      </c>
      <c r="C74" s="504">
        <v>12412</v>
      </c>
      <c r="D74" s="504">
        <v>12335</v>
      </c>
      <c r="E74" s="510">
        <v>6415961.1711967569</v>
      </c>
      <c r="F74" s="200">
        <v>6628026.2395063769</v>
      </c>
      <c r="G74" s="505">
        <f t="shared" si="11"/>
        <v>212065.06830962002</v>
      </c>
      <c r="H74" s="506">
        <f t="shared" si="12"/>
        <v>2305859</v>
      </c>
      <c r="I74" s="200">
        <f t="shared" si="13"/>
        <v>343414.1495994227</v>
      </c>
      <c r="J74" s="507">
        <f t="shared" si="14"/>
        <v>-1962444.8504005773</v>
      </c>
      <c r="K74" s="508">
        <v>1591114</v>
      </c>
      <c r="L74" s="509">
        <v>1002162.4913341377</v>
      </c>
      <c r="M74" s="509">
        <v>714745</v>
      </c>
      <c r="N74" s="509">
        <v>89624.965933916552</v>
      </c>
      <c r="O74" s="509">
        <v>-498915.5384457545</v>
      </c>
      <c r="P74" s="508">
        <f t="shared" si="15"/>
        <v>-249457.76922287725</v>
      </c>
      <c r="Q74" s="510"/>
      <c r="R74" s="510">
        <v>6269419</v>
      </c>
      <c r="S74" s="510">
        <v>5841370.2077659462</v>
      </c>
      <c r="T74" s="510">
        <v>2430519.1975263674</v>
      </c>
      <c r="U74" s="510">
        <v>2453102.5667014555</v>
      </c>
      <c r="V74" s="505">
        <f t="shared" si="16"/>
        <v>-405465.42305896617</v>
      </c>
      <c r="W74" s="495">
        <v>17421758.197526366</v>
      </c>
      <c r="X74" s="495">
        <v>15265913.163573237</v>
      </c>
      <c r="Y74" s="511">
        <v>-58631</v>
      </c>
      <c r="Z74" s="511">
        <v>-58631</v>
      </c>
      <c r="AA74" s="495">
        <v>17363127.197526366</v>
      </c>
      <c r="AB74" s="495">
        <v>15207282.163573237</v>
      </c>
      <c r="AC74" s="505">
        <f t="shared" si="17"/>
        <v>-2155845.0339531284</v>
      </c>
      <c r="AD74" s="512">
        <f t="shared" si="18"/>
        <v>1398.8984206837226</v>
      </c>
      <c r="AE74" s="531">
        <f t="shared" si="19"/>
        <v>1232.8562759281101</v>
      </c>
      <c r="AF74" s="507">
        <f t="shared" si="20"/>
        <v>-166.04214475561253</v>
      </c>
      <c r="AG74" s="496">
        <v>17</v>
      </c>
      <c r="AH74" s="496">
        <v>17</v>
      </c>
    </row>
    <row r="75" spans="1:34">
      <c r="A75" s="502">
        <v>211</v>
      </c>
      <c r="B75" s="503" t="s">
        <v>109</v>
      </c>
      <c r="C75" s="504">
        <v>32622</v>
      </c>
      <c r="D75" s="504">
        <v>32959</v>
      </c>
      <c r="E75" s="510">
        <v>15992465.80768542</v>
      </c>
      <c r="F75" s="200">
        <v>16327145.460948907</v>
      </c>
      <c r="G75" s="505">
        <f t="shared" ref="G75:G138" si="21">F75-E75</f>
        <v>334679.65326348692</v>
      </c>
      <c r="H75" s="506">
        <f t="shared" ref="H75:H138" si="22">SUM(K75,M75)</f>
        <v>965405</v>
      </c>
      <c r="I75" s="200">
        <f t="shared" ref="I75:I138" si="23">SUM(L75,N75:P75)</f>
        <v>-1337781.4323845983</v>
      </c>
      <c r="J75" s="507">
        <f t="shared" ref="J75:J138" si="24">I75-H75</f>
        <v>-2303186.4323845981</v>
      </c>
      <c r="K75" s="508">
        <v>684932</v>
      </c>
      <c r="L75" s="509">
        <v>636141.26287749864</v>
      </c>
      <c r="M75" s="509">
        <v>280473</v>
      </c>
      <c r="N75" s="509">
        <v>25723.502342315896</v>
      </c>
      <c r="O75" s="509">
        <v>-1333097.4650696085</v>
      </c>
      <c r="P75" s="508">
        <f t="shared" ref="P75:P138" si="25">0.5*O75</f>
        <v>-666548.73253480427</v>
      </c>
      <c r="Q75" s="510"/>
      <c r="R75" s="510">
        <v>6410415</v>
      </c>
      <c r="S75" s="510">
        <v>5266009.2511681691</v>
      </c>
      <c r="T75" s="510">
        <v>4309006.4312020615</v>
      </c>
      <c r="U75" s="510">
        <v>4325428.2196743274</v>
      </c>
      <c r="V75" s="505">
        <f t="shared" ref="V75:V138" si="26">(S75+U75)-(R75+T75)</f>
        <v>-1127983.9603595659</v>
      </c>
      <c r="W75" s="495">
        <v>27677291.431202061</v>
      </c>
      <c r="X75" s="495">
        <v>24580801.4994069</v>
      </c>
      <c r="Y75" s="511">
        <v>-4305382</v>
      </c>
      <c r="Z75" s="511">
        <v>-4305382</v>
      </c>
      <c r="AA75" s="495">
        <v>23371909.431202061</v>
      </c>
      <c r="AB75" s="495">
        <v>20275419.4994069</v>
      </c>
      <c r="AC75" s="505">
        <f t="shared" ref="AC75:AC138" si="27">AB75-AA75</f>
        <v>-3096489.9317951612</v>
      </c>
      <c r="AD75" s="512">
        <f t="shared" ref="AD75:AD138" si="28">AA75/C75</f>
        <v>716.44624582190124</v>
      </c>
      <c r="AE75" s="531">
        <f t="shared" ref="AE75:AE138" si="29">AB75/D75</f>
        <v>615.17095480466332</v>
      </c>
      <c r="AF75" s="507">
        <f t="shared" ref="AF75:AF138" si="30">AE75-AD75</f>
        <v>-101.27529101723792</v>
      </c>
      <c r="AG75" s="496">
        <v>6</v>
      </c>
      <c r="AH75" s="496">
        <v>6</v>
      </c>
    </row>
    <row r="76" spans="1:34">
      <c r="A76" s="502">
        <v>213</v>
      </c>
      <c r="B76" s="503" t="s">
        <v>110</v>
      </c>
      <c r="C76" s="504">
        <v>5230</v>
      </c>
      <c r="D76" s="504">
        <v>5154</v>
      </c>
      <c r="E76" s="510">
        <v>335801.56972412101</v>
      </c>
      <c r="F76" s="200">
        <v>418767.22036617517</v>
      </c>
      <c r="G76" s="505">
        <f t="shared" si="21"/>
        <v>82965.650642054155</v>
      </c>
      <c r="H76" s="506">
        <f t="shared" si="22"/>
        <v>-68717</v>
      </c>
      <c r="I76" s="200">
        <f t="shared" si="23"/>
        <v>-865962.74242610135</v>
      </c>
      <c r="J76" s="507">
        <f t="shared" si="24"/>
        <v>-797245.74242610135</v>
      </c>
      <c r="K76" s="508">
        <v>-135640</v>
      </c>
      <c r="L76" s="509">
        <v>-460735.60447683337</v>
      </c>
      <c r="M76" s="509">
        <v>66923</v>
      </c>
      <c r="N76" s="509">
        <v>-92530.256901507353</v>
      </c>
      <c r="O76" s="509">
        <v>-208464.58736517379</v>
      </c>
      <c r="P76" s="508">
        <f t="shared" si="25"/>
        <v>-104232.2936825869</v>
      </c>
      <c r="Q76" s="510"/>
      <c r="R76" s="510">
        <v>716957</v>
      </c>
      <c r="S76" s="510">
        <v>1196035.3321399679</v>
      </c>
      <c r="T76" s="510">
        <v>1126664.5288037318</v>
      </c>
      <c r="U76" s="510">
        <v>1128332.7058651163</v>
      </c>
      <c r="V76" s="505">
        <f t="shared" si="26"/>
        <v>480746.50920135248</v>
      </c>
      <c r="W76" s="495">
        <v>2110706.5288037318</v>
      </c>
      <c r="X76" s="495">
        <v>1877172.5159451729</v>
      </c>
      <c r="Y76" s="511">
        <v>-344908</v>
      </c>
      <c r="Z76" s="511">
        <v>-344908</v>
      </c>
      <c r="AA76" s="495">
        <v>1765798.5288037318</v>
      </c>
      <c r="AB76" s="495">
        <v>1532264.5159451729</v>
      </c>
      <c r="AC76" s="505">
        <f t="shared" si="27"/>
        <v>-233534.01285855891</v>
      </c>
      <c r="AD76" s="512">
        <f t="shared" si="28"/>
        <v>337.62878179803664</v>
      </c>
      <c r="AE76" s="531">
        <f t="shared" si="29"/>
        <v>297.29618081978521</v>
      </c>
      <c r="AF76" s="507">
        <f t="shared" si="30"/>
        <v>-40.332600978251435</v>
      </c>
      <c r="AG76" s="496">
        <v>10</v>
      </c>
      <c r="AH76" s="496">
        <v>10</v>
      </c>
    </row>
    <row r="77" spans="1:34">
      <c r="A77" s="502">
        <v>214</v>
      </c>
      <c r="B77" s="503" t="s">
        <v>111</v>
      </c>
      <c r="C77" s="504">
        <v>12662</v>
      </c>
      <c r="D77" s="504">
        <v>12528</v>
      </c>
      <c r="E77" s="510">
        <v>2437023.6445529703</v>
      </c>
      <c r="F77" s="200">
        <v>2502568.3601442659</v>
      </c>
      <c r="G77" s="505">
        <f t="shared" si="21"/>
        <v>65544.715591295622</v>
      </c>
      <c r="H77" s="506">
        <f t="shared" si="22"/>
        <v>1041951</v>
      </c>
      <c r="I77" s="200">
        <f t="shared" si="23"/>
        <v>-878916.79153845366</v>
      </c>
      <c r="J77" s="507">
        <f t="shared" si="24"/>
        <v>-1920867.7915384537</v>
      </c>
      <c r="K77" s="508">
        <v>218343</v>
      </c>
      <c r="L77" s="509">
        <v>-336299.83132122119</v>
      </c>
      <c r="M77" s="509">
        <v>823608</v>
      </c>
      <c r="N77" s="509">
        <v>217465.79604321491</v>
      </c>
      <c r="O77" s="509">
        <v>-506721.83750696492</v>
      </c>
      <c r="P77" s="508">
        <f t="shared" si="25"/>
        <v>-253360.91875348246</v>
      </c>
      <c r="Q77" s="510"/>
      <c r="R77" s="510">
        <v>5178434</v>
      </c>
      <c r="S77" s="510">
        <v>5183271.4636409581</v>
      </c>
      <c r="T77" s="510">
        <v>2642332.267822017</v>
      </c>
      <c r="U77" s="510">
        <v>2681062.075887952</v>
      </c>
      <c r="V77" s="505">
        <f t="shared" si="26"/>
        <v>43567.271706893109</v>
      </c>
      <c r="W77" s="495">
        <v>11299740.267822016</v>
      </c>
      <c r="X77" s="495">
        <v>9487985.1081347577</v>
      </c>
      <c r="Y77" s="511">
        <v>-647756</v>
      </c>
      <c r="Z77" s="511">
        <v>-647756</v>
      </c>
      <c r="AA77" s="495">
        <v>10651984.267822016</v>
      </c>
      <c r="AB77" s="495">
        <v>8840229.1081347577</v>
      </c>
      <c r="AC77" s="505">
        <f t="shared" si="27"/>
        <v>-1811755.1596872583</v>
      </c>
      <c r="AD77" s="512">
        <f t="shared" si="28"/>
        <v>841.25606285120966</v>
      </c>
      <c r="AE77" s="531">
        <f t="shared" si="29"/>
        <v>705.63770020232744</v>
      </c>
      <c r="AF77" s="507">
        <f t="shared" si="30"/>
        <v>-135.61836264888223</v>
      </c>
      <c r="AG77" s="496">
        <v>4</v>
      </c>
      <c r="AH77" s="496">
        <v>4</v>
      </c>
    </row>
    <row r="78" spans="1:34">
      <c r="A78" s="502">
        <v>216</v>
      </c>
      <c r="B78" s="503" t="s">
        <v>112</v>
      </c>
      <c r="C78" s="504">
        <v>1311</v>
      </c>
      <c r="D78" s="504">
        <v>1269</v>
      </c>
      <c r="E78" s="510">
        <v>611244.00204791606</v>
      </c>
      <c r="F78" s="200">
        <v>568623.02964138344</v>
      </c>
      <c r="G78" s="505">
        <f t="shared" si="21"/>
        <v>-42620.972406532615</v>
      </c>
      <c r="H78" s="506">
        <f t="shared" si="22"/>
        <v>109833</v>
      </c>
      <c r="I78" s="200">
        <f t="shared" si="23"/>
        <v>-8729.6852037247299</v>
      </c>
      <c r="J78" s="507">
        <f t="shared" si="24"/>
        <v>-118562.68520372473</v>
      </c>
      <c r="K78" s="508">
        <v>114357</v>
      </c>
      <c r="L78" s="509">
        <v>81016.648981378588</v>
      </c>
      <c r="M78" s="509">
        <v>-4524</v>
      </c>
      <c r="N78" s="509">
        <v>-12755.192925963176</v>
      </c>
      <c r="O78" s="509">
        <v>-51327.427506093431</v>
      </c>
      <c r="P78" s="508">
        <f t="shared" si="25"/>
        <v>-25663.713753046715</v>
      </c>
      <c r="Q78" s="510"/>
      <c r="R78" s="510">
        <v>372168</v>
      </c>
      <c r="S78" s="510">
        <v>507113.0034104847</v>
      </c>
      <c r="T78" s="510">
        <v>301479.03133509605</v>
      </c>
      <c r="U78" s="510">
        <v>304242.40977088257</v>
      </c>
      <c r="V78" s="505">
        <f t="shared" si="26"/>
        <v>137708.38184627122</v>
      </c>
      <c r="W78" s="495">
        <v>1394724.0313350961</v>
      </c>
      <c r="X78" s="495">
        <v>1371248.7576190298</v>
      </c>
      <c r="Y78" s="511">
        <v>-254619</v>
      </c>
      <c r="Z78" s="511">
        <v>-254619</v>
      </c>
      <c r="AA78" s="495">
        <v>1140105.0313350961</v>
      </c>
      <c r="AB78" s="495">
        <v>1116629.7576190298</v>
      </c>
      <c r="AC78" s="505">
        <f t="shared" si="27"/>
        <v>-23475.273716066265</v>
      </c>
      <c r="AD78" s="512">
        <f t="shared" si="28"/>
        <v>869.64533282616026</v>
      </c>
      <c r="AE78" s="531">
        <f t="shared" si="29"/>
        <v>879.92888701263189</v>
      </c>
      <c r="AF78" s="507">
        <f t="shared" si="30"/>
        <v>10.283554186471633</v>
      </c>
      <c r="AG78" s="496">
        <v>13</v>
      </c>
      <c r="AH78" s="496">
        <v>13</v>
      </c>
    </row>
    <row r="79" spans="1:34">
      <c r="A79" s="502">
        <v>217</v>
      </c>
      <c r="B79" s="503" t="s">
        <v>113</v>
      </c>
      <c r="C79" s="504">
        <v>5390</v>
      </c>
      <c r="D79" s="504">
        <v>5352</v>
      </c>
      <c r="E79" s="510">
        <v>2468348.7711236691</v>
      </c>
      <c r="F79" s="200">
        <v>2560514.1963665541</v>
      </c>
      <c r="G79" s="505">
        <f t="shared" si="21"/>
        <v>92165.425242885016</v>
      </c>
      <c r="H79" s="506">
        <f t="shared" si="22"/>
        <v>-1333588</v>
      </c>
      <c r="I79" s="200">
        <f t="shared" si="23"/>
        <v>-1879690.0653543682</v>
      </c>
      <c r="J79" s="507">
        <f t="shared" si="24"/>
        <v>-546102.06535436818</v>
      </c>
      <c r="K79" s="508">
        <v>-561107</v>
      </c>
      <c r="L79" s="509">
        <v>-729741.98732636904</v>
      </c>
      <c r="M79" s="509">
        <v>-772481</v>
      </c>
      <c r="N79" s="509">
        <v>-825238.39479796123</v>
      </c>
      <c r="O79" s="509">
        <v>-216473.12215335856</v>
      </c>
      <c r="P79" s="508">
        <f t="shared" si="25"/>
        <v>-108236.56107667928</v>
      </c>
      <c r="Q79" s="510"/>
      <c r="R79" s="510">
        <v>2726306</v>
      </c>
      <c r="S79" s="510">
        <v>2723436.6528655123</v>
      </c>
      <c r="T79" s="510">
        <v>1064158.201157104</v>
      </c>
      <c r="U79" s="510">
        <v>1068896.8647066934</v>
      </c>
      <c r="V79" s="505">
        <f t="shared" si="26"/>
        <v>1869.3164151012897</v>
      </c>
      <c r="W79" s="495">
        <v>4925225.2011571042</v>
      </c>
      <c r="X79" s="495">
        <v>4473157.6485844078</v>
      </c>
      <c r="Y79" s="511">
        <v>95280</v>
      </c>
      <c r="Z79" s="511">
        <v>95280</v>
      </c>
      <c r="AA79" s="495">
        <v>5020505.2011571042</v>
      </c>
      <c r="AB79" s="495">
        <v>4568437.6485844078</v>
      </c>
      <c r="AC79" s="505">
        <f t="shared" si="27"/>
        <v>-452067.55257269647</v>
      </c>
      <c r="AD79" s="512">
        <f t="shared" si="28"/>
        <v>931.44808926847941</v>
      </c>
      <c r="AE79" s="531">
        <f t="shared" si="29"/>
        <v>853.59447843505382</v>
      </c>
      <c r="AF79" s="507">
        <f t="shared" si="30"/>
        <v>-77.853610833425591</v>
      </c>
      <c r="AG79" s="496">
        <v>16</v>
      </c>
      <c r="AH79" s="496">
        <v>16</v>
      </c>
    </row>
    <row r="80" spans="1:34">
      <c r="A80" s="502">
        <v>218</v>
      </c>
      <c r="B80" s="503" t="s">
        <v>114</v>
      </c>
      <c r="C80" s="504">
        <v>1192</v>
      </c>
      <c r="D80" s="504">
        <v>1200</v>
      </c>
      <c r="E80" s="510">
        <v>-139616.78754874354</v>
      </c>
      <c r="F80" s="200">
        <v>-132193.97991830518</v>
      </c>
      <c r="G80" s="505">
        <f t="shared" si="21"/>
        <v>7422.8076304383576</v>
      </c>
      <c r="H80" s="506">
        <f t="shared" si="22"/>
        <v>664412</v>
      </c>
      <c r="I80" s="200">
        <f t="shared" si="23"/>
        <v>419003.23172083223</v>
      </c>
      <c r="J80" s="507">
        <f t="shared" si="24"/>
        <v>-245408.76827916777</v>
      </c>
      <c r="K80" s="508">
        <v>422971</v>
      </c>
      <c r="L80" s="509">
        <v>332936.33279499458</v>
      </c>
      <c r="M80" s="509">
        <v>241441</v>
      </c>
      <c r="N80" s="509">
        <v>158871.76063660847</v>
      </c>
      <c r="O80" s="509">
        <v>-48536.574473847213</v>
      </c>
      <c r="P80" s="508">
        <f t="shared" si="25"/>
        <v>-24268.287236923607</v>
      </c>
      <c r="Q80" s="510"/>
      <c r="R80" s="510">
        <v>620734</v>
      </c>
      <c r="S80" s="510">
        <v>626273.49510720302</v>
      </c>
      <c r="T80" s="510">
        <v>340927.93071164907</v>
      </c>
      <c r="U80" s="510">
        <v>341186.01977284736</v>
      </c>
      <c r="V80" s="505">
        <f t="shared" si="26"/>
        <v>5797.5841684013139</v>
      </c>
      <c r="W80" s="495">
        <v>1486457.9307116491</v>
      </c>
      <c r="X80" s="495">
        <v>1254268.766682581</v>
      </c>
      <c r="Y80" s="511">
        <v>-305598</v>
      </c>
      <c r="Z80" s="511">
        <v>-305598</v>
      </c>
      <c r="AA80" s="495">
        <v>1180859.9307116491</v>
      </c>
      <c r="AB80" s="495">
        <v>948670.76668258104</v>
      </c>
      <c r="AC80" s="505">
        <f t="shared" si="27"/>
        <v>-232189.16402906808</v>
      </c>
      <c r="AD80" s="512">
        <f t="shared" si="28"/>
        <v>990.6543042882962</v>
      </c>
      <c r="AE80" s="531">
        <f t="shared" si="29"/>
        <v>790.55897223548425</v>
      </c>
      <c r="AF80" s="507">
        <f t="shared" si="30"/>
        <v>-200.09533205281195</v>
      </c>
      <c r="AG80" s="496">
        <v>14</v>
      </c>
      <c r="AH80" s="496">
        <v>14</v>
      </c>
    </row>
    <row r="81" spans="1:34">
      <c r="A81" s="502">
        <v>224</v>
      </c>
      <c r="B81" s="503" t="s">
        <v>115</v>
      </c>
      <c r="C81" s="504">
        <v>8717</v>
      </c>
      <c r="D81" s="504">
        <v>8603</v>
      </c>
      <c r="E81" s="510">
        <v>2089347.375833211</v>
      </c>
      <c r="F81" s="200">
        <v>2182197.5702739614</v>
      </c>
      <c r="G81" s="505">
        <f t="shared" si="21"/>
        <v>92850.194440750405</v>
      </c>
      <c r="H81" s="506">
        <f t="shared" si="22"/>
        <v>-1366723</v>
      </c>
      <c r="I81" s="200">
        <f t="shared" si="23"/>
        <v>-827846.78030990832</v>
      </c>
      <c r="J81" s="507">
        <f t="shared" si="24"/>
        <v>538876.21969009168</v>
      </c>
      <c r="K81" s="508">
        <v>-739698</v>
      </c>
      <c r="L81" s="509">
        <v>-160601.77369732872</v>
      </c>
      <c r="M81" s="509">
        <v>-627025</v>
      </c>
      <c r="N81" s="509">
        <v>-145294.81886444511</v>
      </c>
      <c r="O81" s="509">
        <v>-347966.79183208966</v>
      </c>
      <c r="P81" s="508">
        <f t="shared" si="25"/>
        <v>-173983.39591604483</v>
      </c>
      <c r="Q81" s="510"/>
      <c r="R81" s="510">
        <v>3706311</v>
      </c>
      <c r="S81" s="510">
        <v>3723440.8514583702</v>
      </c>
      <c r="T81" s="510">
        <v>1484090.8745698929</v>
      </c>
      <c r="U81" s="510">
        <v>1487617.2505418572</v>
      </c>
      <c r="V81" s="505">
        <f t="shared" si="26"/>
        <v>20656.227430334315</v>
      </c>
      <c r="W81" s="495">
        <v>5913026.8745698929</v>
      </c>
      <c r="X81" s="495">
        <v>6565408.8919643061</v>
      </c>
      <c r="Y81" s="511">
        <v>424407</v>
      </c>
      <c r="Z81" s="511">
        <v>424407</v>
      </c>
      <c r="AA81" s="495">
        <v>6337433.8745698929</v>
      </c>
      <c r="AB81" s="495">
        <v>6989815.8919643061</v>
      </c>
      <c r="AC81" s="505">
        <f t="shared" si="27"/>
        <v>652382.01739441324</v>
      </c>
      <c r="AD81" s="512">
        <f t="shared" si="28"/>
        <v>727.02006132498479</v>
      </c>
      <c r="AE81" s="531">
        <f t="shared" si="29"/>
        <v>812.48586446173499</v>
      </c>
      <c r="AF81" s="507">
        <f t="shared" si="30"/>
        <v>85.465803136750196</v>
      </c>
      <c r="AG81" s="496">
        <v>1</v>
      </c>
      <c r="AH81" s="497">
        <v>34</v>
      </c>
    </row>
    <row r="82" spans="1:34">
      <c r="A82" s="502">
        <v>226</v>
      </c>
      <c r="B82" s="503" t="s">
        <v>116</v>
      </c>
      <c r="C82" s="504">
        <v>3774</v>
      </c>
      <c r="D82" s="504">
        <v>3665</v>
      </c>
      <c r="E82" s="510">
        <v>859584.55130442791</v>
      </c>
      <c r="F82" s="200">
        <v>838233.86037212168</v>
      </c>
      <c r="G82" s="505">
        <f t="shared" si="21"/>
        <v>-21350.690932306228</v>
      </c>
      <c r="H82" s="506">
        <f t="shared" si="22"/>
        <v>1319991</v>
      </c>
      <c r="I82" s="200">
        <f t="shared" si="23"/>
        <v>336122.79068298783</v>
      </c>
      <c r="J82" s="507">
        <f t="shared" si="24"/>
        <v>-983868.20931701222</v>
      </c>
      <c r="K82" s="508">
        <v>784635</v>
      </c>
      <c r="L82" s="509">
        <v>369412.57026758435</v>
      </c>
      <c r="M82" s="509">
        <v>535356</v>
      </c>
      <c r="N82" s="509">
        <v>189068.40222371611</v>
      </c>
      <c r="O82" s="509">
        <v>-148238.78787220837</v>
      </c>
      <c r="P82" s="508">
        <f t="shared" si="25"/>
        <v>-74119.393936104185</v>
      </c>
      <c r="Q82" s="510"/>
      <c r="R82" s="510">
        <v>1482299</v>
      </c>
      <c r="S82" s="510">
        <v>1652124.1610433909</v>
      </c>
      <c r="T82" s="510">
        <v>806360.188221502</v>
      </c>
      <c r="U82" s="510">
        <v>813577.26642637921</v>
      </c>
      <c r="V82" s="505">
        <f t="shared" si="26"/>
        <v>177042.23924826784</v>
      </c>
      <c r="W82" s="495">
        <v>4468234.1882215021</v>
      </c>
      <c r="X82" s="495">
        <v>3640058.0785248904</v>
      </c>
      <c r="Y82" s="511">
        <v>84792</v>
      </c>
      <c r="Z82" s="511">
        <v>84792</v>
      </c>
      <c r="AA82" s="495">
        <v>4553026.1882215021</v>
      </c>
      <c r="AB82" s="495">
        <v>3724850.0785248904</v>
      </c>
      <c r="AC82" s="505">
        <f t="shared" si="27"/>
        <v>-828176.10969661176</v>
      </c>
      <c r="AD82" s="512">
        <f t="shared" si="28"/>
        <v>1206.419233762984</v>
      </c>
      <c r="AE82" s="531">
        <f t="shared" si="29"/>
        <v>1016.3301714938309</v>
      </c>
      <c r="AF82" s="507">
        <f t="shared" si="30"/>
        <v>-190.08906226915315</v>
      </c>
      <c r="AG82" s="496">
        <v>13</v>
      </c>
      <c r="AH82" s="496">
        <v>13</v>
      </c>
    </row>
    <row r="83" spans="1:34">
      <c r="A83" s="502">
        <v>230</v>
      </c>
      <c r="B83" s="503" t="s">
        <v>117</v>
      </c>
      <c r="C83" s="504">
        <v>2290</v>
      </c>
      <c r="D83" s="504">
        <v>2240</v>
      </c>
      <c r="E83" s="510">
        <v>516213.13824418344</v>
      </c>
      <c r="F83" s="200">
        <v>586052.15059556277</v>
      </c>
      <c r="G83" s="505">
        <f t="shared" si="21"/>
        <v>69839.012351379322</v>
      </c>
      <c r="H83" s="506">
        <f t="shared" si="22"/>
        <v>-225128</v>
      </c>
      <c r="I83" s="200">
        <f t="shared" si="23"/>
        <v>-116985.97700460175</v>
      </c>
      <c r="J83" s="507">
        <f t="shared" si="24"/>
        <v>108142.02299539825</v>
      </c>
      <c r="K83" s="508">
        <v>-109858</v>
      </c>
      <c r="L83" s="509">
        <v>21679.616275273424</v>
      </c>
      <c r="M83" s="509">
        <v>-115270</v>
      </c>
      <c r="N83" s="509">
        <v>-2763.1847531029766</v>
      </c>
      <c r="O83" s="509">
        <v>-90601.605684514798</v>
      </c>
      <c r="P83" s="508">
        <f t="shared" si="25"/>
        <v>-45300.802842257399</v>
      </c>
      <c r="Q83" s="510"/>
      <c r="R83" s="510">
        <v>1295259</v>
      </c>
      <c r="S83" s="510">
        <v>1327327.0461433216</v>
      </c>
      <c r="T83" s="510">
        <v>591678.54719004</v>
      </c>
      <c r="U83" s="510">
        <v>598339.47998435691</v>
      </c>
      <c r="V83" s="505">
        <f t="shared" si="26"/>
        <v>38728.978937638458</v>
      </c>
      <c r="W83" s="495">
        <v>2178022.5471900399</v>
      </c>
      <c r="X83" s="495">
        <v>2394732.6997186462</v>
      </c>
      <c r="Y83" s="511">
        <v>-478171</v>
      </c>
      <c r="Z83" s="511">
        <v>-478171</v>
      </c>
      <c r="AA83" s="495">
        <v>1699851.5471900399</v>
      </c>
      <c r="AB83" s="495">
        <v>1916561.6997186462</v>
      </c>
      <c r="AC83" s="505">
        <f t="shared" si="27"/>
        <v>216710.15252860636</v>
      </c>
      <c r="AD83" s="512">
        <f t="shared" si="28"/>
        <v>742.2932520480523</v>
      </c>
      <c r="AE83" s="531">
        <f t="shared" si="29"/>
        <v>855.60790166010997</v>
      </c>
      <c r="AF83" s="507">
        <f t="shared" si="30"/>
        <v>113.31464961205768</v>
      </c>
      <c r="AG83" s="496">
        <v>4</v>
      </c>
      <c r="AH83" s="496">
        <v>4</v>
      </c>
    </row>
    <row r="84" spans="1:34">
      <c r="A84" s="502">
        <v>231</v>
      </c>
      <c r="B84" s="503" t="s">
        <v>118</v>
      </c>
      <c r="C84" s="504">
        <v>1289</v>
      </c>
      <c r="D84" s="504">
        <v>1256</v>
      </c>
      <c r="E84" s="510">
        <v>283039.85409347527</v>
      </c>
      <c r="F84" s="200">
        <v>322705.80903704697</v>
      </c>
      <c r="G84" s="505">
        <f t="shared" si="21"/>
        <v>39665.954943571705</v>
      </c>
      <c r="H84" s="506">
        <f t="shared" si="22"/>
        <v>-1398356</v>
      </c>
      <c r="I84" s="200">
        <f t="shared" si="23"/>
        <v>-1434592.1772646296</v>
      </c>
      <c r="J84" s="507">
        <f t="shared" si="24"/>
        <v>-36236.17726462963</v>
      </c>
      <c r="K84" s="508">
        <v>-863669</v>
      </c>
      <c r="L84" s="509">
        <v>-848024.00218423642</v>
      </c>
      <c r="M84" s="509">
        <v>-534687</v>
      </c>
      <c r="N84" s="509">
        <v>-510365.75315645308</v>
      </c>
      <c r="O84" s="509">
        <v>-50801.614615960083</v>
      </c>
      <c r="P84" s="508">
        <f t="shared" si="25"/>
        <v>-25400.807307980042</v>
      </c>
      <c r="Q84" s="510"/>
      <c r="R84" s="510">
        <v>-38082</v>
      </c>
      <c r="S84" s="510">
        <v>-15670.067629393097</v>
      </c>
      <c r="T84" s="510">
        <v>224270.99566541263</v>
      </c>
      <c r="U84" s="510">
        <v>228616.61948559573</v>
      </c>
      <c r="V84" s="505">
        <f t="shared" si="26"/>
        <v>26757.556190789997</v>
      </c>
      <c r="W84" s="495">
        <v>-929128.00433458737</v>
      </c>
      <c r="X84" s="495">
        <v>-898939.81637137663</v>
      </c>
      <c r="Y84" s="511">
        <v>-121915</v>
      </c>
      <c r="Z84" s="511">
        <v>-121915</v>
      </c>
      <c r="AA84" s="495">
        <v>-1051043.0043345874</v>
      </c>
      <c r="AB84" s="495">
        <v>-1020854.8163713766</v>
      </c>
      <c r="AC84" s="505">
        <f t="shared" si="27"/>
        <v>30188.187963210745</v>
      </c>
      <c r="AD84" s="512">
        <f t="shared" si="28"/>
        <v>-815.39410731930752</v>
      </c>
      <c r="AE84" s="531">
        <f t="shared" si="29"/>
        <v>-812.78249711096862</v>
      </c>
      <c r="AF84" s="507">
        <f t="shared" si="30"/>
        <v>2.6116102083389023</v>
      </c>
      <c r="AG84" s="496">
        <v>15</v>
      </c>
      <c r="AH84" s="496">
        <v>15</v>
      </c>
    </row>
    <row r="85" spans="1:34">
      <c r="A85" s="502">
        <v>232</v>
      </c>
      <c r="B85" s="503" t="s">
        <v>119</v>
      </c>
      <c r="C85" s="504">
        <v>12890</v>
      </c>
      <c r="D85" s="504">
        <v>12750</v>
      </c>
      <c r="E85" s="510">
        <v>2787884.2532890025</v>
      </c>
      <c r="F85" s="200">
        <v>3092967.9669615193</v>
      </c>
      <c r="G85" s="505">
        <f t="shared" si="21"/>
        <v>305083.71367251687</v>
      </c>
      <c r="H85" s="506">
        <f t="shared" si="22"/>
        <v>-262347</v>
      </c>
      <c r="I85" s="200">
        <f t="shared" si="23"/>
        <v>-938379.42434429296</v>
      </c>
      <c r="J85" s="507">
        <f t="shared" si="24"/>
        <v>-676032.42434429296</v>
      </c>
      <c r="K85" s="508">
        <v>17855</v>
      </c>
      <c r="L85" s="509">
        <v>-8782.2172836050795</v>
      </c>
      <c r="M85" s="509">
        <v>-280202</v>
      </c>
      <c r="N85" s="509">
        <v>-156045.55138374795</v>
      </c>
      <c r="O85" s="509">
        <v>-515701.10378462664</v>
      </c>
      <c r="P85" s="508">
        <f t="shared" si="25"/>
        <v>-257850.55189231332</v>
      </c>
      <c r="Q85" s="510"/>
      <c r="R85" s="510">
        <v>5189312</v>
      </c>
      <c r="S85" s="510">
        <v>5322725.1973170275</v>
      </c>
      <c r="T85" s="510">
        <v>2831877.4419475598</v>
      </c>
      <c r="U85" s="510">
        <v>2855547.0934484471</v>
      </c>
      <c r="V85" s="505">
        <f t="shared" si="26"/>
        <v>157082.84881791472</v>
      </c>
      <c r="W85" s="495">
        <v>10546727.441947561</v>
      </c>
      <c r="X85" s="495">
        <v>10332860.833382737</v>
      </c>
      <c r="Y85" s="511">
        <v>-555482</v>
      </c>
      <c r="Z85" s="511">
        <v>-555482</v>
      </c>
      <c r="AA85" s="495">
        <v>9991245.4419475608</v>
      </c>
      <c r="AB85" s="495">
        <v>9777378.8333827369</v>
      </c>
      <c r="AC85" s="505">
        <f t="shared" si="27"/>
        <v>-213866.60856482387</v>
      </c>
      <c r="AD85" s="512">
        <f t="shared" si="28"/>
        <v>775.1160156669946</v>
      </c>
      <c r="AE85" s="531">
        <f t="shared" si="29"/>
        <v>766.85324183394016</v>
      </c>
      <c r="AF85" s="507">
        <f t="shared" si="30"/>
        <v>-8.2627738330544389</v>
      </c>
      <c r="AG85" s="496">
        <v>14</v>
      </c>
      <c r="AH85" s="496">
        <v>14</v>
      </c>
    </row>
    <row r="86" spans="1:34">
      <c r="A86" s="502">
        <v>233</v>
      </c>
      <c r="B86" s="503" t="s">
        <v>120</v>
      </c>
      <c r="C86" s="504">
        <v>15312</v>
      </c>
      <c r="D86" s="504">
        <v>15116</v>
      </c>
      <c r="E86" s="510">
        <v>3605656.0355948387</v>
      </c>
      <c r="F86" s="200">
        <v>3257244.7481629727</v>
      </c>
      <c r="G86" s="505">
        <f t="shared" si="21"/>
        <v>-348411.28743186593</v>
      </c>
      <c r="H86" s="506">
        <f t="shared" si="22"/>
        <v>3280299</v>
      </c>
      <c r="I86" s="200">
        <f t="shared" si="23"/>
        <v>1534239.2421902542</v>
      </c>
      <c r="J86" s="507">
        <f t="shared" si="24"/>
        <v>-1746059.7578097458</v>
      </c>
      <c r="K86" s="508">
        <v>2494170</v>
      </c>
      <c r="L86" s="509">
        <v>2168014.7265194803</v>
      </c>
      <c r="M86" s="509">
        <v>786129</v>
      </c>
      <c r="N86" s="509">
        <v>283323.09035411704</v>
      </c>
      <c r="O86" s="509">
        <v>-611399.04978889541</v>
      </c>
      <c r="P86" s="508">
        <f t="shared" si="25"/>
        <v>-305699.52489444771</v>
      </c>
      <c r="Q86" s="510"/>
      <c r="R86" s="510">
        <v>7291491</v>
      </c>
      <c r="S86" s="510">
        <v>6962257.2068303842</v>
      </c>
      <c r="T86" s="510">
        <v>3403075.8114378415</v>
      </c>
      <c r="U86" s="510">
        <v>3432835.3590019909</v>
      </c>
      <c r="V86" s="505">
        <f t="shared" si="26"/>
        <v>-299474.24560546689</v>
      </c>
      <c r="W86" s="495">
        <v>17580521.811437842</v>
      </c>
      <c r="X86" s="495">
        <v>15186576.556185644</v>
      </c>
      <c r="Y86" s="511">
        <v>-348823</v>
      </c>
      <c r="Z86" s="511">
        <v>-348823</v>
      </c>
      <c r="AA86" s="495">
        <v>17231698.811437842</v>
      </c>
      <c r="AB86" s="495">
        <v>14837753.556185644</v>
      </c>
      <c r="AC86" s="505">
        <f t="shared" si="27"/>
        <v>-2393945.2552521974</v>
      </c>
      <c r="AD86" s="512">
        <f t="shared" si="28"/>
        <v>1125.372179430371</v>
      </c>
      <c r="AE86" s="531">
        <f t="shared" si="29"/>
        <v>981.59258773390081</v>
      </c>
      <c r="AF86" s="507">
        <f t="shared" si="30"/>
        <v>-143.77959169647022</v>
      </c>
      <c r="AG86" s="496">
        <v>14</v>
      </c>
      <c r="AH86" s="496">
        <v>14</v>
      </c>
    </row>
    <row r="87" spans="1:34">
      <c r="A87" s="502">
        <v>235</v>
      </c>
      <c r="B87" s="503" t="s">
        <v>121</v>
      </c>
      <c r="C87" s="504">
        <v>10396</v>
      </c>
      <c r="D87" s="504">
        <v>10284</v>
      </c>
      <c r="E87" s="510">
        <v>7168972.7037976123</v>
      </c>
      <c r="F87" s="200">
        <v>7230712.3535424862</v>
      </c>
      <c r="G87" s="505">
        <f t="shared" si="21"/>
        <v>61739.649744873866</v>
      </c>
      <c r="H87" s="506">
        <f t="shared" si="22"/>
        <v>8851264</v>
      </c>
      <c r="I87" s="200">
        <f t="shared" si="23"/>
        <v>12515835.430924397</v>
      </c>
      <c r="J87" s="507">
        <f t="shared" si="24"/>
        <v>3664571.430924397</v>
      </c>
      <c r="K87" s="508">
        <v>7363193</v>
      </c>
      <c r="L87" s="509">
        <v>10052728.121356783</v>
      </c>
      <c r="M87" s="509">
        <v>1488071</v>
      </c>
      <c r="N87" s="509">
        <v>3087044.9744289177</v>
      </c>
      <c r="O87" s="509">
        <v>-415958.44324087061</v>
      </c>
      <c r="P87" s="508">
        <f t="shared" si="25"/>
        <v>-207979.2216204353</v>
      </c>
      <c r="Q87" s="510"/>
      <c r="R87" s="510">
        <v>-1613257</v>
      </c>
      <c r="S87" s="510">
        <v>-1674900.6702756276</v>
      </c>
      <c r="T87" s="510">
        <v>662205.84094886237</v>
      </c>
      <c r="U87" s="510">
        <v>654885.46864723973</v>
      </c>
      <c r="V87" s="505">
        <f t="shared" si="26"/>
        <v>-68964.042577250279</v>
      </c>
      <c r="W87" s="495">
        <v>15069185.840948863</v>
      </c>
      <c r="X87" s="495">
        <v>18726532.582838528</v>
      </c>
      <c r="Y87" s="511">
        <v>2986561</v>
      </c>
      <c r="Z87" s="511">
        <v>2986561</v>
      </c>
      <c r="AA87" s="495">
        <v>18055746.840948865</v>
      </c>
      <c r="AB87" s="495">
        <v>21713093.582838528</v>
      </c>
      <c r="AC87" s="505">
        <f t="shared" si="27"/>
        <v>3657346.741889663</v>
      </c>
      <c r="AD87" s="512">
        <f t="shared" si="28"/>
        <v>1736.7975029769973</v>
      </c>
      <c r="AE87" s="531">
        <f t="shared" si="29"/>
        <v>2111.3471006260725</v>
      </c>
      <c r="AF87" s="507">
        <f t="shared" si="30"/>
        <v>374.54959764907517</v>
      </c>
      <c r="AG87" s="496">
        <v>1</v>
      </c>
      <c r="AH87" s="497">
        <v>34</v>
      </c>
    </row>
    <row r="88" spans="1:34">
      <c r="A88" s="502">
        <v>236</v>
      </c>
      <c r="B88" s="503" t="s">
        <v>122</v>
      </c>
      <c r="C88" s="504">
        <v>4196</v>
      </c>
      <c r="D88" s="504">
        <v>4198</v>
      </c>
      <c r="E88" s="510">
        <v>2069050.6582587203</v>
      </c>
      <c r="F88" s="200">
        <v>2078652.6015746216</v>
      </c>
      <c r="G88" s="505">
        <f t="shared" si="21"/>
        <v>9601.9433159013279</v>
      </c>
      <c r="H88" s="506">
        <f t="shared" si="22"/>
        <v>-528791</v>
      </c>
      <c r="I88" s="200">
        <f t="shared" si="23"/>
        <v>-406865.48366857972</v>
      </c>
      <c r="J88" s="507">
        <f t="shared" si="24"/>
        <v>121925.51633142028</v>
      </c>
      <c r="K88" s="508">
        <v>-104929</v>
      </c>
      <c r="L88" s="509">
        <v>92875.221754973056</v>
      </c>
      <c r="M88" s="509">
        <v>-423862</v>
      </c>
      <c r="N88" s="509">
        <v>-245045.03087203953</v>
      </c>
      <c r="O88" s="509">
        <v>-169797.11636767551</v>
      </c>
      <c r="P88" s="508">
        <f t="shared" si="25"/>
        <v>-84898.558183837755</v>
      </c>
      <c r="Q88" s="510"/>
      <c r="R88" s="510">
        <v>2283320</v>
      </c>
      <c r="S88" s="510">
        <v>2256432.1736401082</v>
      </c>
      <c r="T88" s="510">
        <v>896489.68078274722</v>
      </c>
      <c r="U88" s="510">
        <v>899195.01070310862</v>
      </c>
      <c r="V88" s="505">
        <f t="shared" si="26"/>
        <v>-24182.496439530514</v>
      </c>
      <c r="W88" s="495">
        <v>4720069.6807827475</v>
      </c>
      <c r="X88" s="495">
        <v>4827414.3022492705</v>
      </c>
      <c r="Y88" s="511">
        <v>763780</v>
      </c>
      <c r="Z88" s="511">
        <v>763780</v>
      </c>
      <c r="AA88" s="495">
        <v>5483849.6807827475</v>
      </c>
      <c r="AB88" s="495">
        <v>5591194.3022492705</v>
      </c>
      <c r="AC88" s="505">
        <f t="shared" si="27"/>
        <v>107344.62146652304</v>
      </c>
      <c r="AD88" s="512">
        <f t="shared" si="28"/>
        <v>1306.9231841712935</v>
      </c>
      <c r="AE88" s="531">
        <f t="shared" si="29"/>
        <v>1331.8709628988258</v>
      </c>
      <c r="AF88" s="507">
        <f t="shared" si="30"/>
        <v>24.947778727532295</v>
      </c>
      <c r="AG88" s="496">
        <v>16</v>
      </c>
      <c r="AH88" s="496">
        <v>16</v>
      </c>
    </row>
    <row r="89" spans="1:34">
      <c r="A89" s="502">
        <v>239</v>
      </c>
      <c r="B89" s="503" t="s">
        <v>123</v>
      </c>
      <c r="C89" s="504">
        <v>2095</v>
      </c>
      <c r="D89" s="504">
        <v>2029</v>
      </c>
      <c r="E89" s="510">
        <v>380145.30530327815</v>
      </c>
      <c r="F89" s="200">
        <v>470930.99703685468</v>
      </c>
      <c r="G89" s="505">
        <f t="shared" si="21"/>
        <v>90785.691733576532</v>
      </c>
      <c r="H89" s="506">
        <f t="shared" si="22"/>
        <v>-91989</v>
      </c>
      <c r="I89" s="200">
        <f t="shared" si="23"/>
        <v>-69287.297899016761</v>
      </c>
      <c r="J89" s="507">
        <f t="shared" si="24"/>
        <v>22701.702100983239</v>
      </c>
      <c r="K89" s="508">
        <v>195499</v>
      </c>
      <c r="L89" s="509">
        <v>269551.05157662119</v>
      </c>
      <c r="M89" s="509">
        <v>-287488</v>
      </c>
      <c r="N89" s="509">
        <v>-215737.46246634296</v>
      </c>
      <c r="O89" s="509">
        <v>-82067.258006196658</v>
      </c>
      <c r="P89" s="508">
        <f t="shared" si="25"/>
        <v>-41033.629003098329</v>
      </c>
      <c r="Q89" s="510"/>
      <c r="R89" s="510">
        <v>397653</v>
      </c>
      <c r="S89" s="510">
        <v>787907.9181683861</v>
      </c>
      <c r="T89" s="510">
        <v>464543.67246879439</v>
      </c>
      <c r="U89" s="510">
        <v>467494.15866010904</v>
      </c>
      <c r="V89" s="505">
        <f t="shared" si="26"/>
        <v>393205.40435970074</v>
      </c>
      <c r="W89" s="495">
        <v>1150353.6724687945</v>
      </c>
      <c r="X89" s="495">
        <v>1657045.7759663388</v>
      </c>
      <c r="Y89" s="511">
        <v>-529943</v>
      </c>
      <c r="Z89" s="511">
        <v>-529943</v>
      </c>
      <c r="AA89" s="495">
        <v>620410.67246879451</v>
      </c>
      <c r="AB89" s="495">
        <v>1127102.7759663388</v>
      </c>
      <c r="AC89" s="505">
        <f t="shared" si="27"/>
        <v>506692.1034975443</v>
      </c>
      <c r="AD89" s="512">
        <f t="shared" si="28"/>
        <v>296.13874580849381</v>
      </c>
      <c r="AE89" s="531">
        <f t="shared" si="29"/>
        <v>555.49668603565249</v>
      </c>
      <c r="AF89" s="507">
        <f t="shared" si="30"/>
        <v>259.35794022715868</v>
      </c>
      <c r="AG89" s="496">
        <v>11</v>
      </c>
      <c r="AH89" s="496">
        <v>11</v>
      </c>
    </row>
    <row r="90" spans="1:34">
      <c r="A90" s="502">
        <v>240</v>
      </c>
      <c r="B90" s="503" t="s">
        <v>124</v>
      </c>
      <c r="C90" s="504">
        <v>19982</v>
      </c>
      <c r="D90" s="504">
        <v>19499</v>
      </c>
      <c r="E90" s="510">
        <v>2360374.0126371738</v>
      </c>
      <c r="F90" s="200">
        <v>2545726.7481394671</v>
      </c>
      <c r="G90" s="505">
        <f t="shared" si="21"/>
        <v>185352.73550229333</v>
      </c>
      <c r="H90" s="506">
        <f t="shared" si="22"/>
        <v>-9844743</v>
      </c>
      <c r="I90" s="200">
        <f t="shared" si="23"/>
        <v>-13560927.328409165</v>
      </c>
      <c r="J90" s="507">
        <f t="shared" si="24"/>
        <v>-3716184.3284091651</v>
      </c>
      <c r="K90" s="508">
        <v>-6108358</v>
      </c>
      <c r="L90" s="509">
        <v>-7757735.7865828397</v>
      </c>
      <c r="M90" s="509">
        <v>-3736385</v>
      </c>
      <c r="N90" s="509">
        <v>-4620173.209744391</v>
      </c>
      <c r="O90" s="509">
        <v>-788678.88805462234</v>
      </c>
      <c r="P90" s="508">
        <f t="shared" si="25"/>
        <v>-394339.44402731117</v>
      </c>
      <c r="Q90" s="510"/>
      <c r="R90" s="510">
        <v>4179917</v>
      </c>
      <c r="S90" s="510">
        <v>5493540.8309436813</v>
      </c>
      <c r="T90" s="510">
        <v>3195185.713191451</v>
      </c>
      <c r="U90" s="510">
        <v>3273210.4884122438</v>
      </c>
      <c r="V90" s="505">
        <f t="shared" si="26"/>
        <v>1391648.606164474</v>
      </c>
      <c r="W90" s="495">
        <v>-109266.28680854896</v>
      </c>
      <c r="X90" s="495">
        <v>-2248449.2609137171</v>
      </c>
      <c r="Y90" s="511">
        <v>574490</v>
      </c>
      <c r="Z90" s="511">
        <v>574490</v>
      </c>
      <c r="AA90" s="495">
        <v>465223.71319145104</v>
      </c>
      <c r="AB90" s="495">
        <v>-1673959.2609137171</v>
      </c>
      <c r="AC90" s="505">
        <f t="shared" si="27"/>
        <v>-2139182.9741051681</v>
      </c>
      <c r="AD90" s="512">
        <f t="shared" si="28"/>
        <v>23.282139585199232</v>
      </c>
      <c r="AE90" s="531">
        <f t="shared" si="29"/>
        <v>-85.848467147736656</v>
      </c>
      <c r="AF90" s="507">
        <f t="shared" si="30"/>
        <v>-109.13060673293589</v>
      </c>
      <c r="AG90" s="496">
        <v>19</v>
      </c>
      <c r="AH90" s="496">
        <v>19</v>
      </c>
    </row>
    <row r="91" spans="1:34">
      <c r="A91" s="502">
        <v>241</v>
      </c>
      <c r="B91" s="503" t="s">
        <v>125</v>
      </c>
      <c r="C91" s="504">
        <v>7904</v>
      </c>
      <c r="D91" s="504">
        <v>7771</v>
      </c>
      <c r="E91" s="510">
        <v>2640084.2987152529</v>
      </c>
      <c r="F91" s="200">
        <v>2749162.8510020212</v>
      </c>
      <c r="G91" s="505">
        <f t="shared" si="21"/>
        <v>109078.55228676833</v>
      </c>
      <c r="H91" s="506">
        <f t="shared" si="22"/>
        <v>-2046786</v>
      </c>
      <c r="I91" s="200">
        <f t="shared" si="23"/>
        <v>-3298830.61496048</v>
      </c>
      <c r="J91" s="507">
        <f t="shared" si="24"/>
        <v>-1252044.61496048</v>
      </c>
      <c r="K91" s="508">
        <v>-1201596</v>
      </c>
      <c r="L91" s="509">
        <v>-1721705.6744464717</v>
      </c>
      <c r="M91" s="509">
        <v>-845190</v>
      </c>
      <c r="N91" s="509">
        <v>-1105652.790218675</v>
      </c>
      <c r="O91" s="509">
        <v>-314314.76686355559</v>
      </c>
      <c r="P91" s="508">
        <f t="shared" si="25"/>
        <v>-157157.38343177779</v>
      </c>
      <c r="Q91" s="510"/>
      <c r="R91" s="510">
        <v>1677615</v>
      </c>
      <c r="S91" s="510">
        <v>1647267.5637608755</v>
      </c>
      <c r="T91" s="510">
        <v>1149668.269213184</v>
      </c>
      <c r="U91" s="510">
        <v>1162193.9186751309</v>
      </c>
      <c r="V91" s="505">
        <f t="shared" si="26"/>
        <v>-17821.78677717736</v>
      </c>
      <c r="W91" s="495">
        <v>3420581.2692131838</v>
      </c>
      <c r="X91" s="495">
        <v>2259793.71847757</v>
      </c>
      <c r="Y91" s="511">
        <v>-401529</v>
      </c>
      <c r="Z91" s="511">
        <v>-401529</v>
      </c>
      <c r="AA91" s="495">
        <v>3019052.2692131838</v>
      </c>
      <c r="AB91" s="495">
        <v>1858264.71847757</v>
      </c>
      <c r="AC91" s="505">
        <f t="shared" si="27"/>
        <v>-1160787.5507356138</v>
      </c>
      <c r="AD91" s="512">
        <f t="shared" si="28"/>
        <v>381.96511503203237</v>
      </c>
      <c r="AE91" s="531">
        <f t="shared" si="29"/>
        <v>239.12813260552954</v>
      </c>
      <c r="AF91" s="507">
        <f t="shared" si="30"/>
        <v>-142.83698242650283</v>
      </c>
      <c r="AG91" s="496">
        <v>19</v>
      </c>
      <c r="AH91" s="496">
        <v>19</v>
      </c>
    </row>
    <row r="92" spans="1:34">
      <c r="A92" s="502">
        <v>244</v>
      </c>
      <c r="B92" s="503" t="s">
        <v>126</v>
      </c>
      <c r="C92" s="504">
        <v>19116</v>
      </c>
      <c r="D92" s="504">
        <v>19300</v>
      </c>
      <c r="E92" s="510">
        <v>17329772.896117702</v>
      </c>
      <c r="F92" s="200">
        <v>17554102.081915356</v>
      </c>
      <c r="G92" s="505">
        <f t="shared" si="21"/>
        <v>224329.18579765409</v>
      </c>
      <c r="H92" s="506">
        <f t="shared" si="22"/>
        <v>-2416939</v>
      </c>
      <c r="I92" s="200">
        <f t="shared" si="23"/>
        <v>-763319.72460104036</v>
      </c>
      <c r="J92" s="507">
        <f t="shared" si="24"/>
        <v>1653619.2753989596</v>
      </c>
      <c r="K92" s="508">
        <v>-843978</v>
      </c>
      <c r="L92" s="509">
        <v>720775.68694170436</v>
      </c>
      <c r="M92" s="509">
        <v>-1572961</v>
      </c>
      <c r="N92" s="509">
        <v>-313150.55236118071</v>
      </c>
      <c r="O92" s="509">
        <v>-780629.90612104267</v>
      </c>
      <c r="P92" s="508">
        <f t="shared" si="25"/>
        <v>-390314.95306052134</v>
      </c>
      <c r="Q92" s="510"/>
      <c r="R92" s="510">
        <v>4245107</v>
      </c>
      <c r="S92" s="510">
        <v>3648764.5069138221</v>
      </c>
      <c r="T92" s="510">
        <v>2097985.6613888899</v>
      </c>
      <c r="U92" s="510">
        <v>2133772.7112558484</v>
      </c>
      <c r="V92" s="505">
        <f t="shared" si="26"/>
        <v>-560555.44321921933</v>
      </c>
      <c r="W92" s="495">
        <v>21255926.661388889</v>
      </c>
      <c r="X92" s="495">
        <v>22573319.575484041</v>
      </c>
      <c r="Y92" s="511">
        <v>151947</v>
      </c>
      <c r="Z92" s="511">
        <v>151947</v>
      </c>
      <c r="AA92" s="495">
        <v>21407873.661388889</v>
      </c>
      <c r="AB92" s="495">
        <v>22725266.575484041</v>
      </c>
      <c r="AC92" s="505">
        <f t="shared" si="27"/>
        <v>1317392.9140951522</v>
      </c>
      <c r="AD92" s="512">
        <f t="shared" si="28"/>
        <v>1119.8929515269349</v>
      </c>
      <c r="AE92" s="531">
        <f t="shared" si="29"/>
        <v>1177.4749520976186</v>
      </c>
      <c r="AF92" s="507">
        <f t="shared" si="30"/>
        <v>57.582000570683704</v>
      </c>
      <c r="AG92" s="496">
        <v>17</v>
      </c>
      <c r="AH92" s="496">
        <v>17</v>
      </c>
    </row>
    <row r="93" spans="1:34">
      <c r="A93" s="502">
        <v>245</v>
      </c>
      <c r="B93" s="503" t="s">
        <v>127</v>
      </c>
      <c r="C93" s="504">
        <v>37232</v>
      </c>
      <c r="D93" s="504">
        <v>37676</v>
      </c>
      <c r="E93" s="510">
        <v>15636421.305947486</v>
      </c>
      <c r="F93" s="200">
        <v>16231196.747751299</v>
      </c>
      <c r="G93" s="505">
        <f t="shared" si="21"/>
        <v>594775.44180381298</v>
      </c>
      <c r="H93" s="506">
        <f t="shared" si="22"/>
        <v>-701955</v>
      </c>
      <c r="I93" s="200">
        <f t="shared" si="23"/>
        <v>-4409826.0707499962</v>
      </c>
      <c r="J93" s="507">
        <f t="shared" si="24"/>
        <v>-3707871.0707499962</v>
      </c>
      <c r="K93" s="508">
        <v>-1124613</v>
      </c>
      <c r="L93" s="509">
        <v>-2153401.0740360557</v>
      </c>
      <c r="M93" s="509">
        <v>422658</v>
      </c>
      <c r="N93" s="509">
        <v>29404.978131893982</v>
      </c>
      <c r="O93" s="509">
        <v>-1523886.6498972231</v>
      </c>
      <c r="P93" s="508">
        <f t="shared" si="25"/>
        <v>-761943.32494861155</v>
      </c>
      <c r="Q93" s="510"/>
      <c r="R93" s="510">
        <v>1850402</v>
      </c>
      <c r="S93" s="510">
        <v>449906.16819152434</v>
      </c>
      <c r="T93" s="510">
        <v>4834905.5185733447</v>
      </c>
      <c r="U93" s="510">
        <v>4916867.2328738431</v>
      </c>
      <c r="V93" s="505">
        <f t="shared" si="26"/>
        <v>-1318534.1175079774</v>
      </c>
      <c r="W93" s="495">
        <v>21619774.518573344</v>
      </c>
      <c r="X93" s="495">
        <v>17188144.078066777</v>
      </c>
      <c r="Y93" s="511">
        <v>-3778141</v>
      </c>
      <c r="Z93" s="511">
        <v>-3778141</v>
      </c>
      <c r="AA93" s="495">
        <v>17841633.518573344</v>
      </c>
      <c r="AB93" s="495">
        <v>13410003.078066777</v>
      </c>
      <c r="AC93" s="505">
        <f t="shared" si="27"/>
        <v>-4431630.4405065663</v>
      </c>
      <c r="AD93" s="512">
        <f t="shared" si="28"/>
        <v>479.20158784307432</v>
      </c>
      <c r="AE93" s="531">
        <f t="shared" si="29"/>
        <v>355.92958589199429</v>
      </c>
      <c r="AF93" s="507">
        <f t="shared" si="30"/>
        <v>-123.27200195108003</v>
      </c>
      <c r="AG93" s="496">
        <v>1</v>
      </c>
      <c r="AH93" s="497">
        <v>35</v>
      </c>
    </row>
    <row r="94" spans="1:34">
      <c r="A94" s="502">
        <v>249</v>
      </c>
      <c r="B94" s="503" t="s">
        <v>128</v>
      </c>
      <c r="C94" s="504">
        <v>9443</v>
      </c>
      <c r="D94" s="504">
        <v>9250</v>
      </c>
      <c r="E94" s="510">
        <v>981022.66047252296</v>
      </c>
      <c r="F94" s="200">
        <v>1099540.1543762996</v>
      </c>
      <c r="G94" s="505">
        <f t="shared" si="21"/>
        <v>118517.49390377663</v>
      </c>
      <c r="H94" s="506">
        <f t="shared" si="22"/>
        <v>1231278</v>
      </c>
      <c r="I94" s="200">
        <f t="shared" si="23"/>
        <v>133856.867846009</v>
      </c>
      <c r="J94" s="507">
        <f t="shared" si="24"/>
        <v>-1097421.1321539909</v>
      </c>
      <c r="K94" s="508">
        <v>356947</v>
      </c>
      <c r="L94" s="509">
        <v>140194.52887133521</v>
      </c>
      <c r="M94" s="509">
        <v>874331</v>
      </c>
      <c r="N94" s="509">
        <v>554866.48132853222</v>
      </c>
      <c r="O94" s="509">
        <v>-374136.09490257228</v>
      </c>
      <c r="P94" s="508">
        <f t="shared" si="25"/>
        <v>-187068.04745128614</v>
      </c>
      <c r="Q94" s="510"/>
      <c r="R94" s="510">
        <v>2871144</v>
      </c>
      <c r="S94" s="510">
        <v>3370164.2183825606</v>
      </c>
      <c r="T94" s="510">
        <v>1689805.5154613357</v>
      </c>
      <c r="U94" s="510">
        <v>1698375.0727807274</v>
      </c>
      <c r="V94" s="505">
        <f t="shared" si="26"/>
        <v>507589.77570195217</v>
      </c>
      <c r="W94" s="495">
        <v>6773249.5154613359</v>
      </c>
      <c r="X94" s="495">
        <v>6301936.3133856235</v>
      </c>
      <c r="Y94" s="511">
        <v>-36911</v>
      </c>
      <c r="Z94" s="511">
        <v>-36911</v>
      </c>
      <c r="AA94" s="495">
        <v>6736338.5154613359</v>
      </c>
      <c r="AB94" s="495">
        <v>6265025.3133856235</v>
      </c>
      <c r="AC94" s="505">
        <f t="shared" si="27"/>
        <v>-471313.20207571238</v>
      </c>
      <c r="AD94" s="512">
        <f t="shared" si="28"/>
        <v>713.36847563923925</v>
      </c>
      <c r="AE94" s="531">
        <f t="shared" si="29"/>
        <v>677.30003387952684</v>
      </c>
      <c r="AF94" s="507">
        <f t="shared" si="30"/>
        <v>-36.068441759712414</v>
      </c>
      <c r="AG94" s="496">
        <v>13</v>
      </c>
      <c r="AH94" s="496">
        <v>13</v>
      </c>
    </row>
    <row r="95" spans="1:34">
      <c r="A95" s="502">
        <v>250</v>
      </c>
      <c r="B95" s="503" t="s">
        <v>129</v>
      </c>
      <c r="C95" s="504">
        <v>1808</v>
      </c>
      <c r="D95" s="504">
        <v>1771</v>
      </c>
      <c r="E95" s="510">
        <v>206068.59150761587</v>
      </c>
      <c r="F95" s="200">
        <v>248508.71122095262</v>
      </c>
      <c r="G95" s="505">
        <f t="shared" si="21"/>
        <v>42440.119713336753</v>
      </c>
      <c r="H95" s="506">
        <f t="shared" si="22"/>
        <v>269902</v>
      </c>
      <c r="I95" s="200">
        <f t="shared" si="23"/>
        <v>-32285.295610572255</v>
      </c>
      <c r="J95" s="507">
        <f t="shared" si="24"/>
        <v>-302187.29561057227</v>
      </c>
      <c r="K95" s="508">
        <v>197921</v>
      </c>
      <c r="L95" s="509">
        <v>73780.334211606008</v>
      </c>
      <c r="M95" s="509">
        <v>71981</v>
      </c>
      <c r="N95" s="509">
        <v>1382.2119193009937</v>
      </c>
      <c r="O95" s="509">
        <v>-71631.894494319509</v>
      </c>
      <c r="P95" s="508">
        <f t="shared" si="25"/>
        <v>-35815.947247159755</v>
      </c>
      <c r="Q95" s="510"/>
      <c r="R95" s="510">
        <v>695579</v>
      </c>
      <c r="S95" s="510">
        <v>800588.4142392145</v>
      </c>
      <c r="T95" s="510">
        <v>443555.78617089614</v>
      </c>
      <c r="U95" s="510">
        <v>449946.54419765261</v>
      </c>
      <c r="V95" s="505">
        <f t="shared" si="26"/>
        <v>111400.17226597108</v>
      </c>
      <c r="W95" s="495">
        <v>1615105.7861708961</v>
      </c>
      <c r="X95" s="495">
        <v>1466758.3740472528</v>
      </c>
      <c r="Y95" s="511">
        <v>-371323</v>
      </c>
      <c r="Z95" s="511">
        <v>-371323</v>
      </c>
      <c r="AA95" s="495">
        <v>1243782.7861708961</v>
      </c>
      <c r="AB95" s="495">
        <v>1095435.3740472528</v>
      </c>
      <c r="AC95" s="505">
        <f t="shared" si="27"/>
        <v>-148347.41212364333</v>
      </c>
      <c r="AD95" s="512">
        <f t="shared" si="28"/>
        <v>687.93295695292932</v>
      </c>
      <c r="AE95" s="531">
        <f t="shared" si="29"/>
        <v>618.54058387761313</v>
      </c>
      <c r="AF95" s="507">
        <f t="shared" si="30"/>
        <v>-69.392373075316186</v>
      </c>
      <c r="AG95" s="496">
        <v>6</v>
      </c>
      <c r="AH95" s="496">
        <v>6</v>
      </c>
    </row>
    <row r="96" spans="1:34">
      <c r="A96" s="502">
        <v>256</v>
      </c>
      <c r="B96" s="503" t="s">
        <v>130</v>
      </c>
      <c r="C96" s="504">
        <v>1581</v>
      </c>
      <c r="D96" s="504">
        <v>1554</v>
      </c>
      <c r="E96" s="510">
        <v>1446262.9436660935</v>
      </c>
      <c r="F96" s="200">
        <v>1466731.7269635205</v>
      </c>
      <c r="G96" s="505">
        <f t="shared" si="21"/>
        <v>20468.783297426999</v>
      </c>
      <c r="H96" s="506">
        <f t="shared" si="22"/>
        <v>-656061</v>
      </c>
      <c r="I96" s="200">
        <f t="shared" si="23"/>
        <v>-930676.88500099571</v>
      </c>
      <c r="J96" s="507">
        <f t="shared" si="24"/>
        <v>-274615.88500099571</v>
      </c>
      <c r="K96" s="508">
        <v>-267691</v>
      </c>
      <c r="L96" s="509">
        <v>-386241.94721135165</v>
      </c>
      <c r="M96" s="509">
        <v>-388370</v>
      </c>
      <c r="N96" s="509">
        <v>-450152.64187419578</v>
      </c>
      <c r="O96" s="509">
        <v>-62854.863943632139</v>
      </c>
      <c r="P96" s="508">
        <f t="shared" si="25"/>
        <v>-31427.43197181607</v>
      </c>
      <c r="Q96" s="510"/>
      <c r="R96" s="510">
        <v>707007</v>
      </c>
      <c r="S96" s="510">
        <v>863708.86085774784</v>
      </c>
      <c r="T96" s="510">
        <v>342078.91533434653</v>
      </c>
      <c r="U96" s="510">
        <v>346411.0872266661</v>
      </c>
      <c r="V96" s="505">
        <f t="shared" si="26"/>
        <v>161034.03275006753</v>
      </c>
      <c r="W96" s="495">
        <v>1839287.9153343465</v>
      </c>
      <c r="X96" s="495">
        <v>1746174.7900469434</v>
      </c>
      <c r="Y96" s="511">
        <v>226746</v>
      </c>
      <c r="Z96" s="511">
        <v>226746</v>
      </c>
      <c r="AA96" s="495">
        <v>2066033.9153343465</v>
      </c>
      <c r="AB96" s="495">
        <v>1972920.7900469434</v>
      </c>
      <c r="AC96" s="505">
        <f t="shared" si="27"/>
        <v>-93113.12528740312</v>
      </c>
      <c r="AD96" s="512">
        <f t="shared" si="28"/>
        <v>1306.7893202620787</v>
      </c>
      <c r="AE96" s="531">
        <f t="shared" si="29"/>
        <v>1269.5757979710061</v>
      </c>
      <c r="AF96" s="507">
        <f t="shared" si="30"/>
        <v>-37.21352229107265</v>
      </c>
      <c r="AG96" s="496">
        <v>13</v>
      </c>
      <c r="AH96" s="496">
        <v>13</v>
      </c>
    </row>
    <row r="97" spans="1:34">
      <c r="A97" s="502">
        <v>257</v>
      </c>
      <c r="B97" s="503" t="s">
        <v>131</v>
      </c>
      <c r="C97" s="504">
        <v>40433</v>
      </c>
      <c r="D97" s="504">
        <v>40722</v>
      </c>
      <c r="E97" s="510">
        <v>27154277.418257564</v>
      </c>
      <c r="F97" s="200">
        <v>27040326.161945492</v>
      </c>
      <c r="G97" s="505">
        <f t="shared" si="21"/>
        <v>-113951.25631207228</v>
      </c>
      <c r="H97" s="506">
        <f t="shared" si="22"/>
        <v>8204620</v>
      </c>
      <c r="I97" s="200">
        <f t="shared" si="23"/>
        <v>8726310.6340782139</v>
      </c>
      <c r="J97" s="507">
        <f t="shared" si="24"/>
        <v>521690.63407821395</v>
      </c>
      <c r="K97" s="508">
        <v>4717900</v>
      </c>
      <c r="L97" s="509">
        <v>6972302.3287288854</v>
      </c>
      <c r="M97" s="509">
        <v>3486720</v>
      </c>
      <c r="N97" s="509">
        <v>4224641.2875043368</v>
      </c>
      <c r="O97" s="509">
        <v>-1647088.6547700053</v>
      </c>
      <c r="P97" s="508">
        <f t="shared" si="25"/>
        <v>-823544.32738500263</v>
      </c>
      <c r="Q97" s="510"/>
      <c r="R97" s="510">
        <v>-661596</v>
      </c>
      <c r="S97" s="510">
        <v>-948314.03661113151</v>
      </c>
      <c r="T97" s="510">
        <v>4555795.7102232007</v>
      </c>
      <c r="U97" s="510">
        <v>4588898.5485189194</v>
      </c>
      <c r="V97" s="505">
        <f t="shared" si="26"/>
        <v>-253615.19831541274</v>
      </c>
      <c r="W97" s="495">
        <v>39253096.710223198</v>
      </c>
      <c r="X97" s="495">
        <v>39407221.307931609</v>
      </c>
      <c r="Y97" s="511">
        <v>-1716330</v>
      </c>
      <c r="Z97" s="511">
        <v>-1716330</v>
      </c>
      <c r="AA97" s="495">
        <v>37536766.710223198</v>
      </c>
      <c r="AB97" s="495">
        <v>37690891.307931609</v>
      </c>
      <c r="AC97" s="505">
        <f t="shared" si="27"/>
        <v>154124.59770841151</v>
      </c>
      <c r="AD97" s="512">
        <f t="shared" si="28"/>
        <v>928.36956719074021</v>
      </c>
      <c r="AE97" s="531">
        <f t="shared" si="29"/>
        <v>925.56581965354383</v>
      </c>
      <c r="AF97" s="507">
        <f t="shared" si="30"/>
        <v>-2.8037475371963865</v>
      </c>
      <c r="AG97" s="496">
        <v>1</v>
      </c>
      <c r="AH97" s="497">
        <v>34</v>
      </c>
    </row>
    <row r="98" spans="1:34">
      <c r="A98" s="502">
        <v>260</v>
      </c>
      <c r="B98" s="503" t="s">
        <v>132</v>
      </c>
      <c r="C98" s="504">
        <v>9877</v>
      </c>
      <c r="D98" s="504">
        <v>9727</v>
      </c>
      <c r="E98" s="510">
        <v>1304646.5264782812</v>
      </c>
      <c r="F98" s="200">
        <v>1300672.6384009877</v>
      </c>
      <c r="G98" s="505">
        <f t="shared" si="21"/>
        <v>-3973.8880772935227</v>
      </c>
      <c r="H98" s="506">
        <f t="shared" si="22"/>
        <v>7140616</v>
      </c>
      <c r="I98" s="200">
        <f t="shared" si="23"/>
        <v>4284228.2113954881</v>
      </c>
      <c r="J98" s="507">
        <f t="shared" si="24"/>
        <v>-2856387.7886045119</v>
      </c>
      <c r="K98" s="508">
        <v>4309781</v>
      </c>
      <c r="L98" s="509">
        <v>3060280.1720802337</v>
      </c>
      <c r="M98" s="509">
        <v>2830835</v>
      </c>
      <c r="N98" s="509">
        <v>1814092.1141991452</v>
      </c>
      <c r="O98" s="509">
        <v>-393429.38325592654</v>
      </c>
      <c r="P98" s="508">
        <f t="shared" si="25"/>
        <v>-196714.69162796327</v>
      </c>
      <c r="Q98" s="510"/>
      <c r="R98" s="510">
        <v>5042144</v>
      </c>
      <c r="S98" s="510">
        <v>5274438.7130311942</v>
      </c>
      <c r="T98" s="510">
        <v>2114261.2532293941</v>
      </c>
      <c r="U98" s="510">
        <v>2136981.0484412489</v>
      </c>
      <c r="V98" s="505">
        <f t="shared" si="26"/>
        <v>255014.50824304856</v>
      </c>
      <c r="W98" s="495">
        <v>15601667.253229395</v>
      </c>
      <c r="X98" s="495">
        <v>12996320.611268949</v>
      </c>
      <c r="Y98" s="511">
        <v>-924227</v>
      </c>
      <c r="Z98" s="511">
        <v>-924227</v>
      </c>
      <c r="AA98" s="495">
        <v>14677440.253229395</v>
      </c>
      <c r="AB98" s="495">
        <v>12072093.611268949</v>
      </c>
      <c r="AC98" s="505">
        <f t="shared" si="27"/>
        <v>-2605346.6419604458</v>
      </c>
      <c r="AD98" s="512">
        <f t="shared" si="28"/>
        <v>1486.0220971174845</v>
      </c>
      <c r="AE98" s="531">
        <f t="shared" si="29"/>
        <v>1241.0911495084763</v>
      </c>
      <c r="AF98" s="507">
        <f t="shared" si="30"/>
        <v>-244.93094760900817</v>
      </c>
      <c r="AG98" s="496">
        <v>12</v>
      </c>
      <c r="AH98" s="496">
        <v>12</v>
      </c>
    </row>
    <row r="99" spans="1:34">
      <c r="A99" s="502">
        <v>261</v>
      </c>
      <c r="B99" s="503" t="s">
        <v>133</v>
      </c>
      <c r="C99" s="504">
        <v>6523</v>
      </c>
      <c r="D99" s="504">
        <v>6637</v>
      </c>
      <c r="E99" s="510">
        <v>8501020.8943385258</v>
      </c>
      <c r="F99" s="200">
        <v>8834529.4878397342</v>
      </c>
      <c r="G99" s="505">
        <f t="shared" si="21"/>
        <v>333508.59350120835</v>
      </c>
      <c r="H99" s="506">
        <f t="shared" si="22"/>
        <v>769519</v>
      </c>
      <c r="I99" s="200">
        <f t="shared" si="23"/>
        <v>1996072.3367443716</v>
      </c>
      <c r="J99" s="507">
        <f t="shared" si="24"/>
        <v>1226553.3367443716</v>
      </c>
      <c r="K99" s="508">
        <v>-476562</v>
      </c>
      <c r="L99" s="509">
        <v>575599.03897477477</v>
      </c>
      <c r="M99" s="509">
        <v>1246081</v>
      </c>
      <c r="N99" s="509">
        <v>1823144.8537482515</v>
      </c>
      <c r="O99" s="509">
        <v>-268447.70398576994</v>
      </c>
      <c r="P99" s="508">
        <f t="shared" si="25"/>
        <v>-134223.85199288497</v>
      </c>
      <c r="Q99" s="510"/>
      <c r="R99" s="510">
        <v>-138958</v>
      </c>
      <c r="S99" s="510">
        <v>-325792.58674560982</v>
      </c>
      <c r="T99" s="510">
        <v>1227445.6298316219</v>
      </c>
      <c r="U99" s="510">
        <v>1242738.1191856442</v>
      </c>
      <c r="V99" s="505">
        <f t="shared" si="26"/>
        <v>-171542.09739158745</v>
      </c>
      <c r="W99" s="495">
        <v>10359027.629831621</v>
      </c>
      <c r="X99" s="495">
        <v>11747547.357024159</v>
      </c>
      <c r="Y99" s="511">
        <v>299533</v>
      </c>
      <c r="Z99" s="511">
        <v>299533</v>
      </c>
      <c r="AA99" s="495">
        <v>10658560.629831621</v>
      </c>
      <c r="AB99" s="495">
        <v>12047080.357024159</v>
      </c>
      <c r="AC99" s="505">
        <f t="shared" si="27"/>
        <v>1388519.7271925379</v>
      </c>
      <c r="AD99" s="512">
        <f t="shared" si="28"/>
        <v>1633.9967238742329</v>
      </c>
      <c r="AE99" s="531">
        <f t="shared" si="29"/>
        <v>1815.1394239903811</v>
      </c>
      <c r="AF99" s="507">
        <f t="shared" si="30"/>
        <v>181.14270011614826</v>
      </c>
      <c r="AG99" s="496">
        <v>19</v>
      </c>
      <c r="AH99" s="496">
        <v>19</v>
      </c>
    </row>
    <row r="100" spans="1:34">
      <c r="A100" s="502">
        <v>263</v>
      </c>
      <c r="B100" s="503" t="s">
        <v>134</v>
      </c>
      <c r="C100" s="504">
        <v>7759</v>
      </c>
      <c r="D100" s="504">
        <v>7597</v>
      </c>
      <c r="E100" s="510">
        <v>2104350.3073208886</v>
      </c>
      <c r="F100" s="200">
        <v>2145511.9587151268</v>
      </c>
      <c r="G100" s="505">
        <f t="shared" si="21"/>
        <v>41161.65139423823</v>
      </c>
      <c r="H100" s="506">
        <f t="shared" si="22"/>
        <v>1941828</v>
      </c>
      <c r="I100" s="200">
        <f t="shared" si="23"/>
        <v>1055110.1269797152</v>
      </c>
      <c r="J100" s="507">
        <f t="shared" si="24"/>
        <v>-886717.87302028481</v>
      </c>
      <c r="K100" s="508">
        <v>1224316</v>
      </c>
      <c r="L100" s="509">
        <v>1055062.0815917149</v>
      </c>
      <c r="M100" s="509">
        <v>717512</v>
      </c>
      <c r="N100" s="509">
        <v>460963.49073527189</v>
      </c>
      <c r="O100" s="509">
        <v>-307276.96356484771</v>
      </c>
      <c r="P100" s="508">
        <f t="shared" si="25"/>
        <v>-153638.48178242386</v>
      </c>
      <c r="Q100" s="510"/>
      <c r="R100" s="510">
        <v>4276004</v>
      </c>
      <c r="S100" s="510">
        <v>4525674.4074406447</v>
      </c>
      <c r="T100" s="510">
        <v>1812826.8815624351</v>
      </c>
      <c r="U100" s="510">
        <v>1823478.112734033</v>
      </c>
      <c r="V100" s="505">
        <f t="shared" si="26"/>
        <v>260321.63861224242</v>
      </c>
      <c r="W100" s="495">
        <v>10135009.881562434</v>
      </c>
      <c r="X100" s="495">
        <v>9549774.6058695428</v>
      </c>
      <c r="Y100" s="511">
        <v>-383492</v>
      </c>
      <c r="Z100" s="511">
        <v>-383492</v>
      </c>
      <c r="AA100" s="495">
        <v>9751517.8815624341</v>
      </c>
      <c r="AB100" s="495">
        <v>9166282.6058695428</v>
      </c>
      <c r="AC100" s="505">
        <f t="shared" si="27"/>
        <v>-585235.27569289133</v>
      </c>
      <c r="AD100" s="512">
        <f t="shared" si="28"/>
        <v>1256.8008611370581</v>
      </c>
      <c r="AE100" s="531">
        <f t="shared" si="29"/>
        <v>1206.5660926509863</v>
      </c>
      <c r="AF100" s="507">
        <f t="shared" si="30"/>
        <v>-50.234768486071744</v>
      </c>
      <c r="AG100" s="496">
        <v>11</v>
      </c>
      <c r="AH100" s="496">
        <v>11</v>
      </c>
    </row>
    <row r="101" spans="1:34">
      <c r="A101" s="502">
        <v>265</v>
      </c>
      <c r="B101" s="503" t="s">
        <v>135</v>
      </c>
      <c r="C101" s="504">
        <v>1088</v>
      </c>
      <c r="D101" s="504">
        <v>1064</v>
      </c>
      <c r="E101" s="510">
        <v>833943.80233896617</v>
      </c>
      <c r="F101" s="200">
        <v>839000.35782323638</v>
      </c>
      <c r="G101" s="505">
        <f t="shared" si="21"/>
        <v>5056.5554842702113</v>
      </c>
      <c r="H101" s="506">
        <f t="shared" si="22"/>
        <v>625026</v>
      </c>
      <c r="I101" s="200">
        <f t="shared" si="23"/>
        <v>538707.85530077445</v>
      </c>
      <c r="J101" s="507">
        <f t="shared" si="24"/>
        <v>-86318.144699225551</v>
      </c>
      <c r="K101" s="508">
        <v>422994</v>
      </c>
      <c r="L101" s="509">
        <v>422015.77450292825</v>
      </c>
      <c r="M101" s="509">
        <v>202032</v>
      </c>
      <c r="N101" s="509">
        <v>181245.72484806296</v>
      </c>
      <c r="O101" s="509">
        <v>-43035.762700144529</v>
      </c>
      <c r="P101" s="508">
        <f t="shared" si="25"/>
        <v>-21517.881350072264</v>
      </c>
      <c r="Q101" s="510"/>
      <c r="R101" s="510">
        <v>147742</v>
      </c>
      <c r="S101" s="510">
        <v>351891.74439606641</v>
      </c>
      <c r="T101" s="510">
        <v>246432.62327001276</v>
      </c>
      <c r="U101" s="510">
        <v>247517.98999192088</v>
      </c>
      <c r="V101" s="505">
        <f t="shared" si="26"/>
        <v>205235.11111797451</v>
      </c>
      <c r="W101" s="495">
        <v>1853144.6232700127</v>
      </c>
      <c r="X101" s="495">
        <v>1977117.9475120013</v>
      </c>
      <c r="Y101" s="511">
        <v>-296645</v>
      </c>
      <c r="Z101" s="511">
        <v>-296645</v>
      </c>
      <c r="AA101" s="495">
        <v>1556499.6232700127</v>
      </c>
      <c r="AB101" s="495">
        <v>1680472.9475120013</v>
      </c>
      <c r="AC101" s="505">
        <f t="shared" si="27"/>
        <v>123973.32424198859</v>
      </c>
      <c r="AD101" s="512">
        <f t="shared" si="28"/>
        <v>1430.6062713878794</v>
      </c>
      <c r="AE101" s="531">
        <f t="shared" si="29"/>
        <v>1579.3918679624071</v>
      </c>
      <c r="AF101" s="507">
        <f t="shared" si="30"/>
        <v>148.78559657452774</v>
      </c>
      <c r="AG101" s="496">
        <v>13</v>
      </c>
      <c r="AH101" s="496">
        <v>13</v>
      </c>
    </row>
    <row r="102" spans="1:34">
      <c r="A102" s="502">
        <v>271</v>
      </c>
      <c r="B102" s="503" t="s">
        <v>136</v>
      </c>
      <c r="C102" s="504">
        <v>6951</v>
      </c>
      <c r="D102" s="504">
        <v>6903</v>
      </c>
      <c r="E102" s="510">
        <v>316054.48529738444</v>
      </c>
      <c r="F102" s="200">
        <v>255625.74267281289</v>
      </c>
      <c r="G102" s="505">
        <f t="shared" si="21"/>
        <v>-60428.742624571547</v>
      </c>
      <c r="H102" s="506">
        <f t="shared" si="22"/>
        <v>-515379</v>
      </c>
      <c r="I102" s="200">
        <f t="shared" si="23"/>
        <v>-1432898.279501894</v>
      </c>
      <c r="J102" s="507">
        <f t="shared" si="24"/>
        <v>-917519.27950189402</v>
      </c>
      <c r="K102" s="508">
        <v>-317440</v>
      </c>
      <c r="L102" s="509">
        <v>-662842.92608412879</v>
      </c>
      <c r="M102" s="509">
        <v>-197939</v>
      </c>
      <c r="N102" s="509">
        <v>-351245.38642655598</v>
      </c>
      <c r="O102" s="509">
        <v>-279206.64466080611</v>
      </c>
      <c r="P102" s="508">
        <f t="shared" si="25"/>
        <v>-139603.32233040305</v>
      </c>
      <c r="Q102" s="510"/>
      <c r="R102" s="510">
        <v>3172285</v>
      </c>
      <c r="S102" s="510">
        <v>2969794.9676897782</v>
      </c>
      <c r="T102" s="510">
        <v>1428589.0970270738</v>
      </c>
      <c r="U102" s="510">
        <v>1436809.5722230955</v>
      </c>
      <c r="V102" s="505">
        <f t="shared" si="26"/>
        <v>-194269.55711419974</v>
      </c>
      <c r="W102" s="495">
        <v>4401550.0970270736</v>
      </c>
      <c r="X102" s="495">
        <v>3229332.0030838125</v>
      </c>
      <c r="Y102" s="511">
        <v>-287900</v>
      </c>
      <c r="Z102" s="511">
        <v>-287900</v>
      </c>
      <c r="AA102" s="495">
        <v>4113650.0970270736</v>
      </c>
      <c r="AB102" s="495">
        <v>2941432.0030838125</v>
      </c>
      <c r="AC102" s="505">
        <f t="shared" si="27"/>
        <v>-1172218.0939432611</v>
      </c>
      <c r="AD102" s="512">
        <f t="shared" si="28"/>
        <v>591.80694821278576</v>
      </c>
      <c r="AE102" s="531">
        <f t="shared" si="29"/>
        <v>426.10922831867487</v>
      </c>
      <c r="AF102" s="507">
        <f t="shared" si="30"/>
        <v>-165.69771989411089</v>
      </c>
      <c r="AG102" s="496">
        <v>4</v>
      </c>
      <c r="AH102" s="496">
        <v>4</v>
      </c>
    </row>
    <row r="103" spans="1:34">
      <c r="A103" s="502">
        <v>272</v>
      </c>
      <c r="B103" s="503" t="s">
        <v>137</v>
      </c>
      <c r="C103" s="504">
        <v>47909</v>
      </c>
      <c r="D103" s="504">
        <v>48006</v>
      </c>
      <c r="E103" s="510">
        <v>26107056.931182861</v>
      </c>
      <c r="F103" s="200">
        <v>27211379.106165297</v>
      </c>
      <c r="G103" s="505">
        <f t="shared" si="21"/>
        <v>1104322.174982436</v>
      </c>
      <c r="H103" s="506">
        <f t="shared" si="22"/>
        <v>-8595848</v>
      </c>
      <c r="I103" s="200">
        <f t="shared" si="23"/>
        <v>-16573783.614642745</v>
      </c>
      <c r="J103" s="507">
        <f t="shared" si="24"/>
        <v>-7977935.6146427449</v>
      </c>
      <c r="K103" s="508">
        <v>-6039910</v>
      </c>
      <c r="L103" s="509">
        <v>-9401458.5783135761</v>
      </c>
      <c r="M103" s="509">
        <v>-2555938</v>
      </c>
      <c r="N103" s="509">
        <v>-4259766.543589782</v>
      </c>
      <c r="O103" s="509">
        <v>-1941705.6618262578</v>
      </c>
      <c r="P103" s="508">
        <f t="shared" si="25"/>
        <v>-970852.83091312891</v>
      </c>
      <c r="Q103" s="510"/>
      <c r="R103" s="510">
        <v>8660489</v>
      </c>
      <c r="S103" s="510">
        <v>9084866.4605598319</v>
      </c>
      <c r="T103" s="510">
        <v>7554623.8483991865</v>
      </c>
      <c r="U103" s="510">
        <v>7691558.0895481976</v>
      </c>
      <c r="V103" s="505">
        <f t="shared" si="26"/>
        <v>561311.70170884393</v>
      </c>
      <c r="W103" s="495">
        <v>33726321.848399185</v>
      </c>
      <c r="X103" s="495">
        <v>27414020.041630719</v>
      </c>
      <c r="Y103" s="511">
        <v>-966109</v>
      </c>
      <c r="Z103" s="511">
        <v>-966109</v>
      </c>
      <c r="AA103" s="495">
        <v>32760212.848399185</v>
      </c>
      <c r="AB103" s="495">
        <v>26447911.041630719</v>
      </c>
      <c r="AC103" s="505">
        <f t="shared" si="27"/>
        <v>-6312301.8067684658</v>
      </c>
      <c r="AD103" s="512">
        <f t="shared" si="28"/>
        <v>683.80080670436007</v>
      </c>
      <c r="AE103" s="531">
        <f t="shared" si="29"/>
        <v>550.92928054057245</v>
      </c>
      <c r="AF103" s="507">
        <f t="shared" si="30"/>
        <v>-132.87152616378762</v>
      </c>
      <c r="AG103" s="496">
        <v>16</v>
      </c>
      <c r="AH103" s="496">
        <v>16</v>
      </c>
    </row>
    <row r="104" spans="1:34">
      <c r="A104" s="502">
        <v>273</v>
      </c>
      <c r="B104" s="503" t="s">
        <v>138</v>
      </c>
      <c r="C104" s="504">
        <v>3989</v>
      </c>
      <c r="D104" s="504">
        <v>3999</v>
      </c>
      <c r="E104" s="510">
        <v>4220435.2675860887</v>
      </c>
      <c r="F104" s="200">
        <v>4402989.4318049205</v>
      </c>
      <c r="G104" s="505">
        <f t="shared" si="21"/>
        <v>182554.16421883181</v>
      </c>
      <c r="H104" s="506">
        <f t="shared" si="22"/>
        <v>145626</v>
      </c>
      <c r="I104" s="200">
        <f t="shared" si="23"/>
        <v>-47100.015034250144</v>
      </c>
      <c r="J104" s="507">
        <f t="shared" si="24"/>
        <v>-192726.01503425016</v>
      </c>
      <c r="K104" s="508">
        <v>-814129</v>
      </c>
      <c r="L104" s="509">
        <v>-739064.47195263742</v>
      </c>
      <c r="M104" s="509">
        <v>959755</v>
      </c>
      <c r="N104" s="509">
        <v>934586.65856953105</v>
      </c>
      <c r="O104" s="509">
        <v>-161748.13443409585</v>
      </c>
      <c r="P104" s="508">
        <f t="shared" si="25"/>
        <v>-80874.067217047923</v>
      </c>
      <c r="Q104" s="510"/>
      <c r="R104" s="510">
        <v>332890</v>
      </c>
      <c r="S104" s="510">
        <v>272030.97208499414</v>
      </c>
      <c r="T104" s="510">
        <v>755593.04019599035</v>
      </c>
      <c r="U104" s="510">
        <v>761653.1575547558</v>
      </c>
      <c r="V104" s="505">
        <f t="shared" si="26"/>
        <v>-54798.910556240473</v>
      </c>
      <c r="W104" s="495">
        <v>5454544.0401959904</v>
      </c>
      <c r="X104" s="495">
        <v>5389573.5464104321</v>
      </c>
      <c r="Y104" s="511">
        <v>-273756</v>
      </c>
      <c r="Z104" s="511">
        <v>-273756</v>
      </c>
      <c r="AA104" s="495">
        <v>5180788.0401959904</v>
      </c>
      <c r="AB104" s="495">
        <v>5115817.5464104321</v>
      </c>
      <c r="AC104" s="505">
        <f t="shared" si="27"/>
        <v>-64970.493785558268</v>
      </c>
      <c r="AD104" s="512">
        <f t="shared" si="28"/>
        <v>1298.7686237643495</v>
      </c>
      <c r="AE104" s="531">
        <f t="shared" si="29"/>
        <v>1279.2742051538964</v>
      </c>
      <c r="AF104" s="507">
        <f t="shared" si="30"/>
        <v>-19.494418610453067</v>
      </c>
      <c r="AG104" s="496">
        <v>19</v>
      </c>
      <c r="AH104" s="496">
        <v>19</v>
      </c>
    </row>
    <row r="105" spans="1:34">
      <c r="A105" s="502">
        <v>275</v>
      </c>
      <c r="B105" s="503" t="s">
        <v>139</v>
      </c>
      <c r="C105" s="504">
        <v>2586</v>
      </c>
      <c r="D105" s="504">
        <v>2521</v>
      </c>
      <c r="E105" s="510">
        <v>426325.7563573597</v>
      </c>
      <c r="F105" s="200">
        <v>506139.69466060342</v>
      </c>
      <c r="G105" s="505">
        <f t="shared" si="21"/>
        <v>79813.938303243718</v>
      </c>
      <c r="H105" s="506">
        <f t="shared" si="22"/>
        <v>909073</v>
      </c>
      <c r="I105" s="200">
        <f t="shared" si="23"/>
        <v>257385.30459522165</v>
      </c>
      <c r="J105" s="507">
        <f t="shared" si="24"/>
        <v>-651687.69540477835</v>
      </c>
      <c r="K105" s="508">
        <v>448194</v>
      </c>
      <c r="L105" s="509">
        <v>177597.04257248977</v>
      </c>
      <c r="M105" s="509">
        <v>460879</v>
      </c>
      <c r="N105" s="509">
        <v>232739.1423334429</v>
      </c>
      <c r="O105" s="509">
        <v>-101967.25354047402</v>
      </c>
      <c r="P105" s="508">
        <f t="shared" si="25"/>
        <v>-50983.62677023701</v>
      </c>
      <c r="Q105" s="510"/>
      <c r="R105" s="510">
        <v>1068413</v>
      </c>
      <c r="S105" s="510">
        <v>1247529.3459490661</v>
      </c>
      <c r="T105" s="510">
        <v>533578.4024844853</v>
      </c>
      <c r="U105" s="510">
        <v>531069.2706854851</v>
      </c>
      <c r="V105" s="505">
        <f t="shared" si="26"/>
        <v>176607.21415006579</v>
      </c>
      <c r="W105" s="495">
        <v>2937390.4024844854</v>
      </c>
      <c r="X105" s="495">
        <v>2542123.6158903837</v>
      </c>
      <c r="Y105" s="511">
        <v>-99691</v>
      </c>
      <c r="Z105" s="511">
        <v>-99691</v>
      </c>
      <c r="AA105" s="495">
        <v>2837699.4024844854</v>
      </c>
      <c r="AB105" s="495">
        <v>2442432.6158903837</v>
      </c>
      <c r="AC105" s="505">
        <f t="shared" si="27"/>
        <v>-395266.78659410169</v>
      </c>
      <c r="AD105" s="512">
        <f t="shared" si="28"/>
        <v>1097.3315554851065</v>
      </c>
      <c r="AE105" s="531">
        <f t="shared" si="29"/>
        <v>968.83483375263143</v>
      </c>
      <c r="AF105" s="507">
        <f t="shared" si="30"/>
        <v>-128.49672173247507</v>
      </c>
      <c r="AG105" s="496">
        <v>13</v>
      </c>
      <c r="AH105" s="496">
        <v>13</v>
      </c>
    </row>
    <row r="106" spans="1:34">
      <c r="A106" s="502">
        <v>276</v>
      </c>
      <c r="B106" s="503" t="s">
        <v>140</v>
      </c>
      <c r="C106" s="504">
        <v>15035</v>
      </c>
      <c r="D106" s="504">
        <v>15157</v>
      </c>
      <c r="E106" s="510">
        <v>10437616.222768214</v>
      </c>
      <c r="F106" s="200">
        <v>10939701.702374883</v>
      </c>
      <c r="G106" s="505">
        <f t="shared" si="21"/>
        <v>502085.4796066694</v>
      </c>
      <c r="H106" s="506">
        <f t="shared" si="22"/>
        <v>2293710</v>
      </c>
      <c r="I106" s="200">
        <f t="shared" si="23"/>
        <v>596651.83247345453</v>
      </c>
      <c r="J106" s="507">
        <f t="shared" si="24"/>
        <v>-1697058.1675265455</v>
      </c>
      <c r="K106" s="508">
        <v>1817430</v>
      </c>
      <c r="L106" s="509">
        <v>1504408.3266658634</v>
      </c>
      <c r="M106" s="509">
        <v>476280</v>
      </c>
      <c r="N106" s="509">
        <v>11829.579932718894</v>
      </c>
      <c r="O106" s="509">
        <v>-613057.38275008521</v>
      </c>
      <c r="P106" s="508">
        <f t="shared" si="25"/>
        <v>-306528.6913750426</v>
      </c>
      <c r="Q106" s="510"/>
      <c r="R106" s="510">
        <v>5929127</v>
      </c>
      <c r="S106" s="510">
        <v>5396707.9231978413</v>
      </c>
      <c r="T106" s="510">
        <v>2027800.9120636734</v>
      </c>
      <c r="U106" s="510">
        <v>2038884.3391907949</v>
      </c>
      <c r="V106" s="505">
        <f t="shared" si="26"/>
        <v>-521335.64967503678</v>
      </c>
      <c r="W106" s="495">
        <v>20688253.912063673</v>
      </c>
      <c r="X106" s="495">
        <v>18971945.79723702</v>
      </c>
      <c r="Y106" s="511">
        <v>-1648224</v>
      </c>
      <c r="Z106" s="511">
        <v>-1648224</v>
      </c>
      <c r="AA106" s="495">
        <v>19040029.912063673</v>
      </c>
      <c r="AB106" s="495">
        <v>17323721.79723702</v>
      </c>
      <c r="AC106" s="505">
        <f t="shared" si="27"/>
        <v>-1716308.1148266532</v>
      </c>
      <c r="AD106" s="512">
        <f t="shared" si="28"/>
        <v>1266.3804397780959</v>
      </c>
      <c r="AE106" s="531">
        <f t="shared" si="29"/>
        <v>1142.9518900334513</v>
      </c>
      <c r="AF106" s="507">
        <f t="shared" si="30"/>
        <v>-123.42854974464467</v>
      </c>
      <c r="AG106" s="496">
        <v>12</v>
      </c>
      <c r="AH106" s="496">
        <v>12</v>
      </c>
    </row>
    <row r="107" spans="1:34">
      <c r="A107" s="502">
        <v>280</v>
      </c>
      <c r="B107" s="503" t="s">
        <v>141</v>
      </c>
      <c r="C107" s="504">
        <v>2050</v>
      </c>
      <c r="D107" s="504">
        <v>2024</v>
      </c>
      <c r="E107" s="510">
        <v>1400012.8850631097</v>
      </c>
      <c r="F107" s="200">
        <v>1430115.1720018624</v>
      </c>
      <c r="G107" s="505">
        <f t="shared" si="21"/>
        <v>30102.286938752746</v>
      </c>
      <c r="H107" s="506">
        <f t="shared" si="22"/>
        <v>249185</v>
      </c>
      <c r="I107" s="200">
        <f t="shared" si="23"/>
        <v>265961.1601836927</v>
      </c>
      <c r="J107" s="507">
        <f t="shared" si="24"/>
        <v>16776.1601836927</v>
      </c>
      <c r="K107" s="508">
        <v>-7852</v>
      </c>
      <c r="L107" s="509">
        <v>98817.589157022318</v>
      </c>
      <c r="M107" s="509">
        <v>257037</v>
      </c>
      <c r="N107" s="509">
        <v>289941.10444550379</v>
      </c>
      <c r="O107" s="509">
        <v>-81865.022279222292</v>
      </c>
      <c r="P107" s="508">
        <f t="shared" si="25"/>
        <v>-40932.511139611146</v>
      </c>
      <c r="Q107" s="510"/>
      <c r="R107" s="510">
        <v>886577</v>
      </c>
      <c r="S107" s="510">
        <v>927766.12772691273</v>
      </c>
      <c r="T107" s="510">
        <v>505168.02661108016</v>
      </c>
      <c r="U107" s="510">
        <v>511274.51194832003</v>
      </c>
      <c r="V107" s="505">
        <f t="shared" si="26"/>
        <v>47295.613064152654</v>
      </c>
      <c r="W107" s="495">
        <v>3040942.0266110804</v>
      </c>
      <c r="X107" s="495">
        <v>3135116.9718607939</v>
      </c>
      <c r="Y107" s="511">
        <v>-273637</v>
      </c>
      <c r="Z107" s="511">
        <v>-273637</v>
      </c>
      <c r="AA107" s="495">
        <v>2767305.0266110804</v>
      </c>
      <c r="AB107" s="495">
        <v>2861479.9718607939</v>
      </c>
      <c r="AC107" s="505">
        <f t="shared" si="27"/>
        <v>94174.945249713492</v>
      </c>
      <c r="AD107" s="512">
        <f t="shared" si="28"/>
        <v>1349.9048910297954</v>
      </c>
      <c r="AE107" s="531">
        <f t="shared" si="29"/>
        <v>1413.7746896545425</v>
      </c>
      <c r="AF107" s="507">
        <f t="shared" si="30"/>
        <v>63.869798624747091</v>
      </c>
      <c r="AG107" s="496">
        <v>15</v>
      </c>
      <c r="AH107" s="496">
        <v>15</v>
      </c>
    </row>
    <row r="108" spans="1:34">
      <c r="A108" s="502">
        <v>284</v>
      </c>
      <c r="B108" s="503" t="s">
        <v>142</v>
      </c>
      <c r="C108" s="504">
        <v>2271</v>
      </c>
      <c r="D108" s="504">
        <v>2227</v>
      </c>
      <c r="E108" s="510">
        <v>317371.28503832826</v>
      </c>
      <c r="F108" s="200">
        <v>294798.54138127563</v>
      </c>
      <c r="G108" s="505">
        <f t="shared" si="21"/>
        <v>-22572.743657052633</v>
      </c>
      <c r="H108" s="506">
        <f t="shared" si="22"/>
        <v>1864020</v>
      </c>
      <c r="I108" s="200">
        <f t="shared" si="23"/>
        <v>804246.82215978275</v>
      </c>
      <c r="J108" s="507">
        <f t="shared" si="24"/>
        <v>-1059773.1778402172</v>
      </c>
      <c r="K108" s="508">
        <v>1028818</v>
      </c>
      <c r="L108" s="509">
        <v>499289.56129117502</v>
      </c>
      <c r="M108" s="509">
        <v>835202</v>
      </c>
      <c r="N108" s="509">
        <v>440070.95006017998</v>
      </c>
      <c r="O108" s="509">
        <v>-90075.792794381457</v>
      </c>
      <c r="P108" s="508">
        <f t="shared" si="25"/>
        <v>-45037.896397190729</v>
      </c>
      <c r="Q108" s="510"/>
      <c r="R108" s="510">
        <v>965830</v>
      </c>
      <c r="S108" s="510">
        <v>1102990.9013314601</v>
      </c>
      <c r="T108" s="510">
        <v>510917.09850622597</v>
      </c>
      <c r="U108" s="510">
        <v>508416.6904200404</v>
      </c>
      <c r="V108" s="505">
        <f t="shared" si="26"/>
        <v>134660.49324527453</v>
      </c>
      <c r="W108" s="495">
        <v>3658139.0985062262</v>
      </c>
      <c r="X108" s="495">
        <v>2710452.9552925653</v>
      </c>
      <c r="Y108" s="511">
        <v>648350</v>
      </c>
      <c r="Z108" s="511">
        <v>648350</v>
      </c>
      <c r="AA108" s="495">
        <v>4306489.0985062262</v>
      </c>
      <c r="AB108" s="495">
        <v>3358802.9552925653</v>
      </c>
      <c r="AC108" s="505">
        <f t="shared" si="27"/>
        <v>-947686.14321366092</v>
      </c>
      <c r="AD108" s="512">
        <f t="shared" si="28"/>
        <v>1896.2963885980741</v>
      </c>
      <c r="AE108" s="531">
        <f t="shared" si="29"/>
        <v>1508.2186597631635</v>
      </c>
      <c r="AF108" s="507">
        <f t="shared" si="30"/>
        <v>-388.07772883491066</v>
      </c>
      <c r="AG108" s="496">
        <v>2</v>
      </c>
      <c r="AH108" s="496">
        <v>2</v>
      </c>
    </row>
    <row r="109" spans="1:34">
      <c r="A109" s="502">
        <v>285</v>
      </c>
      <c r="B109" s="503" t="s">
        <v>143</v>
      </c>
      <c r="C109" s="504">
        <v>51241</v>
      </c>
      <c r="D109" s="504">
        <v>50617</v>
      </c>
      <c r="E109" s="510">
        <v>3728548.6633794773</v>
      </c>
      <c r="F109" s="200">
        <v>3991928.0908209458</v>
      </c>
      <c r="G109" s="505">
        <f t="shared" si="21"/>
        <v>263379.42744146846</v>
      </c>
      <c r="H109" s="506">
        <f t="shared" si="22"/>
        <v>1970741</v>
      </c>
      <c r="I109" s="200">
        <f t="shared" si="23"/>
        <v>-14116135.872469377</v>
      </c>
      <c r="J109" s="507">
        <f t="shared" si="24"/>
        <v>-16086876.872469377</v>
      </c>
      <c r="K109" s="508">
        <v>-810784</v>
      </c>
      <c r="L109" s="509">
        <v>-8958175.5211352147</v>
      </c>
      <c r="M109" s="509">
        <v>2781525</v>
      </c>
      <c r="N109" s="509">
        <v>-2086990.6136557567</v>
      </c>
      <c r="O109" s="509">
        <v>-2047313.1584522703</v>
      </c>
      <c r="P109" s="508">
        <f t="shared" si="25"/>
        <v>-1023656.5792261352</v>
      </c>
      <c r="Q109" s="510"/>
      <c r="R109" s="510">
        <v>11015505</v>
      </c>
      <c r="S109" s="510">
        <v>8933546.8524823692</v>
      </c>
      <c r="T109" s="510">
        <v>7795134.9180065216</v>
      </c>
      <c r="U109" s="510">
        <v>7949575.4258162091</v>
      </c>
      <c r="V109" s="505">
        <f t="shared" si="26"/>
        <v>-1927517.6397079416</v>
      </c>
      <c r="W109" s="495">
        <v>24509928.918006521</v>
      </c>
      <c r="X109" s="495">
        <v>6758914.4966502925</v>
      </c>
      <c r="Y109" s="511">
        <v>-1899221</v>
      </c>
      <c r="Z109" s="511">
        <v>-1899221</v>
      </c>
      <c r="AA109" s="495">
        <v>22610707.918006521</v>
      </c>
      <c r="AB109" s="495">
        <v>4859693.4966502925</v>
      </c>
      <c r="AC109" s="505">
        <f t="shared" si="27"/>
        <v>-17751014.421356227</v>
      </c>
      <c r="AD109" s="512">
        <f t="shared" si="28"/>
        <v>441.26203465987237</v>
      </c>
      <c r="AE109" s="531">
        <f t="shared" si="29"/>
        <v>96.009117423993771</v>
      </c>
      <c r="AF109" s="507">
        <f t="shared" si="30"/>
        <v>-345.25291723587861</v>
      </c>
      <c r="AG109" s="496">
        <v>8</v>
      </c>
      <c r="AH109" s="496">
        <v>8</v>
      </c>
    </row>
    <row r="110" spans="1:34">
      <c r="A110" s="502">
        <v>286</v>
      </c>
      <c r="B110" s="503" t="s">
        <v>144</v>
      </c>
      <c r="C110" s="504">
        <v>80454</v>
      </c>
      <c r="D110" s="504">
        <v>79429</v>
      </c>
      <c r="E110" s="510">
        <v>2493829.2483633235</v>
      </c>
      <c r="F110" s="200">
        <v>1685942.9173913635</v>
      </c>
      <c r="G110" s="505">
        <f t="shared" si="21"/>
        <v>-807886.33097195998</v>
      </c>
      <c r="H110" s="506">
        <f t="shared" si="22"/>
        <v>-4708009</v>
      </c>
      <c r="I110" s="200">
        <f t="shared" si="23"/>
        <v>-26409547.934287436</v>
      </c>
      <c r="J110" s="507">
        <f t="shared" si="24"/>
        <v>-21701538.934287436</v>
      </c>
      <c r="K110" s="508">
        <v>-4301015</v>
      </c>
      <c r="L110" s="509">
        <v>-14960558.696165256</v>
      </c>
      <c r="M110" s="509">
        <v>-406994</v>
      </c>
      <c r="N110" s="509">
        <v>-6629974.7707681693</v>
      </c>
      <c r="O110" s="509">
        <v>-3212676.3115693419</v>
      </c>
      <c r="P110" s="508">
        <f t="shared" si="25"/>
        <v>-1606338.155784671</v>
      </c>
      <c r="Q110" s="510"/>
      <c r="R110" s="510">
        <v>13395157</v>
      </c>
      <c r="S110" s="510">
        <v>14067046.414358117</v>
      </c>
      <c r="T110" s="510">
        <v>13075249.793361763</v>
      </c>
      <c r="U110" s="510">
        <v>13201840.324970668</v>
      </c>
      <c r="V110" s="505">
        <f t="shared" si="26"/>
        <v>798479.94596702605</v>
      </c>
      <c r="W110" s="495">
        <v>24256226.793361761</v>
      </c>
      <c r="X110" s="495">
        <v>2545281.7224329393</v>
      </c>
      <c r="Y110" s="511">
        <v>-7434334</v>
      </c>
      <c r="Z110" s="511">
        <v>-7434334</v>
      </c>
      <c r="AA110" s="495">
        <v>16821892.793361761</v>
      </c>
      <c r="AB110" s="495">
        <v>-4889052.2775670607</v>
      </c>
      <c r="AC110" s="505">
        <f t="shared" si="27"/>
        <v>-21710945.070928819</v>
      </c>
      <c r="AD110" s="512">
        <f t="shared" si="28"/>
        <v>209.0870906774276</v>
      </c>
      <c r="AE110" s="531">
        <f t="shared" si="29"/>
        <v>-61.552484326468424</v>
      </c>
      <c r="AF110" s="507">
        <f t="shared" si="30"/>
        <v>-270.63957500389603</v>
      </c>
      <c r="AG110" s="496">
        <v>8</v>
      </c>
      <c r="AH110" s="496">
        <v>8</v>
      </c>
    </row>
    <row r="111" spans="1:34">
      <c r="A111" s="502">
        <v>287</v>
      </c>
      <c r="B111" s="503" t="s">
        <v>145</v>
      </c>
      <c r="C111" s="504">
        <v>6380</v>
      </c>
      <c r="D111" s="504">
        <v>6242</v>
      </c>
      <c r="E111" s="510">
        <v>1348255.86930998</v>
      </c>
      <c r="F111" s="200">
        <v>1561740.3358091272</v>
      </c>
      <c r="G111" s="505">
        <f t="shared" si="21"/>
        <v>213484.46649914724</v>
      </c>
      <c r="H111" s="506">
        <f t="shared" si="22"/>
        <v>2679525</v>
      </c>
      <c r="I111" s="200">
        <f t="shared" si="23"/>
        <v>1817231.2822180891</v>
      </c>
      <c r="J111" s="507">
        <f t="shared" si="24"/>
        <v>-862293.71778191091</v>
      </c>
      <c r="K111" s="508">
        <v>1606930</v>
      </c>
      <c r="L111" s="509">
        <v>1387639.5495590731</v>
      </c>
      <c r="M111" s="509">
        <v>1072595</v>
      </c>
      <c r="N111" s="509">
        <v>808298.35499120876</v>
      </c>
      <c r="O111" s="509">
        <v>-252471.08155479527</v>
      </c>
      <c r="P111" s="508">
        <f t="shared" si="25"/>
        <v>-126235.54077739763</v>
      </c>
      <c r="Q111" s="510"/>
      <c r="R111" s="510">
        <v>2192390</v>
      </c>
      <c r="S111" s="510">
        <v>2248018.5583832925</v>
      </c>
      <c r="T111" s="510">
        <v>1442594.6279899105</v>
      </c>
      <c r="U111" s="510">
        <v>1451290.9496526823</v>
      </c>
      <c r="V111" s="505">
        <f t="shared" si="26"/>
        <v>64324.880046064034</v>
      </c>
      <c r="W111" s="495">
        <v>7662765.6279899105</v>
      </c>
      <c r="X111" s="495">
        <v>7078281.126063209</v>
      </c>
      <c r="Y111" s="511">
        <v>1152004</v>
      </c>
      <c r="Z111" s="511">
        <v>1152004</v>
      </c>
      <c r="AA111" s="495">
        <v>8814769.6279899105</v>
      </c>
      <c r="AB111" s="495">
        <v>8230285.126063209</v>
      </c>
      <c r="AC111" s="505">
        <f t="shared" si="27"/>
        <v>-584484.50192670152</v>
      </c>
      <c r="AD111" s="512">
        <f t="shared" si="28"/>
        <v>1381.6253335407384</v>
      </c>
      <c r="AE111" s="531">
        <f t="shared" si="29"/>
        <v>1318.53334284896</v>
      </c>
      <c r="AF111" s="507">
        <f t="shared" si="30"/>
        <v>-63.091990691778392</v>
      </c>
      <c r="AG111" s="496">
        <v>15</v>
      </c>
      <c r="AH111" s="496">
        <v>15</v>
      </c>
    </row>
    <row r="112" spans="1:34">
      <c r="A112" s="502">
        <v>288</v>
      </c>
      <c r="B112" s="503" t="s">
        <v>146</v>
      </c>
      <c r="C112" s="504">
        <v>6442</v>
      </c>
      <c r="D112" s="504">
        <v>6405</v>
      </c>
      <c r="E112" s="510">
        <v>4235419.9917869084</v>
      </c>
      <c r="F112" s="200">
        <v>4599588.5339732133</v>
      </c>
      <c r="G112" s="505">
        <f t="shared" si="21"/>
        <v>364168.54218630493</v>
      </c>
      <c r="H112" s="506">
        <f t="shared" si="22"/>
        <v>-1105168</v>
      </c>
      <c r="I112" s="200">
        <f t="shared" si="23"/>
        <v>-531584.45664669154</v>
      </c>
      <c r="J112" s="507">
        <f t="shared" si="24"/>
        <v>573583.54335330846</v>
      </c>
      <c r="K112" s="508">
        <v>-483542</v>
      </c>
      <c r="L112" s="509">
        <v>50899.408975761296</v>
      </c>
      <c r="M112" s="509">
        <v>-621626</v>
      </c>
      <c r="N112" s="509">
        <v>-193887.91624121353</v>
      </c>
      <c r="O112" s="509">
        <v>-259063.96625415949</v>
      </c>
      <c r="P112" s="508">
        <f t="shared" si="25"/>
        <v>-129531.98312707974</v>
      </c>
      <c r="Q112" s="510"/>
      <c r="R112" s="510">
        <v>1905996</v>
      </c>
      <c r="S112" s="510">
        <v>2064673.4692684582</v>
      </c>
      <c r="T112" s="510">
        <v>1335863.8451157999</v>
      </c>
      <c r="U112" s="510">
        <v>1347041.961166126</v>
      </c>
      <c r="V112" s="505">
        <f t="shared" si="26"/>
        <v>169855.58531878423</v>
      </c>
      <c r="W112" s="495">
        <v>6372111.8451157995</v>
      </c>
      <c r="X112" s="495">
        <v>7479719.5077611245</v>
      </c>
      <c r="Y112" s="511">
        <v>374921</v>
      </c>
      <c r="Z112" s="511">
        <v>374921</v>
      </c>
      <c r="AA112" s="495">
        <v>6747032.8451157995</v>
      </c>
      <c r="AB112" s="495">
        <v>7854640.5077611245</v>
      </c>
      <c r="AC112" s="505">
        <f t="shared" si="27"/>
        <v>1107607.6626453251</v>
      </c>
      <c r="AD112" s="512">
        <f t="shared" si="28"/>
        <v>1047.3506434516919</v>
      </c>
      <c r="AE112" s="531">
        <f t="shared" si="29"/>
        <v>1226.3295094084503</v>
      </c>
      <c r="AF112" s="507">
        <f t="shared" si="30"/>
        <v>178.97886595675845</v>
      </c>
      <c r="AG112" s="496">
        <v>15</v>
      </c>
      <c r="AH112" s="496">
        <v>15</v>
      </c>
    </row>
    <row r="113" spans="1:34">
      <c r="A113" s="502">
        <v>290</v>
      </c>
      <c r="B113" s="503" t="s">
        <v>147</v>
      </c>
      <c r="C113" s="504">
        <v>7928</v>
      </c>
      <c r="D113" s="504">
        <v>7755</v>
      </c>
      <c r="E113" s="510">
        <v>3168194.1412996612</v>
      </c>
      <c r="F113" s="200">
        <v>3480148.3003246291</v>
      </c>
      <c r="G113" s="505">
        <f t="shared" si="21"/>
        <v>311954.15902496781</v>
      </c>
      <c r="H113" s="506">
        <f t="shared" si="22"/>
        <v>487770</v>
      </c>
      <c r="I113" s="200">
        <f t="shared" si="23"/>
        <v>731319.3267761335</v>
      </c>
      <c r="J113" s="507">
        <f t="shared" si="24"/>
        <v>243549.3267761335</v>
      </c>
      <c r="K113" s="508">
        <v>-65083</v>
      </c>
      <c r="L113" s="509">
        <v>451389.83364529576</v>
      </c>
      <c r="M113" s="509">
        <v>552853</v>
      </c>
      <c r="N113" s="509">
        <v>750430.91193669406</v>
      </c>
      <c r="O113" s="509">
        <v>-313667.61253723764</v>
      </c>
      <c r="P113" s="508">
        <f t="shared" si="25"/>
        <v>-156833.80626861882</v>
      </c>
      <c r="Q113" s="510"/>
      <c r="R113" s="510">
        <v>2395833</v>
      </c>
      <c r="S113" s="510">
        <v>2864039.7753865798</v>
      </c>
      <c r="T113" s="510">
        <v>1696306.0079607312</v>
      </c>
      <c r="U113" s="510">
        <v>1723087.9481387725</v>
      </c>
      <c r="V113" s="505">
        <f t="shared" si="26"/>
        <v>494988.71556462161</v>
      </c>
      <c r="W113" s="495">
        <v>7748103.0079607312</v>
      </c>
      <c r="X113" s="495">
        <v>8798595.3506261371</v>
      </c>
      <c r="Y113" s="511">
        <v>-548572</v>
      </c>
      <c r="Z113" s="200">
        <v>-548572</v>
      </c>
      <c r="AA113" s="495">
        <v>7199531.0079607312</v>
      </c>
      <c r="AB113" s="495">
        <v>8250023.3506261371</v>
      </c>
      <c r="AC113" s="505">
        <f t="shared" si="27"/>
        <v>1050492.3426654059</v>
      </c>
      <c r="AD113" s="512">
        <f t="shared" si="28"/>
        <v>908.11440564590453</v>
      </c>
      <c r="AE113" s="531">
        <f t="shared" si="29"/>
        <v>1063.8327982754529</v>
      </c>
      <c r="AF113" s="507">
        <f t="shared" si="30"/>
        <v>155.71839262954836</v>
      </c>
      <c r="AG113" s="496">
        <v>18</v>
      </c>
      <c r="AH113" s="496">
        <v>18</v>
      </c>
    </row>
    <row r="114" spans="1:34">
      <c r="A114" s="502">
        <v>291</v>
      </c>
      <c r="B114" s="503" t="s">
        <v>148</v>
      </c>
      <c r="C114" s="504">
        <v>2158</v>
      </c>
      <c r="D114" s="504">
        <v>2119</v>
      </c>
      <c r="E114" s="510">
        <v>-87940.944445276633</v>
      </c>
      <c r="F114" s="200">
        <v>-133212.18495926145</v>
      </c>
      <c r="G114" s="505">
        <f t="shared" si="21"/>
        <v>-45271.240513984812</v>
      </c>
      <c r="H114" s="506">
        <f t="shared" si="22"/>
        <v>1865961</v>
      </c>
      <c r="I114" s="200">
        <f t="shared" si="23"/>
        <v>1612927.5703176307</v>
      </c>
      <c r="J114" s="507">
        <f t="shared" si="24"/>
        <v>-253033.42968236934</v>
      </c>
      <c r="K114" s="508">
        <v>962216</v>
      </c>
      <c r="L114" s="509">
        <v>911566.80418043002</v>
      </c>
      <c r="M114" s="509">
        <v>903745</v>
      </c>
      <c r="N114" s="509">
        <v>829922.01777480321</v>
      </c>
      <c r="O114" s="509">
        <v>-85707.501091735205</v>
      </c>
      <c r="P114" s="508">
        <f t="shared" si="25"/>
        <v>-42853.750545867602</v>
      </c>
      <c r="Q114" s="510"/>
      <c r="R114" s="510">
        <v>19146</v>
      </c>
      <c r="S114" s="510">
        <v>249774.86738526946</v>
      </c>
      <c r="T114" s="510">
        <v>449064.00983901828</v>
      </c>
      <c r="U114" s="510">
        <v>443223.76391286188</v>
      </c>
      <c r="V114" s="505">
        <f t="shared" si="26"/>
        <v>224788.62145911303</v>
      </c>
      <c r="W114" s="495">
        <v>2246230.0098390183</v>
      </c>
      <c r="X114" s="495">
        <v>2172714.0166565063</v>
      </c>
      <c r="Y114" s="511">
        <v>-92124</v>
      </c>
      <c r="Z114" s="511">
        <v>-92124</v>
      </c>
      <c r="AA114" s="495">
        <v>2154106.0098390183</v>
      </c>
      <c r="AB114" s="495">
        <v>2080590.0166565063</v>
      </c>
      <c r="AC114" s="505">
        <f t="shared" si="27"/>
        <v>-73515.993182512</v>
      </c>
      <c r="AD114" s="512">
        <f t="shared" si="28"/>
        <v>998.19555599583794</v>
      </c>
      <c r="AE114" s="531">
        <f t="shared" si="29"/>
        <v>981.87353310830883</v>
      </c>
      <c r="AF114" s="507">
        <f t="shared" si="30"/>
        <v>-16.322022887529101</v>
      </c>
      <c r="AG114" s="496">
        <v>6</v>
      </c>
      <c r="AH114" s="496">
        <v>6</v>
      </c>
    </row>
    <row r="115" spans="1:34">
      <c r="A115" s="502">
        <v>297</v>
      </c>
      <c r="B115" s="503" t="s">
        <v>149</v>
      </c>
      <c r="C115" s="504">
        <v>121543</v>
      </c>
      <c r="D115" s="504">
        <v>122594</v>
      </c>
      <c r="E115" s="510">
        <v>12689856.246314503</v>
      </c>
      <c r="F115" s="200">
        <v>13122259.032296259</v>
      </c>
      <c r="G115" s="505">
        <f t="shared" si="21"/>
        <v>432402.7859817557</v>
      </c>
      <c r="H115" s="506">
        <f t="shared" si="22"/>
        <v>-16740636</v>
      </c>
      <c r="I115" s="200">
        <f t="shared" si="23"/>
        <v>-24032345.537582885</v>
      </c>
      <c r="J115" s="507">
        <f t="shared" si="24"/>
        <v>-7291709.5375828855</v>
      </c>
      <c r="K115" s="508">
        <v>-11805263</v>
      </c>
      <c r="L115" s="509">
        <v>-12542904.218611477</v>
      </c>
      <c r="M115" s="509">
        <v>-4935373</v>
      </c>
      <c r="N115" s="509">
        <v>-4051575.3051628773</v>
      </c>
      <c r="O115" s="509">
        <v>-4958577.3425390208</v>
      </c>
      <c r="P115" s="508">
        <f t="shared" si="25"/>
        <v>-2479288.6712695104</v>
      </c>
      <c r="Q115" s="510"/>
      <c r="R115" s="510">
        <v>25752761</v>
      </c>
      <c r="S115" s="510">
        <v>25265003.648157641</v>
      </c>
      <c r="T115" s="510">
        <v>19198097.359689422</v>
      </c>
      <c r="U115" s="510">
        <v>19551753.792895928</v>
      </c>
      <c r="V115" s="505">
        <f t="shared" si="26"/>
        <v>-134100.91863585263</v>
      </c>
      <c r="W115" s="495">
        <v>40900078.359689422</v>
      </c>
      <c r="X115" s="495">
        <v>33906670.935767293</v>
      </c>
      <c r="Y115" s="511">
        <v>-1768839</v>
      </c>
      <c r="Z115" s="511">
        <v>-1768839</v>
      </c>
      <c r="AA115" s="495">
        <v>39131239.359689422</v>
      </c>
      <c r="AB115" s="495">
        <v>32137831.935767293</v>
      </c>
      <c r="AC115" s="505">
        <f t="shared" si="27"/>
        <v>-6993407.423922129</v>
      </c>
      <c r="AD115" s="512">
        <f t="shared" si="28"/>
        <v>321.95387113769959</v>
      </c>
      <c r="AE115" s="531">
        <f t="shared" si="29"/>
        <v>262.14848961423309</v>
      </c>
      <c r="AF115" s="507">
        <f t="shared" si="30"/>
        <v>-59.805381523466508</v>
      </c>
      <c r="AG115" s="496">
        <v>11</v>
      </c>
      <c r="AH115" s="496">
        <v>11</v>
      </c>
    </row>
    <row r="116" spans="1:34">
      <c r="A116" s="502">
        <v>300</v>
      </c>
      <c r="B116" s="503" t="s">
        <v>150</v>
      </c>
      <c r="C116" s="504">
        <v>3528</v>
      </c>
      <c r="D116" s="504">
        <v>3437</v>
      </c>
      <c r="E116" s="510">
        <v>684429.37434099568</v>
      </c>
      <c r="F116" s="200">
        <v>552959.40671326104</v>
      </c>
      <c r="G116" s="505">
        <f t="shared" si="21"/>
        <v>-131469.96762773464</v>
      </c>
      <c r="H116" s="506">
        <f t="shared" si="22"/>
        <v>2054639</v>
      </c>
      <c r="I116" s="200">
        <f t="shared" si="23"/>
        <v>1919657.9611434054</v>
      </c>
      <c r="J116" s="507">
        <f t="shared" si="24"/>
        <v>-134981.03885659459</v>
      </c>
      <c r="K116" s="508">
        <v>1325560</v>
      </c>
      <c r="L116" s="509">
        <v>1408746.355836387</v>
      </c>
      <c r="M116" s="508">
        <v>729079</v>
      </c>
      <c r="N116" s="508">
        <v>719436.86339028436</v>
      </c>
      <c r="O116" s="508">
        <v>-139016.8387221774</v>
      </c>
      <c r="P116" s="508">
        <f t="shared" si="25"/>
        <v>-69508.419361088701</v>
      </c>
      <c r="Q116" s="200"/>
      <c r="R116" s="510">
        <v>1819193</v>
      </c>
      <c r="S116" s="510">
        <v>1849358.0034874233</v>
      </c>
      <c r="T116" s="510">
        <v>777950.74050796952</v>
      </c>
      <c r="U116" s="510">
        <v>782086.83108137059</v>
      </c>
      <c r="V116" s="505">
        <f t="shared" si="26"/>
        <v>34301.094060824253</v>
      </c>
      <c r="W116" s="495">
        <v>5336211.7405079696</v>
      </c>
      <c r="X116" s="495">
        <v>5104062.2024254706</v>
      </c>
      <c r="Y116" s="511">
        <v>1179102</v>
      </c>
      <c r="Z116" s="511">
        <v>1179102</v>
      </c>
      <c r="AA116" s="495">
        <v>6515313.7405079696</v>
      </c>
      <c r="AB116" s="495">
        <v>6283164.2024254706</v>
      </c>
      <c r="AC116" s="505">
        <f t="shared" si="27"/>
        <v>-232149.53808249906</v>
      </c>
      <c r="AD116" s="512">
        <f t="shared" si="28"/>
        <v>1846.7442575135967</v>
      </c>
      <c r="AE116" s="531">
        <f t="shared" si="29"/>
        <v>1828.0954909588218</v>
      </c>
      <c r="AF116" s="507">
        <f t="shared" si="30"/>
        <v>-18.648766554774966</v>
      </c>
      <c r="AG116" s="496">
        <v>14</v>
      </c>
      <c r="AH116" s="496">
        <v>14</v>
      </c>
    </row>
    <row r="117" spans="1:34">
      <c r="A117" s="502">
        <v>301</v>
      </c>
      <c r="B117" s="503" t="s">
        <v>151</v>
      </c>
      <c r="C117" s="504">
        <v>20197</v>
      </c>
      <c r="D117" s="504">
        <v>19890</v>
      </c>
      <c r="E117" s="510">
        <v>3154265.7545726993</v>
      </c>
      <c r="F117" s="200">
        <v>3680089.3675677469</v>
      </c>
      <c r="G117" s="505">
        <f t="shared" si="21"/>
        <v>525823.61299504759</v>
      </c>
      <c r="H117" s="506">
        <f t="shared" si="22"/>
        <v>-340217</v>
      </c>
      <c r="I117" s="200">
        <f t="shared" si="23"/>
        <v>-5026135.4479343705</v>
      </c>
      <c r="J117" s="507">
        <f t="shared" si="24"/>
        <v>-4685918.4479343705</v>
      </c>
      <c r="K117" s="508">
        <v>463552</v>
      </c>
      <c r="L117" s="509">
        <v>-1756541.9746153671</v>
      </c>
      <c r="M117" s="509">
        <v>-803769</v>
      </c>
      <c r="N117" s="509">
        <v>-2062852.8904629773</v>
      </c>
      <c r="O117" s="509">
        <v>-804493.72190401761</v>
      </c>
      <c r="P117" s="508">
        <f t="shared" si="25"/>
        <v>-402246.86095200881</v>
      </c>
      <c r="Q117" s="510"/>
      <c r="R117" s="510">
        <v>10993484</v>
      </c>
      <c r="S117" s="510">
        <v>10428017.506278753</v>
      </c>
      <c r="T117" s="510">
        <v>4466289.7991133537</v>
      </c>
      <c r="U117" s="510">
        <v>4484317.1157732941</v>
      </c>
      <c r="V117" s="505">
        <f t="shared" si="26"/>
        <v>-547439.17706130631</v>
      </c>
      <c r="W117" s="495">
        <v>18273822.799113356</v>
      </c>
      <c r="X117" s="495">
        <v>13566288.541685481</v>
      </c>
      <c r="Y117" s="511">
        <v>-2562167</v>
      </c>
      <c r="Z117" s="511">
        <v>-2562167</v>
      </c>
      <c r="AA117" s="495">
        <v>15711655.799113356</v>
      </c>
      <c r="AB117" s="495">
        <v>11004121.541685481</v>
      </c>
      <c r="AC117" s="505">
        <f t="shared" si="27"/>
        <v>-4707534.257427875</v>
      </c>
      <c r="AD117" s="512">
        <f t="shared" si="28"/>
        <v>777.92027524450941</v>
      </c>
      <c r="AE117" s="531">
        <f t="shared" si="29"/>
        <v>553.24894628886273</v>
      </c>
      <c r="AF117" s="507">
        <f t="shared" si="30"/>
        <v>-224.67132895564669</v>
      </c>
      <c r="AG117" s="496">
        <v>14</v>
      </c>
      <c r="AH117" s="496">
        <v>14</v>
      </c>
    </row>
    <row r="118" spans="1:34">
      <c r="A118" s="502">
        <v>304</v>
      </c>
      <c r="B118" s="503" t="s">
        <v>152</v>
      </c>
      <c r="C118" s="504">
        <v>971</v>
      </c>
      <c r="D118" s="504">
        <v>950</v>
      </c>
      <c r="E118" s="510">
        <v>214609.84829242568</v>
      </c>
      <c r="F118" s="200">
        <v>209749.62218002471</v>
      </c>
      <c r="G118" s="505">
        <f t="shared" si="21"/>
        <v>-4860.2261124009674</v>
      </c>
      <c r="H118" s="506">
        <f t="shared" si="22"/>
        <v>-461883</v>
      </c>
      <c r="I118" s="200">
        <f t="shared" si="23"/>
        <v>-372408.93479378865</v>
      </c>
      <c r="J118" s="507">
        <f t="shared" si="24"/>
        <v>89474.065206211351</v>
      </c>
      <c r="K118" s="508">
        <v>-369579</v>
      </c>
      <c r="L118" s="509">
        <v>-287627.50898100209</v>
      </c>
      <c r="M118" s="508">
        <v>-92304</v>
      </c>
      <c r="N118" s="508">
        <v>-27144.243625092979</v>
      </c>
      <c r="O118" s="508">
        <v>-38424.788125129046</v>
      </c>
      <c r="P118" s="508">
        <f t="shared" si="25"/>
        <v>-19212.394062564523</v>
      </c>
      <c r="Q118" s="200"/>
      <c r="R118" s="510">
        <v>-68170</v>
      </c>
      <c r="S118" s="510">
        <v>-72426.677791097056</v>
      </c>
      <c r="T118" s="510">
        <v>180430.88589154335</v>
      </c>
      <c r="U118" s="510">
        <v>178378.12642507249</v>
      </c>
      <c r="V118" s="505">
        <f t="shared" si="26"/>
        <v>-6309.4372575679154</v>
      </c>
      <c r="W118" s="495">
        <v>-135012.11410845665</v>
      </c>
      <c r="X118" s="495">
        <v>-56707.863979785761</v>
      </c>
      <c r="Y118" s="511">
        <v>-222812</v>
      </c>
      <c r="Z118" s="511">
        <v>-222812</v>
      </c>
      <c r="AA118" s="495">
        <v>-357824.11410845665</v>
      </c>
      <c r="AB118" s="495">
        <v>-279519.86397978576</v>
      </c>
      <c r="AC118" s="505">
        <f t="shared" si="27"/>
        <v>78304.250128670887</v>
      </c>
      <c r="AD118" s="512">
        <f t="shared" si="28"/>
        <v>-368.51093111066598</v>
      </c>
      <c r="AE118" s="531">
        <f t="shared" si="29"/>
        <v>-294.23143576819552</v>
      </c>
      <c r="AF118" s="507">
        <f t="shared" si="30"/>
        <v>74.279495342470454</v>
      </c>
      <c r="AG118" s="496">
        <v>2</v>
      </c>
      <c r="AH118" s="496">
        <v>2</v>
      </c>
    </row>
    <row r="119" spans="1:34">
      <c r="A119" s="502">
        <v>305</v>
      </c>
      <c r="B119" s="503" t="s">
        <v>153</v>
      </c>
      <c r="C119" s="504">
        <v>15165</v>
      </c>
      <c r="D119" s="504">
        <v>15146</v>
      </c>
      <c r="E119" s="510">
        <v>6507319.924198579</v>
      </c>
      <c r="F119" s="200">
        <v>7314753.6154203443</v>
      </c>
      <c r="G119" s="505">
        <f t="shared" si="21"/>
        <v>807433.69122176524</v>
      </c>
      <c r="H119" s="506">
        <f t="shared" si="22"/>
        <v>4321469</v>
      </c>
      <c r="I119" s="200">
        <f t="shared" si="23"/>
        <v>376157.54815491725</v>
      </c>
      <c r="J119" s="507">
        <f t="shared" si="24"/>
        <v>-3945311.4518450829</v>
      </c>
      <c r="K119" s="508">
        <v>1936548</v>
      </c>
      <c r="L119" s="509">
        <v>291784.08496502653</v>
      </c>
      <c r="M119" s="509">
        <v>2384921</v>
      </c>
      <c r="N119" s="509">
        <v>1003292.1594160032</v>
      </c>
      <c r="O119" s="509">
        <v>-612612.46415074158</v>
      </c>
      <c r="P119" s="508">
        <f t="shared" si="25"/>
        <v>-306306.23207537079</v>
      </c>
      <c r="Q119" s="510"/>
      <c r="R119" s="510">
        <v>4277388</v>
      </c>
      <c r="S119" s="510">
        <v>4656099.7840294344</v>
      </c>
      <c r="T119" s="510">
        <v>2761083.9066240275</v>
      </c>
      <c r="U119" s="510">
        <v>2804604.4309715866</v>
      </c>
      <c r="V119" s="505">
        <f t="shared" si="26"/>
        <v>422232.30837699305</v>
      </c>
      <c r="W119" s="495">
        <v>17867260.906624027</v>
      </c>
      <c r="X119" s="495">
        <v>15151615.378576327</v>
      </c>
      <c r="Y119" s="511">
        <v>-717416</v>
      </c>
      <c r="Z119" s="511">
        <v>-717416</v>
      </c>
      <c r="AA119" s="495">
        <v>17149844.906624027</v>
      </c>
      <c r="AB119" s="495">
        <v>14434199.378576327</v>
      </c>
      <c r="AC119" s="505">
        <f t="shared" si="27"/>
        <v>-2715645.5280476995</v>
      </c>
      <c r="AD119" s="512">
        <f t="shared" si="28"/>
        <v>1130.883277720015</v>
      </c>
      <c r="AE119" s="531">
        <f t="shared" si="29"/>
        <v>953.00405246113348</v>
      </c>
      <c r="AF119" s="507">
        <f t="shared" si="30"/>
        <v>-177.87922525888155</v>
      </c>
      <c r="AG119" s="496">
        <v>17</v>
      </c>
      <c r="AH119" s="496">
        <v>17</v>
      </c>
    </row>
    <row r="120" spans="1:34">
      <c r="A120" s="502">
        <v>309</v>
      </c>
      <c r="B120" s="503" t="s">
        <v>154</v>
      </c>
      <c r="C120" s="504">
        <v>6506</v>
      </c>
      <c r="D120" s="504">
        <v>6457</v>
      </c>
      <c r="E120" s="510">
        <v>826650.84744121879</v>
      </c>
      <c r="F120" s="200">
        <v>872447.07894562627</v>
      </c>
      <c r="G120" s="505">
        <f t="shared" si="21"/>
        <v>45796.231504407478</v>
      </c>
      <c r="H120" s="506">
        <f t="shared" si="22"/>
        <v>-1054220</v>
      </c>
      <c r="I120" s="200">
        <f t="shared" si="23"/>
        <v>-2342926.5549105569</v>
      </c>
      <c r="J120" s="507">
        <f t="shared" si="24"/>
        <v>-1288706.5549105569</v>
      </c>
      <c r="K120" s="508">
        <v>-532927</v>
      </c>
      <c r="L120" s="509">
        <v>-1114282.9338973761</v>
      </c>
      <c r="M120" s="509">
        <v>-521293</v>
      </c>
      <c r="N120" s="509">
        <v>-836892.79429114121</v>
      </c>
      <c r="O120" s="509">
        <v>-261167.21781469288</v>
      </c>
      <c r="P120" s="508">
        <f t="shared" si="25"/>
        <v>-130583.60890734644</v>
      </c>
      <c r="Q120" s="510"/>
      <c r="R120" s="510">
        <v>3787109</v>
      </c>
      <c r="S120" s="510">
        <v>3866078.6246244204</v>
      </c>
      <c r="T120" s="510">
        <v>1250746.4678319863</v>
      </c>
      <c r="U120" s="510">
        <v>1275227.7314263536</v>
      </c>
      <c r="V120" s="505">
        <f t="shared" si="26"/>
        <v>103450.88821878843</v>
      </c>
      <c r="W120" s="495">
        <v>4810286.467831986</v>
      </c>
      <c r="X120" s="495">
        <v>3670826.8800858622</v>
      </c>
      <c r="Y120" s="511">
        <v>-396082</v>
      </c>
      <c r="Z120" s="511">
        <v>-396082</v>
      </c>
      <c r="AA120" s="495">
        <v>4414204.467831986</v>
      </c>
      <c r="AB120" s="495">
        <v>3274744.8800858622</v>
      </c>
      <c r="AC120" s="505">
        <f t="shared" si="27"/>
        <v>-1139459.5877461238</v>
      </c>
      <c r="AD120" s="512">
        <f t="shared" si="28"/>
        <v>678.48208850783681</v>
      </c>
      <c r="AE120" s="531">
        <f t="shared" si="29"/>
        <v>507.16197616321239</v>
      </c>
      <c r="AF120" s="507">
        <f t="shared" si="30"/>
        <v>-171.32011234462442</v>
      </c>
      <c r="AG120" s="496">
        <v>12</v>
      </c>
      <c r="AH120" s="496">
        <v>12</v>
      </c>
    </row>
    <row r="121" spans="1:34">
      <c r="A121" s="502">
        <v>312</v>
      </c>
      <c r="B121" s="503" t="s">
        <v>155</v>
      </c>
      <c r="C121" s="504">
        <v>1232</v>
      </c>
      <c r="D121" s="504">
        <v>1196</v>
      </c>
      <c r="E121" s="510">
        <v>652463.0500079419</v>
      </c>
      <c r="F121" s="200">
        <v>656604.08135959576</v>
      </c>
      <c r="G121" s="505">
        <f t="shared" si="21"/>
        <v>4141.031351653859</v>
      </c>
      <c r="H121" s="506">
        <f t="shared" si="22"/>
        <v>23825</v>
      </c>
      <c r="I121" s="200">
        <f t="shared" si="23"/>
        <v>-293127.32969426329</v>
      </c>
      <c r="J121" s="507">
        <f t="shared" si="24"/>
        <v>-316952.32969426329</v>
      </c>
      <c r="K121" s="508">
        <v>61286</v>
      </c>
      <c r="L121" s="509">
        <v>-93271.82043152026</v>
      </c>
      <c r="M121" s="509">
        <v>-37461</v>
      </c>
      <c r="N121" s="509">
        <v>-127293.33042434146</v>
      </c>
      <c r="O121" s="509">
        <v>-48374.785892267726</v>
      </c>
      <c r="P121" s="508">
        <f t="shared" si="25"/>
        <v>-24187.392946133863</v>
      </c>
      <c r="Q121" s="510"/>
      <c r="R121" s="510">
        <v>63056</v>
      </c>
      <c r="S121" s="510">
        <v>212168.84442069678</v>
      </c>
      <c r="T121" s="510">
        <v>292553.94335623615</v>
      </c>
      <c r="U121" s="510">
        <v>299166.91552394547</v>
      </c>
      <c r="V121" s="505">
        <f t="shared" si="26"/>
        <v>155725.8165884061</v>
      </c>
      <c r="W121" s="495">
        <v>1031897.9433562362</v>
      </c>
      <c r="X121" s="495">
        <v>874812.51160997816</v>
      </c>
      <c r="Y121" s="511">
        <v>-316661</v>
      </c>
      <c r="Z121" s="511">
        <v>-316661</v>
      </c>
      <c r="AA121" s="495">
        <v>715236.94335623621</v>
      </c>
      <c r="AB121" s="495">
        <v>558151.51160997816</v>
      </c>
      <c r="AC121" s="505">
        <f t="shared" si="27"/>
        <v>-157085.43174625805</v>
      </c>
      <c r="AD121" s="512">
        <f t="shared" si="28"/>
        <v>580.54946700993196</v>
      </c>
      <c r="AE121" s="531">
        <f t="shared" si="29"/>
        <v>466.68186589463056</v>
      </c>
      <c r="AF121" s="507">
        <f t="shared" si="30"/>
        <v>-113.8676011153014</v>
      </c>
      <c r="AG121" s="496">
        <v>13</v>
      </c>
      <c r="AH121" s="496">
        <v>13</v>
      </c>
    </row>
    <row r="122" spans="1:34">
      <c r="A122" s="502">
        <v>316</v>
      </c>
      <c r="B122" s="503" t="s">
        <v>156</v>
      </c>
      <c r="C122" s="504">
        <v>4245</v>
      </c>
      <c r="D122" s="504">
        <v>4198</v>
      </c>
      <c r="E122" s="510">
        <v>109717.29291973473</v>
      </c>
      <c r="F122" s="200">
        <v>143858.91131700657</v>
      </c>
      <c r="G122" s="505">
        <f t="shared" si="21"/>
        <v>34141.618397271843</v>
      </c>
      <c r="H122" s="506">
        <f t="shared" si="22"/>
        <v>-263719</v>
      </c>
      <c r="I122" s="200">
        <f t="shared" si="23"/>
        <v>-684697.84800074634</v>
      </c>
      <c r="J122" s="507">
        <f t="shared" si="24"/>
        <v>-420978.84800074634</v>
      </c>
      <c r="K122" s="508">
        <v>-110789</v>
      </c>
      <c r="L122" s="509">
        <v>-238591.74239495755</v>
      </c>
      <c r="M122" s="509">
        <v>-152930</v>
      </c>
      <c r="N122" s="509">
        <v>-191410.43105427551</v>
      </c>
      <c r="O122" s="509">
        <v>-169797.11636767551</v>
      </c>
      <c r="P122" s="508">
        <f t="shared" si="25"/>
        <v>-84898.558183837755</v>
      </c>
      <c r="Q122" s="510"/>
      <c r="R122" s="510">
        <v>1836400</v>
      </c>
      <c r="S122" s="510">
        <v>1818389.1163995864</v>
      </c>
      <c r="T122" s="510">
        <v>826735.03650535177</v>
      </c>
      <c r="U122" s="510">
        <v>823582.21195728402</v>
      </c>
      <c r="V122" s="505">
        <f t="shared" si="26"/>
        <v>-21163.708148481324</v>
      </c>
      <c r="W122" s="495">
        <v>2509133.0365053518</v>
      </c>
      <c r="X122" s="495">
        <v>2101132.391673143</v>
      </c>
      <c r="Y122" s="511">
        <v>-1094449</v>
      </c>
      <c r="Z122" s="511">
        <v>-1094449</v>
      </c>
      <c r="AA122" s="495">
        <v>1414684.0365053518</v>
      </c>
      <c r="AB122" s="495">
        <v>1006683.391673143</v>
      </c>
      <c r="AC122" s="505">
        <f t="shared" si="27"/>
        <v>-408000.64483220875</v>
      </c>
      <c r="AD122" s="512">
        <f t="shared" si="28"/>
        <v>333.2589014146883</v>
      </c>
      <c r="AE122" s="531">
        <f t="shared" si="29"/>
        <v>239.80071264248286</v>
      </c>
      <c r="AF122" s="507">
        <f t="shared" si="30"/>
        <v>-93.458188772205432</v>
      </c>
      <c r="AG122" s="496">
        <v>7</v>
      </c>
      <c r="AH122" s="496">
        <v>7</v>
      </c>
    </row>
    <row r="123" spans="1:34">
      <c r="A123" s="502">
        <v>317</v>
      </c>
      <c r="B123" s="503" t="s">
        <v>157</v>
      </c>
      <c r="C123" s="504">
        <v>2533</v>
      </c>
      <c r="D123" s="504">
        <v>2474</v>
      </c>
      <c r="E123" s="510">
        <v>1828403.9576403527</v>
      </c>
      <c r="F123" s="200">
        <v>1851171.8961464809</v>
      </c>
      <c r="G123" s="505">
        <f t="shared" si="21"/>
        <v>22767.938506128266</v>
      </c>
      <c r="H123" s="506">
        <f t="shared" si="22"/>
        <v>1284975</v>
      </c>
      <c r="I123" s="200">
        <f t="shared" si="23"/>
        <v>563971.23348098551</v>
      </c>
      <c r="J123" s="507">
        <f t="shared" si="24"/>
        <v>-721003.76651901449</v>
      </c>
      <c r="K123" s="508">
        <v>848028</v>
      </c>
      <c r="L123" s="509">
        <v>533583.00927803596</v>
      </c>
      <c r="M123" s="509">
        <v>436947</v>
      </c>
      <c r="N123" s="509">
        <v>180487.58076332213</v>
      </c>
      <c r="O123" s="509">
        <v>-100066.23770691501</v>
      </c>
      <c r="P123" s="508">
        <f t="shared" si="25"/>
        <v>-50033.118853457505</v>
      </c>
      <c r="Q123" s="510"/>
      <c r="R123" s="510">
        <v>1442924</v>
      </c>
      <c r="S123" s="510">
        <v>1499581.0924486737</v>
      </c>
      <c r="T123" s="510">
        <v>594698.73847422237</v>
      </c>
      <c r="U123" s="510">
        <v>601023.35741935391</v>
      </c>
      <c r="V123" s="505">
        <f t="shared" si="26"/>
        <v>62981.711393805221</v>
      </c>
      <c r="W123" s="495">
        <v>5151001.7384742219</v>
      </c>
      <c r="X123" s="495">
        <v>4515747.5794955008</v>
      </c>
      <c r="Y123" s="511">
        <v>81265</v>
      </c>
      <c r="Z123" s="511">
        <v>81265</v>
      </c>
      <c r="AA123" s="495">
        <v>5232266.7384742219</v>
      </c>
      <c r="AB123" s="495">
        <v>4597012.5794955008</v>
      </c>
      <c r="AC123" s="505">
        <f t="shared" si="27"/>
        <v>-635254.15897872113</v>
      </c>
      <c r="AD123" s="512">
        <f t="shared" si="28"/>
        <v>2065.6402441666883</v>
      </c>
      <c r="AE123" s="531">
        <f t="shared" si="29"/>
        <v>1858.1295794242121</v>
      </c>
      <c r="AF123" s="507">
        <f t="shared" si="30"/>
        <v>-207.51066474247614</v>
      </c>
      <c r="AG123" s="496">
        <v>17</v>
      </c>
      <c r="AH123" s="496">
        <v>17</v>
      </c>
    </row>
    <row r="124" spans="1:34">
      <c r="A124" s="502">
        <v>320</v>
      </c>
      <c r="B124" s="503" t="s">
        <v>158</v>
      </c>
      <c r="C124" s="504">
        <v>7105</v>
      </c>
      <c r="D124" s="504">
        <v>6996</v>
      </c>
      <c r="E124" s="510">
        <v>1424882.0328112678</v>
      </c>
      <c r="F124" s="200">
        <v>1580566.4607501091</v>
      </c>
      <c r="G124" s="505">
        <f t="shared" si="21"/>
        <v>155684.42793884128</v>
      </c>
      <c r="H124" s="506">
        <f t="shared" si="22"/>
        <v>2601541</v>
      </c>
      <c r="I124" s="200">
        <f t="shared" si="23"/>
        <v>1390177.646008126</v>
      </c>
      <c r="J124" s="507">
        <f t="shared" si="24"/>
        <v>-1211363.353991874</v>
      </c>
      <c r="K124" s="508">
        <v>1216369</v>
      </c>
      <c r="L124" s="509">
        <v>823517.94022714288</v>
      </c>
      <c r="M124" s="509">
        <v>1385172</v>
      </c>
      <c r="N124" s="509">
        <v>991112.04955477687</v>
      </c>
      <c r="O124" s="509">
        <v>-282968.22918252926</v>
      </c>
      <c r="P124" s="508">
        <f t="shared" si="25"/>
        <v>-141484.11459126463</v>
      </c>
      <c r="Q124" s="510"/>
      <c r="R124" s="510">
        <v>2612167</v>
      </c>
      <c r="S124" s="510">
        <v>2661954.7840149594</v>
      </c>
      <c r="T124" s="510">
        <v>1333239.8237081533</v>
      </c>
      <c r="U124" s="510">
        <v>1358446.3514527723</v>
      </c>
      <c r="V124" s="505">
        <f t="shared" si="26"/>
        <v>74994.311759578064</v>
      </c>
      <c r="W124" s="495">
        <v>7971829.8237081533</v>
      </c>
      <c r="X124" s="495">
        <v>6991145.2422259869</v>
      </c>
      <c r="Y124" s="511">
        <v>-342711</v>
      </c>
      <c r="Z124" s="511">
        <v>-342711</v>
      </c>
      <c r="AA124" s="495">
        <v>7629118.8237081533</v>
      </c>
      <c r="AB124" s="495">
        <v>6648434.2422259869</v>
      </c>
      <c r="AC124" s="505">
        <f t="shared" si="27"/>
        <v>-980684.58148216642</v>
      </c>
      <c r="AD124" s="512">
        <f t="shared" si="28"/>
        <v>1073.7676036183186</v>
      </c>
      <c r="AE124" s="531">
        <f t="shared" si="29"/>
        <v>950.3193599522566</v>
      </c>
      <c r="AF124" s="507">
        <f t="shared" si="30"/>
        <v>-123.44824366606201</v>
      </c>
      <c r="AG124" s="496">
        <v>19</v>
      </c>
      <c r="AH124" s="496">
        <v>19</v>
      </c>
    </row>
    <row r="125" spans="1:34">
      <c r="A125" s="502">
        <v>322</v>
      </c>
      <c r="B125" s="503" t="s">
        <v>159</v>
      </c>
      <c r="C125" s="504">
        <v>6614</v>
      </c>
      <c r="D125" s="504">
        <v>6549</v>
      </c>
      <c r="E125" s="510">
        <v>4713484.4896556977</v>
      </c>
      <c r="F125" s="200">
        <v>4698589.7892974503</v>
      </c>
      <c r="G125" s="505">
        <f t="shared" si="21"/>
        <v>-14894.700358247384</v>
      </c>
      <c r="H125" s="506">
        <f t="shared" si="22"/>
        <v>2480533</v>
      </c>
      <c r="I125" s="200">
        <f t="shared" si="23"/>
        <v>1706828.5873025879</v>
      </c>
      <c r="J125" s="507">
        <f t="shared" si="24"/>
        <v>-773704.41269741207</v>
      </c>
      <c r="K125" s="508">
        <v>1247601</v>
      </c>
      <c r="L125" s="509">
        <v>1095904.717846957</v>
      </c>
      <c r="M125" s="509">
        <v>1232932</v>
      </c>
      <c r="N125" s="509">
        <v>1008256.4022421628</v>
      </c>
      <c r="O125" s="509">
        <v>-264888.35519102117</v>
      </c>
      <c r="P125" s="508">
        <f t="shared" si="25"/>
        <v>-132444.17759551058</v>
      </c>
      <c r="Q125" s="510"/>
      <c r="R125" s="510">
        <v>1998390</v>
      </c>
      <c r="S125" s="510">
        <v>2065352.0167833914</v>
      </c>
      <c r="T125" s="510">
        <v>1276403.4791246401</v>
      </c>
      <c r="U125" s="510">
        <v>1283444.318058288</v>
      </c>
      <c r="V125" s="505">
        <f t="shared" si="26"/>
        <v>74002.855717039201</v>
      </c>
      <c r="W125" s="495">
        <v>10468810.479124639</v>
      </c>
      <c r="X125" s="495">
        <v>9754214.7114417367</v>
      </c>
      <c r="Y125" s="511">
        <v>-516001</v>
      </c>
      <c r="Z125" s="511">
        <v>-516001</v>
      </c>
      <c r="AA125" s="495">
        <v>9952809.4791246392</v>
      </c>
      <c r="AB125" s="495">
        <v>9238213.7114417367</v>
      </c>
      <c r="AC125" s="505">
        <f t="shared" si="27"/>
        <v>-714595.76768290251</v>
      </c>
      <c r="AD125" s="512">
        <f t="shared" si="28"/>
        <v>1504.8094162571272</v>
      </c>
      <c r="AE125" s="531">
        <f t="shared" si="29"/>
        <v>1410.6296703987994</v>
      </c>
      <c r="AF125" s="507">
        <f t="shared" si="30"/>
        <v>-94.179745858327806</v>
      </c>
      <c r="AG125" s="496">
        <v>2</v>
      </c>
      <c r="AH125" s="496">
        <v>2</v>
      </c>
    </row>
    <row r="126" spans="1:34">
      <c r="A126" s="502">
        <v>398</v>
      </c>
      <c r="B126" s="503" t="s">
        <v>160</v>
      </c>
      <c r="C126" s="504">
        <v>120027</v>
      </c>
      <c r="D126" s="504">
        <v>120175</v>
      </c>
      <c r="E126" s="510">
        <v>19681656.100387141</v>
      </c>
      <c r="F126" s="200">
        <v>20710060.720392134</v>
      </c>
      <c r="G126" s="505">
        <f t="shared" si="21"/>
        <v>1028404.6200049929</v>
      </c>
      <c r="H126" s="506">
        <f t="shared" si="22"/>
        <v>31620803</v>
      </c>
      <c r="I126" s="200">
        <f t="shared" si="23"/>
        <v>17562390.249263864</v>
      </c>
      <c r="J126" s="507">
        <f t="shared" si="24"/>
        <v>-14058412.750736136</v>
      </c>
      <c r="K126" s="508">
        <v>12854457</v>
      </c>
      <c r="L126" s="509">
        <v>10150606.183192529</v>
      </c>
      <c r="M126" s="509">
        <v>18766346</v>
      </c>
      <c r="N126" s="509">
        <v>14702887.612814568</v>
      </c>
      <c r="O126" s="509">
        <v>-4860735.6978288237</v>
      </c>
      <c r="P126" s="508">
        <f t="shared" si="25"/>
        <v>-2430367.8489144119</v>
      </c>
      <c r="Q126" s="510"/>
      <c r="R126" s="510">
        <v>24612317</v>
      </c>
      <c r="S126" s="510">
        <v>23192421.674240887</v>
      </c>
      <c r="T126" s="510">
        <v>18168313.588099688</v>
      </c>
      <c r="U126" s="510">
        <v>18593871.561698366</v>
      </c>
      <c r="V126" s="505">
        <f t="shared" si="26"/>
        <v>-994337.3521604389</v>
      </c>
      <c r="W126" s="495">
        <v>94083089.588099688</v>
      </c>
      <c r="X126" s="495">
        <v>80058744.205595598</v>
      </c>
      <c r="Y126" s="511">
        <v>-4077446</v>
      </c>
      <c r="Z126" s="511">
        <v>-4077446</v>
      </c>
      <c r="AA126" s="495">
        <v>90005643.588099688</v>
      </c>
      <c r="AB126" s="495">
        <v>75981298.205595598</v>
      </c>
      <c r="AC126" s="505">
        <f t="shared" si="27"/>
        <v>-14024345.382504091</v>
      </c>
      <c r="AD126" s="512">
        <f t="shared" si="28"/>
        <v>749.8783072816924</v>
      </c>
      <c r="AE126" s="531">
        <f t="shared" si="29"/>
        <v>632.25544585475848</v>
      </c>
      <c r="AF126" s="507">
        <f t="shared" si="30"/>
        <v>-117.62286142693392</v>
      </c>
      <c r="AG126" s="496">
        <v>7</v>
      </c>
      <c r="AH126" s="496">
        <v>7</v>
      </c>
    </row>
    <row r="127" spans="1:34">
      <c r="A127" s="502">
        <v>399</v>
      </c>
      <c r="B127" s="503" t="s">
        <v>161</v>
      </c>
      <c r="C127" s="504">
        <v>7916</v>
      </c>
      <c r="D127" s="504">
        <v>7817</v>
      </c>
      <c r="E127" s="510">
        <v>4212905.0329757202</v>
      </c>
      <c r="F127" s="200">
        <v>4229392.8434635382</v>
      </c>
      <c r="G127" s="505">
        <f t="shared" si="21"/>
        <v>16487.810487817973</v>
      </c>
      <c r="H127" s="506">
        <f t="shared" si="22"/>
        <v>-2707364</v>
      </c>
      <c r="I127" s="200">
        <f t="shared" si="23"/>
        <v>-3535779.8779239045</v>
      </c>
      <c r="J127" s="507">
        <f t="shared" si="24"/>
        <v>-828415.87792390445</v>
      </c>
      <c r="K127" s="508">
        <v>-1174178</v>
      </c>
      <c r="L127" s="509">
        <v>-1438838.5785399578</v>
      </c>
      <c r="M127" s="508">
        <v>-1533186</v>
      </c>
      <c r="N127" s="508">
        <v>-1622678.2960563668</v>
      </c>
      <c r="O127" s="508">
        <v>-316175.33555171971</v>
      </c>
      <c r="P127" s="508">
        <f t="shared" si="25"/>
        <v>-158087.66777585985</v>
      </c>
      <c r="Q127" s="200"/>
      <c r="R127" s="510">
        <v>3221667</v>
      </c>
      <c r="S127" s="510">
        <v>2891168.5091246418</v>
      </c>
      <c r="T127" s="510">
        <v>1304513.8354180634</v>
      </c>
      <c r="U127" s="510">
        <v>1308774.7013105543</v>
      </c>
      <c r="V127" s="505">
        <f t="shared" si="26"/>
        <v>-326237.62498286739</v>
      </c>
      <c r="W127" s="495">
        <v>6031721.8354180632</v>
      </c>
      <c r="X127" s="495">
        <v>4893556.1759748524</v>
      </c>
      <c r="Y127" s="511">
        <v>-380211</v>
      </c>
      <c r="Z127" s="511">
        <v>-380211</v>
      </c>
      <c r="AA127" s="495">
        <v>5651510.8354180632</v>
      </c>
      <c r="AB127" s="495">
        <v>4513345.1759748524</v>
      </c>
      <c r="AC127" s="505">
        <f t="shared" si="27"/>
        <v>-1138165.6594432108</v>
      </c>
      <c r="AD127" s="512">
        <f t="shared" si="28"/>
        <v>713.93517375165027</v>
      </c>
      <c r="AE127" s="531">
        <f t="shared" si="29"/>
        <v>577.37561417101858</v>
      </c>
      <c r="AF127" s="507">
        <f t="shared" si="30"/>
        <v>-136.55955958063169</v>
      </c>
      <c r="AG127" s="496">
        <v>15</v>
      </c>
      <c r="AH127" s="496">
        <v>15</v>
      </c>
    </row>
    <row r="128" spans="1:34">
      <c r="A128" s="502">
        <v>400</v>
      </c>
      <c r="B128" s="503" t="s">
        <v>162</v>
      </c>
      <c r="C128" s="504">
        <v>8456</v>
      </c>
      <c r="D128" s="504">
        <v>8366</v>
      </c>
      <c r="E128" s="510">
        <v>3377540.6156987585</v>
      </c>
      <c r="F128" s="200">
        <v>3809387.1331073251</v>
      </c>
      <c r="G128" s="505">
        <f t="shared" si="21"/>
        <v>431846.51740856655</v>
      </c>
      <c r="H128" s="506">
        <f t="shared" si="22"/>
        <v>3720732</v>
      </c>
      <c r="I128" s="200">
        <f t="shared" si="23"/>
        <v>2228935.0935555398</v>
      </c>
      <c r="J128" s="507">
        <f t="shared" si="24"/>
        <v>-1491796.9064444602</v>
      </c>
      <c r="K128" s="508">
        <v>2097678</v>
      </c>
      <c r="L128" s="509">
        <v>1601854.4705829492</v>
      </c>
      <c r="M128" s="509">
        <v>1623054</v>
      </c>
      <c r="N128" s="509">
        <v>1134651.8505328484</v>
      </c>
      <c r="O128" s="509">
        <v>-338380.81837350479</v>
      </c>
      <c r="P128" s="508">
        <f t="shared" si="25"/>
        <v>-169190.4091867524</v>
      </c>
      <c r="Q128" s="510"/>
      <c r="R128" s="510">
        <v>3028423</v>
      </c>
      <c r="S128" s="510">
        <v>2819739.8473928138</v>
      </c>
      <c r="T128" s="510">
        <v>1719447.5177456571</v>
      </c>
      <c r="U128" s="510">
        <v>1729764.5040783472</v>
      </c>
      <c r="V128" s="505">
        <f t="shared" si="26"/>
        <v>-198366.16627449542</v>
      </c>
      <c r="W128" s="495">
        <v>11846143.517745657</v>
      </c>
      <c r="X128" s="495">
        <v>10587826.578134051</v>
      </c>
      <c r="Y128" s="511">
        <v>978329</v>
      </c>
      <c r="Z128" s="511">
        <v>978329</v>
      </c>
      <c r="AA128" s="495">
        <v>12824472.517745657</v>
      </c>
      <c r="AB128" s="495">
        <v>11566155.578134051</v>
      </c>
      <c r="AC128" s="505">
        <f t="shared" si="27"/>
        <v>-1258316.9396116063</v>
      </c>
      <c r="AD128" s="512">
        <f t="shared" si="28"/>
        <v>1516.6121709727597</v>
      </c>
      <c r="AE128" s="531">
        <f t="shared" si="29"/>
        <v>1382.5191941350765</v>
      </c>
      <c r="AF128" s="507">
        <f t="shared" si="30"/>
        <v>-134.09297683768318</v>
      </c>
      <c r="AG128" s="496">
        <v>2</v>
      </c>
      <c r="AH128" s="496">
        <v>2</v>
      </c>
    </row>
    <row r="129" spans="1:34">
      <c r="A129" s="502">
        <v>402</v>
      </c>
      <c r="B129" s="503" t="s">
        <v>163</v>
      </c>
      <c r="C129" s="504">
        <v>9247</v>
      </c>
      <c r="D129" s="504">
        <v>9099</v>
      </c>
      <c r="E129" s="510">
        <v>2368295.4275169955</v>
      </c>
      <c r="F129" s="200">
        <v>2254670.0721298419</v>
      </c>
      <c r="G129" s="505">
        <f t="shared" si="21"/>
        <v>-113625.35538715357</v>
      </c>
      <c r="H129" s="506">
        <f t="shared" si="22"/>
        <v>-1738728</v>
      </c>
      <c r="I129" s="200">
        <f t="shared" si="23"/>
        <v>-3961907.0103161219</v>
      </c>
      <c r="J129" s="507">
        <f t="shared" si="24"/>
        <v>-2223179.0103161219</v>
      </c>
      <c r="K129" s="508">
        <v>-783440</v>
      </c>
      <c r="L129" s="509">
        <v>-1846755.0774701156</v>
      </c>
      <c r="M129" s="509">
        <v>-955288</v>
      </c>
      <c r="N129" s="509">
        <v>-1563109.0689240864</v>
      </c>
      <c r="O129" s="509">
        <v>-368028.57594794652</v>
      </c>
      <c r="P129" s="508">
        <f t="shared" si="25"/>
        <v>-184014.28797397326</v>
      </c>
      <c r="Q129" s="510"/>
      <c r="R129" s="510">
        <v>5014581</v>
      </c>
      <c r="S129" s="510">
        <v>5011477.0173176685</v>
      </c>
      <c r="T129" s="510">
        <v>1916903.2441040578</v>
      </c>
      <c r="U129" s="510">
        <v>1925317.436257523</v>
      </c>
      <c r="V129" s="505">
        <f t="shared" si="26"/>
        <v>5310.2094711344689</v>
      </c>
      <c r="W129" s="495">
        <v>7561051.2441040576</v>
      </c>
      <c r="X129" s="495">
        <v>5229557.5153889377</v>
      </c>
      <c r="Y129" s="511">
        <v>-96194</v>
      </c>
      <c r="Z129" s="511">
        <v>-96194</v>
      </c>
      <c r="AA129" s="495">
        <v>7464857.2441040576</v>
      </c>
      <c r="AB129" s="495">
        <v>5133363.5153889377</v>
      </c>
      <c r="AC129" s="505">
        <f t="shared" si="27"/>
        <v>-2331493.7287151199</v>
      </c>
      <c r="AD129" s="512">
        <f t="shared" si="28"/>
        <v>807.27341236120446</v>
      </c>
      <c r="AE129" s="531">
        <f t="shared" si="29"/>
        <v>564.16787728200211</v>
      </c>
      <c r="AF129" s="507">
        <f t="shared" si="30"/>
        <v>-243.10553507920235</v>
      </c>
      <c r="AG129" s="496">
        <v>11</v>
      </c>
      <c r="AH129" s="496">
        <v>11</v>
      </c>
    </row>
    <row r="130" spans="1:34">
      <c r="A130" s="502">
        <v>403</v>
      </c>
      <c r="B130" s="503" t="s">
        <v>164</v>
      </c>
      <c r="C130" s="504">
        <v>2866</v>
      </c>
      <c r="D130" s="504">
        <v>2820</v>
      </c>
      <c r="E130" s="510">
        <v>759603.88847576315</v>
      </c>
      <c r="F130" s="200">
        <v>819477.82180867309</v>
      </c>
      <c r="G130" s="505">
        <f t="shared" si="21"/>
        <v>59873.933332909946</v>
      </c>
      <c r="H130" s="506">
        <f t="shared" si="22"/>
        <v>699758</v>
      </c>
      <c r="I130" s="200">
        <f t="shared" si="23"/>
        <v>11096.507571858951</v>
      </c>
      <c r="J130" s="507">
        <f t="shared" si="24"/>
        <v>-688661.49242814106</v>
      </c>
      <c r="K130" s="508">
        <v>551375</v>
      </c>
      <c r="L130" s="509">
        <v>222041.46177609437</v>
      </c>
      <c r="M130" s="509">
        <v>148383</v>
      </c>
      <c r="N130" s="509">
        <v>-39853.529183924002</v>
      </c>
      <c r="O130" s="509">
        <v>-114060.95001354095</v>
      </c>
      <c r="P130" s="508">
        <f t="shared" si="25"/>
        <v>-57030.475006770474</v>
      </c>
      <c r="Q130" s="510"/>
      <c r="R130" s="510">
        <v>1526725</v>
      </c>
      <c r="S130" s="510">
        <v>1532092.7872841358</v>
      </c>
      <c r="T130" s="510">
        <v>666115.83031535835</v>
      </c>
      <c r="U130" s="510">
        <v>676403.25733929232</v>
      </c>
      <c r="V130" s="505">
        <f t="shared" si="26"/>
        <v>15655.214308069553</v>
      </c>
      <c r="W130" s="495">
        <v>3652202.8303153585</v>
      </c>
      <c r="X130" s="495">
        <v>3039070.3740039682</v>
      </c>
      <c r="Y130" s="511">
        <v>55775</v>
      </c>
      <c r="Z130" s="511">
        <v>55775</v>
      </c>
      <c r="AA130" s="495">
        <v>3707977.8303153585</v>
      </c>
      <c r="AB130" s="495">
        <v>3094845.3740039682</v>
      </c>
      <c r="AC130" s="505">
        <f t="shared" si="27"/>
        <v>-613132.45631139027</v>
      </c>
      <c r="AD130" s="512">
        <f t="shared" si="28"/>
        <v>1293.7815179048703</v>
      </c>
      <c r="AE130" s="531">
        <f t="shared" si="29"/>
        <v>1097.4628985829675</v>
      </c>
      <c r="AF130" s="507">
        <f t="shared" si="30"/>
        <v>-196.31861932190282</v>
      </c>
      <c r="AG130" s="496">
        <v>14</v>
      </c>
      <c r="AH130" s="496">
        <v>14</v>
      </c>
    </row>
    <row r="131" spans="1:34">
      <c r="A131" s="502">
        <v>405</v>
      </c>
      <c r="B131" s="503" t="s">
        <v>165</v>
      </c>
      <c r="C131" s="504">
        <v>72634</v>
      </c>
      <c r="D131" s="504">
        <v>72650</v>
      </c>
      <c r="E131" s="510">
        <v>8167377.8514719084</v>
      </c>
      <c r="F131" s="200">
        <v>8914606.1297472976</v>
      </c>
      <c r="G131" s="505">
        <f t="shared" si="21"/>
        <v>747228.27827538922</v>
      </c>
      <c r="H131" s="506">
        <f t="shared" si="22"/>
        <v>3493473</v>
      </c>
      <c r="I131" s="200">
        <f t="shared" si="23"/>
        <v>-4017345.955586913</v>
      </c>
      <c r="J131" s="507">
        <f t="shared" si="24"/>
        <v>-7510818.955586913</v>
      </c>
      <c r="K131" s="508">
        <v>-542374</v>
      </c>
      <c r="L131" s="509">
        <v>-1583952.8088977179</v>
      </c>
      <c r="M131" s="509">
        <v>4035847</v>
      </c>
      <c r="N131" s="509">
        <v>1974334.5227170549</v>
      </c>
      <c r="O131" s="509">
        <v>-2938485.1129375002</v>
      </c>
      <c r="P131" s="508">
        <f t="shared" si="25"/>
        <v>-1469242.5564687501</v>
      </c>
      <c r="Q131" s="510"/>
      <c r="R131" s="510">
        <v>9203077</v>
      </c>
      <c r="S131" s="510">
        <v>13124104.692497492</v>
      </c>
      <c r="T131" s="510">
        <v>11543595.091604726</v>
      </c>
      <c r="U131" s="510">
        <v>11751886.434163246</v>
      </c>
      <c r="V131" s="505">
        <f t="shared" si="26"/>
        <v>4129319.0350560136</v>
      </c>
      <c r="W131" s="495">
        <v>32407522.091604725</v>
      </c>
      <c r="X131" s="495">
        <v>29773251.30082133</v>
      </c>
      <c r="Y131" s="511">
        <v>-5769783</v>
      </c>
      <c r="Z131" s="511">
        <v>-5769783</v>
      </c>
      <c r="AA131" s="495">
        <v>26637739.091604725</v>
      </c>
      <c r="AB131" s="495">
        <v>24003468.30082133</v>
      </c>
      <c r="AC131" s="505">
        <f t="shared" si="27"/>
        <v>-2634270.7907833941</v>
      </c>
      <c r="AD131" s="512">
        <f t="shared" si="28"/>
        <v>366.73925560487822</v>
      </c>
      <c r="AE131" s="531">
        <f t="shared" si="29"/>
        <v>330.3987377952007</v>
      </c>
      <c r="AF131" s="507">
        <f t="shared" si="30"/>
        <v>-36.340517809677522</v>
      </c>
      <c r="AG131" s="496">
        <v>9</v>
      </c>
      <c r="AH131" s="496">
        <v>9</v>
      </c>
    </row>
    <row r="132" spans="1:34">
      <c r="A132" s="502">
        <v>407</v>
      </c>
      <c r="B132" s="503" t="s">
        <v>166</v>
      </c>
      <c r="C132" s="504">
        <v>2580</v>
      </c>
      <c r="D132" s="504">
        <v>2518</v>
      </c>
      <c r="E132" s="510">
        <v>1136775.5261859666</v>
      </c>
      <c r="F132" s="200">
        <v>1157587.2629017914</v>
      </c>
      <c r="G132" s="505">
        <f t="shared" si="21"/>
        <v>20811.736715824809</v>
      </c>
      <c r="H132" s="506">
        <f t="shared" si="22"/>
        <v>343910</v>
      </c>
      <c r="I132" s="200">
        <f t="shared" si="23"/>
        <v>136205.04636559688</v>
      </c>
      <c r="J132" s="507">
        <f t="shared" si="24"/>
        <v>-207704.95363440312</v>
      </c>
      <c r="K132" s="508">
        <v>231777</v>
      </c>
      <c r="L132" s="509">
        <v>227418.54413183816</v>
      </c>
      <c r="M132" s="509">
        <v>112133</v>
      </c>
      <c r="N132" s="509">
        <v>61555.370390192817</v>
      </c>
      <c r="O132" s="509">
        <v>-101845.9121042894</v>
      </c>
      <c r="P132" s="508">
        <f t="shared" si="25"/>
        <v>-50922.956052144698</v>
      </c>
      <c r="Q132" s="510"/>
      <c r="R132" s="510">
        <v>1207079</v>
      </c>
      <c r="S132" s="510">
        <v>1205118.4663314817</v>
      </c>
      <c r="T132" s="510">
        <v>646591.111226234</v>
      </c>
      <c r="U132" s="510">
        <v>645586.12050310674</v>
      </c>
      <c r="V132" s="505">
        <f t="shared" si="26"/>
        <v>-2965.5243916455656</v>
      </c>
      <c r="W132" s="495">
        <v>3334355.1112262341</v>
      </c>
      <c r="X132" s="495">
        <v>3144496.8961019837</v>
      </c>
      <c r="Y132" s="511">
        <v>-607934</v>
      </c>
      <c r="Z132" s="511">
        <v>-607934</v>
      </c>
      <c r="AA132" s="495">
        <v>2726421.1112262341</v>
      </c>
      <c r="AB132" s="495">
        <v>2536562.8961019837</v>
      </c>
      <c r="AC132" s="505">
        <f t="shared" si="27"/>
        <v>-189858.21512425039</v>
      </c>
      <c r="AD132" s="512">
        <f t="shared" si="28"/>
        <v>1056.7523686923389</v>
      </c>
      <c r="AE132" s="531">
        <f t="shared" si="29"/>
        <v>1007.3720794686194</v>
      </c>
      <c r="AF132" s="507">
        <f t="shared" si="30"/>
        <v>-49.380289223719501</v>
      </c>
      <c r="AG132" s="496">
        <v>1</v>
      </c>
      <c r="AH132" s="497">
        <v>32</v>
      </c>
    </row>
    <row r="133" spans="1:34">
      <c r="A133" s="502">
        <v>408</v>
      </c>
      <c r="B133" s="503" t="s">
        <v>167</v>
      </c>
      <c r="C133" s="504">
        <v>14203</v>
      </c>
      <c r="D133" s="504">
        <v>14099</v>
      </c>
      <c r="E133" s="510">
        <v>5715312.4105135407</v>
      </c>
      <c r="F133" s="200">
        <v>5519995.7009762628</v>
      </c>
      <c r="G133" s="505">
        <f t="shared" si="21"/>
        <v>-195316.70953727793</v>
      </c>
      <c r="H133" s="506">
        <f t="shared" si="22"/>
        <v>1201640</v>
      </c>
      <c r="I133" s="200">
        <f t="shared" si="23"/>
        <v>-287436.24213677272</v>
      </c>
      <c r="J133" s="507">
        <f t="shared" si="24"/>
        <v>-1489076.2421367727</v>
      </c>
      <c r="K133" s="508">
        <v>1127635</v>
      </c>
      <c r="L133" s="509">
        <v>653129.27770236169</v>
      </c>
      <c r="M133" s="509">
        <v>74005</v>
      </c>
      <c r="N133" s="509">
        <v>-85169.065455669683</v>
      </c>
      <c r="O133" s="509">
        <v>-570264.30292230984</v>
      </c>
      <c r="P133" s="508">
        <f t="shared" si="25"/>
        <v>-285132.15146115492</v>
      </c>
      <c r="Q133" s="510"/>
      <c r="R133" s="510">
        <v>6570034</v>
      </c>
      <c r="S133" s="510">
        <v>6043172.5016370555</v>
      </c>
      <c r="T133" s="510">
        <v>2563558.6301105162</v>
      </c>
      <c r="U133" s="510">
        <v>2582894.7415398387</v>
      </c>
      <c r="V133" s="505">
        <f t="shared" si="26"/>
        <v>-507525.38693362288</v>
      </c>
      <c r="W133" s="495">
        <v>16050544.630110517</v>
      </c>
      <c r="X133" s="495">
        <v>13858626.702016424</v>
      </c>
      <c r="Y133" s="511">
        <v>-3461</v>
      </c>
      <c r="Z133" s="511">
        <v>-3461</v>
      </c>
      <c r="AA133" s="495">
        <v>16047083.630110517</v>
      </c>
      <c r="AB133" s="495">
        <v>13855165.702016424</v>
      </c>
      <c r="AC133" s="505">
        <f t="shared" si="27"/>
        <v>-2191917.9280940928</v>
      </c>
      <c r="AD133" s="512">
        <f t="shared" si="28"/>
        <v>1129.8376138921719</v>
      </c>
      <c r="AE133" s="531">
        <f t="shared" si="29"/>
        <v>982.70556082108124</v>
      </c>
      <c r="AF133" s="507">
        <f t="shared" si="30"/>
        <v>-147.1320530710907</v>
      </c>
      <c r="AG133" s="496">
        <v>14</v>
      </c>
      <c r="AH133" s="496">
        <v>14</v>
      </c>
    </row>
    <row r="134" spans="1:34">
      <c r="A134" s="502">
        <v>410</v>
      </c>
      <c r="B134" s="503" t="s">
        <v>168</v>
      </c>
      <c r="C134" s="504">
        <v>18788</v>
      </c>
      <c r="D134" s="504">
        <v>18775</v>
      </c>
      <c r="E134" s="510">
        <v>14245182.218987186</v>
      </c>
      <c r="F134" s="200">
        <v>14330604.439421821</v>
      </c>
      <c r="G134" s="505">
        <f t="shared" si="21"/>
        <v>85422.220434635878</v>
      </c>
      <c r="H134" s="506">
        <f t="shared" si="22"/>
        <v>-3363146</v>
      </c>
      <c r="I134" s="200">
        <f t="shared" si="23"/>
        <v>-7509957.6623298964</v>
      </c>
      <c r="J134" s="507">
        <f t="shared" si="24"/>
        <v>-4146811.6623298964</v>
      </c>
      <c r="K134" s="508">
        <v>-1687202</v>
      </c>
      <c r="L134" s="509">
        <v>-3617752.9698439669</v>
      </c>
      <c r="M134" s="509">
        <v>-1675944</v>
      </c>
      <c r="N134" s="509">
        <v>-2753111.9603028283</v>
      </c>
      <c r="O134" s="509">
        <v>-759395.15478873451</v>
      </c>
      <c r="P134" s="508">
        <f t="shared" si="25"/>
        <v>-379697.57739436725</v>
      </c>
      <c r="Q134" s="510"/>
      <c r="R134" s="510">
        <v>8090771</v>
      </c>
      <c r="S134" s="510">
        <v>7593106.8534920132</v>
      </c>
      <c r="T134" s="510">
        <v>2687907.5440148944</v>
      </c>
      <c r="U134" s="510">
        <v>2700396.0808553589</v>
      </c>
      <c r="V134" s="505">
        <f t="shared" si="26"/>
        <v>-485175.60966752097</v>
      </c>
      <c r="W134" s="495">
        <v>21660714.544014893</v>
      </c>
      <c r="X134" s="495">
        <v>17114149.711439352</v>
      </c>
      <c r="Y134" s="511">
        <v>-1471414</v>
      </c>
      <c r="Z134" s="511">
        <v>-1471414</v>
      </c>
      <c r="AA134" s="495">
        <v>20189300.544014893</v>
      </c>
      <c r="AB134" s="495">
        <v>15642735.711439352</v>
      </c>
      <c r="AC134" s="505">
        <f t="shared" si="27"/>
        <v>-4546564.832575541</v>
      </c>
      <c r="AD134" s="512">
        <f t="shared" si="28"/>
        <v>1074.5848703435647</v>
      </c>
      <c r="AE134" s="531">
        <f t="shared" si="29"/>
        <v>833.16834681434636</v>
      </c>
      <c r="AF134" s="507">
        <f t="shared" si="30"/>
        <v>-241.41652352921835</v>
      </c>
      <c r="AG134" s="496">
        <v>13</v>
      </c>
      <c r="AH134" s="496">
        <v>13</v>
      </c>
    </row>
    <row r="135" spans="1:34">
      <c r="A135" s="502">
        <v>416</v>
      </c>
      <c r="B135" s="503" t="s">
        <v>169</v>
      </c>
      <c r="C135" s="504">
        <v>2917</v>
      </c>
      <c r="D135" s="504">
        <v>2886</v>
      </c>
      <c r="E135" s="510">
        <v>1005997.2618085606</v>
      </c>
      <c r="F135" s="200">
        <v>1196204.7039322532</v>
      </c>
      <c r="G135" s="505">
        <f t="shared" si="21"/>
        <v>190207.4421236926</v>
      </c>
      <c r="H135" s="506">
        <f t="shared" si="22"/>
        <v>-603278</v>
      </c>
      <c r="I135" s="200">
        <f t="shared" si="23"/>
        <v>-866614.16070129699</v>
      </c>
      <c r="J135" s="507">
        <f t="shared" si="24"/>
        <v>-263336.16070129699</v>
      </c>
      <c r="K135" s="508">
        <v>-338059</v>
      </c>
      <c r="L135" s="509">
        <v>-410278.76854201604</v>
      </c>
      <c r="M135" s="509">
        <v>-265219</v>
      </c>
      <c r="N135" s="509">
        <v>-281239.69974487717</v>
      </c>
      <c r="O135" s="509">
        <v>-116730.46160960254</v>
      </c>
      <c r="P135" s="508">
        <f t="shared" si="25"/>
        <v>-58365.230804801271</v>
      </c>
      <c r="Q135" s="510"/>
      <c r="R135" s="510">
        <v>1316051</v>
      </c>
      <c r="S135" s="510">
        <v>1322457.921815566</v>
      </c>
      <c r="T135" s="510">
        <v>519339.96942344547</v>
      </c>
      <c r="U135" s="510">
        <v>519920.73531903088</v>
      </c>
      <c r="V135" s="505">
        <f t="shared" si="26"/>
        <v>6987.6877111515496</v>
      </c>
      <c r="W135" s="495">
        <v>2238109.9694234454</v>
      </c>
      <c r="X135" s="495">
        <v>2171969.2003655611</v>
      </c>
      <c r="Y135" s="511">
        <v>-584974</v>
      </c>
      <c r="Z135" s="511">
        <v>-584974</v>
      </c>
      <c r="AA135" s="495">
        <v>1653135.9694234454</v>
      </c>
      <c r="AB135" s="495">
        <v>1586995.2003655611</v>
      </c>
      <c r="AC135" s="505">
        <f t="shared" si="27"/>
        <v>-66140.769057884347</v>
      </c>
      <c r="AD135" s="512">
        <f t="shared" si="28"/>
        <v>566.72470669298775</v>
      </c>
      <c r="AE135" s="531">
        <f t="shared" si="29"/>
        <v>549.89438682105367</v>
      </c>
      <c r="AF135" s="507">
        <f t="shared" si="30"/>
        <v>-16.83031987193408</v>
      </c>
      <c r="AG135" s="496">
        <v>9</v>
      </c>
      <c r="AH135" s="496">
        <v>9</v>
      </c>
    </row>
    <row r="136" spans="1:34">
      <c r="A136" s="502">
        <v>418</v>
      </c>
      <c r="B136" s="503" t="s">
        <v>170</v>
      </c>
      <c r="C136" s="504">
        <v>24164</v>
      </c>
      <c r="D136" s="504">
        <v>24580</v>
      </c>
      <c r="E136" s="510">
        <v>18879443.187539309</v>
      </c>
      <c r="F136" s="200">
        <v>18689767.212628108</v>
      </c>
      <c r="G136" s="505">
        <f t="shared" si="21"/>
        <v>-189675.97491120175</v>
      </c>
      <c r="H136" s="506">
        <f t="shared" si="22"/>
        <v>151899</v>
      </c>
      <c r="I136" s="200">
        <f t="shared" si="23"/>
        <v>-1227572.3550684103</v>
      </c>
      <c r="J136" s="507">
        <f t="shared" si="24"/>
        <v>-1379471.3550684103</v>
      </c>
      <c r="K136" s="508">
        <v>-30707</v>
      </c>
      <c r="L136" s="509">
        <v>244529.94929587096</v>
      </c>
      <c r="M136" s="509">
        <v>182606</v>
      </c>
      <c r="N136" s="509">
        <v>19183.946344674438</v>
      </c>
      <c r="O136" s="509">
        <v>-994190.83380597038</v>
      </c>
      <c r="P136" s="508">
        <f t="shared" si="25"/>
        <v>-497095.41690298519</v>
      </c>
      <c r="Q136" s="510"/>
      <c r="R136" s="510">
        <v>2683887</v>
      </c>
      <c r="S136" s="510">
        <v>1804536.2117255407</v>
      </c>
      <c r="T136" s="510">
        <v>2849189.1177563276</v>
      </c>
      <c r="U136" s="510">
        <v>2859189.8481888552</v>
      </c>
      <c r="V136" s="505">
        <f t="shared" si="26"/>
        <v>-869350.05784193147</v>
      </c>
      <c r="W136" s="495">
        <v>24564418.117756329</v>
      </c>
      <c r="X136" s="495">
        <v>22125920.917474166</v>
      </c>
      <c r="Y136" s="511">
        <v>-2491947</v>
      </c>
      <c r="Z136" s="511">
        <v>-2491947</v>
      </c>
      <c r="AA136" s="495">
        <v>22072471.117756329</v>
      </c>
      <c r="AB136" s="495">
        <v>19633973.917474166</v>
      </c>
      <c r="AC136" s="505">
        <f t="shared" si="27"/>
        <v>-2438497.2002821639</v>
      </c>
      <c r="AD136" s="512">
        <f t="shared" si="28"/>
        <v>913.44442632661514</v>
      </c>
      <c r="AE136" s="531">
        <f t="shared" si="29"/>
        <v>798.7784343968334</v>
      </c>
      <c r="AF136" s="507">
        <f t="shared" si="30"/>
        <v>-114.66599192978174</v>
      </c>
      <c r="AG136" s="496">
        <v>6</v>
      </c>
      <c r="AH136" s="496">
        <v>6</v>
      </c>
    </row>
    <row r="137" spans="1:34">
      <c r="A137" s="502">
        <v>420</v>
      </c>
      <c r="B137" s="503" t="s">
        <v>171</v>
      </c>
      <c r="C137" s="504">
        <v>9280</v>
      </c>
      <c r="D137" s="504">
        <v>9177</v>
      </c>
      <c r="E137" s="510">
        <v>774069.10760278162</v>
      </c>
      <c r="F137" s="200">
        <v>868118.25925663416</v>
      </c>
      <c r="G137" s="505">
        <f t="shared" si="21"/>
        <v>94049.151653852547</v>
      </c>
      <c r="H137" s="506">
        <f t="shared" si="22"/>
        <v>-1921207</v>
      </c>
      <c r="I137" s="200">
        <f t="shared" si="23"/>
        <v>637510.33350080042</v>
      </c>
      <c r="J137" s="507">
        <f t="shared" si="24"/>
        <v>2558717.3335008007</v>
      </c>
      <c r="K137" s="508">
        <v>-1101132</v>
      </c>
      <c r="L137" s="509">
        <v>872068.62977830926</v>
      </c>
      <c r="M137" s="509">
        <v>-820075</v>
      </c>
      <c r="N137" s="509">
        <v>322216.88365561084</v>
      </c>
      <c r="O137" s="509">
        <v>-371183.45328874659</v>
      </c>
      <c r="P137" s="508">
        <f t="shared" si="25"/>
        <v>-185591.7266443733</v>
      </c>
      <c r="Q137" s="510"/>
      <c r="R137" s="510">
        <v>2306524</v>
      </c>
      <c r="S137" s="510">
        <v>2591992.9847234362</v>
      </c>
      <c r="T137" s="510">
        <v>1701813.5055073863</v>
      </c>
      <c r="U137" s="510">
        <v>1702694.6573583654</v>
      </c>
      <c r="V137" s="505">
        <f t="shared" si="26"/>
        <v>286350.13657441549</v>
      </c>
      <c r="W137" s="495">
        <v>2861199.5055073863</v>
      </c>
      <c r="X137" s="495">
        <v>5800316.2348392624</v>
      </c>
      <c r="Y137" s="511">
        <v>-1146993</v>
      </c>
      <c r="Z137" s="511">
        <v>-1146993</v>
      </c>
      <c r="AA137" s="495">
        <v>1714206.5055073863</v>
      </c>
      <c r="AB137" s="495">
        <v>4653323.2348392624</v>
      </c>
      <c r="AC137" s="505">
        <f t="shared" si="27"/>
        <v>2939116.7293318762</v>
      </c>
      <c r="AD137" s="512">
        <f t="shared" si="28"/>
        <v>184.72052861070972</v>
      </c>
      <c r="AE137" s="531">
        <f t="shared" si="29"/>
        <v>507.06366294423697</v>
      </c>
      <c r="AF137" s="507">
        <f t="shared" si="30"/>
        <v>322.34313433352725</v>
      </c>
      <c r="AG137" s="496">
        <v>11</v>
      </c>
      <c r="AH137" s="496">
        <v>11</v>
      </c>
    </row>
    <row r="138" spans="1:34">
      <c r="A138" s="502">
        <v>421</v>
      </c>
      <c r="B138" s="503" t="s">
        <v>172</v>
      </c>
      <c r="C138" s="504">
        <v>719</v>
      </c>
      <c r="D138" s="504">
        <v>695</v>
      </c>
      <c r="E138" s="510">
        <v>663505.36697276717</v>
      </c>
      <c r="F138" s="200">
        <v>720615.63130609528</v>
      </c>
      <c r="G138" s="505">
        <f t="shared" si="21"/>
        <v>57110.264333328116</v>
      </c>
      <c r="H138" s="506">
        <f t="shared" si="22"/>
        <v>8036</v>
      </c>
      <c r="I138" s="200">
        <f t="shared" si="23"/>
        <v>414275.03958796983</v>
      </c>
      <c r="J138" s="507">
        <f t="shared" si="24"/>
        <v>406239.03958796983</v>
      </c>
      <c r="K138" s="508">
        <v>59125</v>
      </c>
      <c r="L138" s="509">
        <v>336081.94352727581</v>
      </c>
      <c r="M138" s="509">
        <v>-51089</v>
      </c>
      <c r="N138" s="509">
        <v>120359.2451348488</v>
      </c>
      <c r="O138" s="509">
        <v>-28110.766049436512</v>
      </c>
      <c r="P138" s="508">
        <f t="shared" si="25"/>
        <v>-14055.383024718256</v>
      </c>
      <c r="Q138" s="510"/>
      <c r="R138" s="510">
        <v>87700</v>
      </c>
      <c r="S138" s="510">
        <v>197379.42246718012</v>
      </c>
      <c r="T138" s="510">
        <v>172021.70515941572</v>
      </c>
      <c r="U138" s="510">
        <v>170432.7658465337</v>
      </c>
      <c r="V138" s="505">
        <f t="shared" si="26"/>
        <v>108090.4831542981</v>
      </c>
      <c r="W138" s="495">
        <v>931263.70515941572</v>
      </c>
      <c r="X138" s="495">
        <v>1502702.859207781</v>
      </c>
      <c r="Y138" s="511">
        <v>-186258</v>
      </c>
      <c r="Z138" s="511">
        <v>-186258</v>
      </c>
      <c r="AA138" s="495">
        <v>745005.70515941572</v>
      </c>
      <c r="AB138" s="495">
        <v>1316444.859207781</v>
      </c>
      <c r="AC138" s="505">
        <f t="shared" si="27"/>
        <v>571439.15404836531</v>
      </c>
      <c r="AD138" s="512">
        <f t="shared" si="28"/>
        <v>1036.1692700409119</v>
      </c>
      <c r="AE138" s="531">
        <f t="shared" si="29"/>
        <v>1894.1652650471669</v>
      </c>
      <c r="AF138" s="507">
        <f t="shared" si="30"/>
        <v>857.99599500625504</v>
      </c>
      <c r="AG138" s="496">
        <v>16</v>
      </c>
      <c r="AH138" s="496">
        <v>16</v>
      </c>
    </row>
    <row r="139" spans="1:34">
      <c r="A139" s="502">
        <v>422</v>
      </c>
      <c r="B139" s="503" t="s">
        <v>173</v>
      </c>
      <c r="C139" s="504">
        <v>10543</v>
      </c>
      <c r="D139" s="504">
        <v>10372</v>
      </c>
      <c r="E139" s="510">
        <v>1293175.5603924207</v>
      </c>
      <c r="F139" s="200">
        <v>1585362.9573615845</v>
      </c>
      <c r="G139" s="505">
        <f t="shared" ref="G139:G202" si="31">F139-E139</f>
        <v>292187.39696916379</v>
      </c>
      <c r="H139" s="506">
        <f t="shared" ref="H139:H202" si="32">SUM(K139,M139)</f>
        <v>3218936</v>
      </c>
      <c r="I139" s="200">
        <f t="shared" ref="I139:I202" si="33">SUM(L139,N139:P139)</f>
        <v>-87352.920876995107</v>
      </c>
      <c r="J139" s="507">
        <f t="shared" ref="J139:J202" si="34">I139-H139</f>
        <v>-3306288.9208769952</v>
      </c>
      <c r="K139" s="508">
        <v>1734439</v>
      </c>
      <c r="L139" s="509">
        <v>245818.0836287718</v>
      </c>
      <c r="M139" s="509">
        <v>1484497</v>
      </c>
      <c r="N139" s="509">
        <v>296105.68354766222</v>
      </c>
      <c r="O139" s="509">
        <v>-419517.79203561944</v>
      </c>
      <c r="P139" s="508">
        <f t="shared" ref="P139:P202" si="35">0.5*O139</f>
        <v>-209758.89601780972</v>
      </c>
      <c r="Q139" s="510"/>
      <c r="R139" s="510">
        <v>2662934</v>
      </c>
      <c r="S139" s="510">
        <v>3460748.0581132011</v>
      </c>
      <c r="T139" s="510">
        <v>2080063.5872202397</v>
      </c>
      <c r="U139" s="510">
        <v>2105716.6866571074</v>
      </c>
      <c r="V139" s="505">
        <f t="shared" ref="V139:V202" si="36">(S139+U139)-(R139+T139)</f>
        <v>823467.1575500695</v>
      </c>
      <c r="W139" s="495">
        <v>9255108.5872202404</v>
      </c>
      <c r="X139" s="495">
        <v>7064474.7812549276</v>
      </c>
      <c r="Y139" s="511">
        <v>-270652</v>
      </c>
      <c r="Z139" s="511">
        <v>-270652</v>
      </c>
      <c r="AA139" s="495">
        <v>8984456.5872202404</v>
      </c>
      <c r="AB139" s="495">
        <v>6793822.7812549276</v>
      </c>
      <c r="AC139" s="505">
        <f t="shared" ref="AC139:AC202" si="37">AB139-AA139</f>
        <v>-2190633.8059653128</v>
      </c>
      <c r="AD139" s="512">
        <f t="shared" ref="AD139:AD202" si="38">AA139/C139</f>
        <v>852.17268208481835</v>
      </c>
      <c r="AE139" s="531">
        <f t="shared" ref="AE139:AE202" si="39">AB139/D139</f>
        <v>655.01569429762128</v>
      </c>
      <c r="AF139" s="507">
        <f t="shared" ref="AF139:AF202" si="40">AE139-AD139</f>
        <v>-197.15698778719707</v>
      </c>
      <c r="AG139" s="496">
        <v>12</v>
      </c>
      <c r="AH139" s="496">
        <v>12</v>
      </c>
    </row>
    <row r="140" spans="1:34">
      <c r="A140" s="502">
        <v>423</v>
      </c>
      <c r="B140" s="503" t="s">
        <v>174</v>
      </c>
      <c r="C140" s="504">
        <v>20291</v>
      </c>
      <c r="D140" s="504">
        <v>20497</v>
      </c>
      <c r="E140" s="510">
        <v>11000755.39127934</v>
      </c>
      <c r="F140" s="200">
        <v>11586179.35453313</v>
      </c>
      <c r="G140" s="505">
        <f t="shared" si="31"/>
        <v>585423.96325379051</v>
      </c>
      <c r="H140" s="506">
        <f t="shared" si="32"/>
        <v>1703954</v>
      </c>
      <c r="I140" s="200">
        <f t="shared" si="33"/>
        <v>2012154.9573005615</v>
      </c>
      <c r="J140" s="507">
        <f t="shared" si="34"/>
        <v>308200.95730056148</v>
      </c>
      <c r="K140" s="508">
        <v>1467114</v>
      </c>
      <c r="L140" s="509">
        <v>2629045.6258831448</v>
      </c>
      <c r="M140" s="509">
        <v>236840</v>
      </c>
      <c r="N140" s="509">
        <v>626677.04015547468</v>
      </c>
      <c r="O140" s="509">
        <v>-829045.13915870525</v>
      </c>
      <c r="P140" s="508">
        <f t="shared" si="35"/>
        <v>-414522.56957935262</v>
      </c>
      <c r="Q140" s="510"/>
      <c r="R140" s="510">
        <v>2980870</v>
      </c>
      <c r="S140" s="510">
        <v>2120575.972503894</v>
      </c>
      <c r="T140" s="510">
        <v>2556494.2962510777</v>
      </c>
      <c r="U140" s="510">
        <v>2548909.891114926</v>
      </c>
      <c r="V140" s="505">
        <f t="shared" si="36"/>
        <v>-867878.43263225723</v>
      </c>
      <c r="W140" s="495">
        <v>18242073.296251077</v>
      </c>
      <c r="X140" s="495">
        <v>18267820.175452575</v>
      </c>
      <c r="Y140" s="511">
        <v>-1799791</v>
      </c>
      <c r="Z140" s="511">
        <v>-1799791</v>
      </c>
      <c r="AA140" s="495">
        <v>16442282.296251077</v>
      </c>
      <c r="AB140" s="495">
        <v>16468029.175452575</v>
      </c>
      <c r="AC140" s="505">
        <f t="shared" si="37"/>
        <v>25746.879201497883</v>
      </c>
      <c r="AD140" s="512">
        <f t="shared" si="38"/>
        <v>810.32390203790237</v>
      </c>
      <c r="AE140" s="531">
        <f t="shared" si="39"/>
        <v>803.43607237413164</v>
      </c>
      <c r="AF140" s="507">
        <f t="shared" si="40"/>
        <v>-6.8878296637707308</v>
      </c>
      <c r="AG140" s="496">
        <v>2</v>
      </c>
      <c r="AH140" s="496">
        <v>2</v>
      </c>
    </row>
    <row r="141" spans="1:34">
      <c r="A141" s="502">
        <v>425</v>
      </c>
      <c r="B141" s="503" t="s">
        <v>175</v>
      </c>
      <c r="C141" s="504">
        <v>10218</v>
      </c>
      <c r="D141" s="504">
        <v>10258</v>
      </c>
      <c r="E141" s="510">
        <v>16259553.299895678</v>
      </c>
      <c r="F141" s="200">
        <v>16561608.892837102</v>
      </c>
      <c r="G141" s="505">
        <f t="shared" si="31"/>
        <v>302055.59294142388</v>
      </c>
      <c r="H141" s="506">
        <f t="shared" si="32"/>
        <v>-3317429</v>
      </c>
      <c r="I141" s="200">
        <f t="shared" si="33"/>
        <v>-2777957.6329608448</v>
      </c>
      <c r="J141" s="507">
        <f t="shared" si="34"/>
        <v>539471.36703915522</v>
      </c>
      <c r="K141" s="508">
        <v>-1316065</v>
      </c>
      <c r="L141" s="509">
        <v>-687894.91684458335</v>
      </c>
      <c r="M141" s="508">
        <v>-2001364</v>
      </c>
      <c r="N141" s="508">
        <v>-1467702.4899253554</v>
      </c>
      <c r="O141" s="508">
        <v>-414906.81746060395</v>
      </c>
      <c r="P141" s="508">
        <f t="shared" si="35"/>
        <v>-207453.40873030198</v>
      </c>
      <c r="Q141" s="200"/>
      <c r="R141" s="510">
        <v>5636773</v>
      </c>
      <c r="S141" s="510">
        <v>5145427.643503502</v>
      </c>
      <c r="T141" s="510">
        <v>1174532.8275285389</v>
      </c>
      <c r="U141" s="510">
        <v>1179880.2923808831</v>
      </c>
      <c r="V141" s="505">
        <f t="shared" si="36"/>
        <v>-485997.89164415374</v>
      </c>
      <c r="W141" s="495">
        <v>19753429.82752854</v>
      </c>
      <c r="X141" s="495">
        <v>20108959.195760675</v>
      </c>
      <c r="Y141" s="511">
        <v>886471</v>
      </c>
      <c r="Z141" s="511">
        <v>886471</v>
      </c>
      <c r="AA141" s="495">
        <v>20639900.82752854</v>
      </c>
      <c r="AB141" s="495">
        <v>20995430.195760675</v>
      </c>
      <c r="AC141" s="505">
        <f t="shared" si="37"/>
        <v>355529.36823213473</v>
      </c>
      <c r="AD141" s="512">
        <f t="shared" si="38"/>
        <v>2019.9550623926932</v>
      </c>
      <c r="AE141" s="531">
        <f t="shared" si="39"/>
        <v>2046.7371998206936</v>
      </c>
      <c r="AF141" s="507">
        <f t="shared" si="40"/>
        <v>26.782137428000397</v>
      </c>
      <c r="AG141" s="496">
        <v>17</v>
      </c>
      <c r="AH141" s="496">
        <v>17</v>
      </c>
    </row>
    <row r="142" spans="1:34">
      <c r="A142" s="502">
        <v>426</v>
      </c>
      <c r="B142" s="503" t="s">
        <v>176</v>
      </c>
      <c r="C142" s="504">
        <v>11979</v>
      </c>
      <c r="D142" s="504">
        <v>11962</v>
      </c>
      <c r="E142" s="510">
        <v>5325743.449039124</v>
      </c>
      <c r="F142" s="200">
        <v>5491029.2158636451</v>
      </c>
      <c r="G142" s="505">
        <f t="shared" si="31"/>
        <v>165285.76682452112</v>
      </c>
      <c r="H142" s="506">
        <f t="shared" si="32"/>
        <v>-638002</v>
      </c>
      <c r="I142" s="200">
        <f t="shared" si="33"/>
        <v>-2929701.0539338794</v>
      </c>
      <c r="J142" s="507">
        <f t="shared" si="34"/>
        <v>-2291699.0539338794</v>
      </c>
      <c r="K142" s="508">
        <v>-310908</v>
      </c>
      <c r="L142" s="509">
        <v>-1330683.714330378</v>
      </c>
      <c r="M142" s="509">
        <v>-327094</v>
      </c>
      <c r="N142" s="509">
        <v>-873274.20978330076</v>
      </c>
      <c r="O142" s="509">
        <v>-483828.75321346696</v>
      </c>
      <c r="P142" s="508">
        <f t="shared" si="35"/>
        <v>-241914.37660673348</v>
      </c>
      <c r="Q142" s="510"/>
      <c r="R142" s="510">
        <v>6404507</v>
      </c>
      <c r="S142" s="510">
        <v>5971889.6291171564</v>
      </c>
      <c r="T142" s="510">
        <v>2102356.0885772733</v>
      </c>
      <c r="U142" s="510">
        <v>2122844.7367037931</v>
      </c>
      <c r="V142" s="505">
        <f t="shared" si="36"/>
        <v>-412128.72275632434</v>
      </c>
      <c r="W142" s="495">
        <v>13194604.088577274</v>
      </c>
      <c r="X142" s="495">
        <v>10656062.527750749</v>
      </c>
      <c r="Y142" s="511">
        <v>-2245099</v>
      </c>
      <c r="Z142" s="511">
        <v>-2245099</v>
      </c>
      <c r="AA142" s="495">
        <v>10949505.088577274</v>
      </c>
      <c r="AB142" s="495">
        <v>8410963.5277507491</v>
      </c>
      <c r="AC142" s="505">
        <f t="shared" si="37"/>
        <v>-2538541.5608265251</v>
      </c>
      <c r="AD142" s="512">
        <f t="shared" si="38"/>
        <v>914.05835951058305</v>
      </c>
      <c r="AE142" s="531">
        <f t="shared" si="39"/>
        <v>703.14023806643945</v>
      </c>
      <c r="AF142" s="507">
        <f t="shared" si="40"/>
        <v>-210.91812144414359</v>
      </c>
      <c r="AG142" s="496">
        <v>12</v>
      </c>
      <c r="AH142" s="496">
        <v>12</v>
      </c>
    </row>
    <row r="143" spans="1:34">
      <c r="A143" s="502">
        <v>430</v>
      </c>
      <c r="B143" s="503" t="s">
        <v>177</v>
      </c>
      <c r="C143" s="504">
        <v>15628</v>
      </c>
      <c r="D143" s="504">
        <v>15392</v>
      </c>
      <c r="E143" s="510">
        <v>1753051.854733746</v>
      </c>
      <c r="F143" s="200">
        <v>1349401.8501696405</v>
      </c>
      <c r="G143" s="505">
        <f t="shared" si="31"/>
        <v>-403650.00456410553</v>
      </c>
      <c r="H143" s="506">
        <f t="shared" si="32"/>
        <v>771039</v>
      </c>
      <c r="I143" s="200">
        <f t="shared" si="33"/>
        <v>-63565.318484012387</v>
      </c>
      <c r="J143" s="507">
        <f t="shared" si="34"/>
        <v>-834604.31848401239</v>
      </c>
      <c r="K143" s="508">
        <v>526366</v>
      </c>
      <c r="L143" s="509">
        <v>760358.01178101858</v>
      </c>
      <c r="M143" s="509">
        <v>244673</v>
      </c>
      <c r="N143" s="509">
        <v>109920.36261178943</v>
      </c>
      <c r="O143" s="509">
        <v>-622562.46191788022</v>
      </c>
      <c r="P143" s="508">
        <f t="shared" si="35"/>
        <v>-311281.23095894011</v>
      </c>
      <c r="Q143" s="510"/>
      <c r="R143" s="510">
        <v>6287059</v>
      </c>
      <c r="S143" s="510">
        <v>6046885.9784271736</v>
      </c>
      <c r="T143" s="510">
        <v>3269412.1650267853</v>
      </c>
      <c r="U143" s="510">
        <v>3293093.0938305072</v>
      </c>
      <c r="V143" s="505">
        <f t="shared" si="36"/>
        <v>-216492.09276910499</v>
      </c>
      <c r="W143" s="495">
        <v>12080562.165026786</v>
      </c>
      <c r="X143" s="495">
        <v>10625815.603943354</v>
      </c>
      <c r="Y143" s="511">
        <v>-1818557</v>
      </c>
      <c r="Z143" s="511">
        <v>-1818557</v>
      </c>
      <c r="AA143" s="495">
        <v>10262005.165026786</v>
      </c>
      <c r="AB143" s="495">
        <v>8807258.6039433535</v>
      </c>
      <c r="AC143" s="505">
        <f t="shared" si="37"/>
        <v>-1454746.5610834323</v>
      </c>
      <c r="AD143" s="512">
        <f t="shared" si="38"/>
        <v>656.64225524870653</v>
      </c>
      <c r="AE143" s="531">
        <f t="shared" si="39"/>
        <v>572.19715462209933</v>
      </c>
      <c r="AF143" s="507">
        <f t="shared" si="40"/>
        <v>-84.4451006266072</v>
      </c>
      <c r="AG143" s="496">
        <v>2</v>
      </c>
      <c r="AH143" s="496">
        <v>2</v>
      </c>
    </row>
    <row r="144" spans="1:34">
      <c r="A144" s="502">
        <v>433</v>
      </c>
      <c r="B144" s="503" t="s">
        <v>178</v>
      </c>
      <c r="C144" s="504">
        <v>7799</v>
      </c>
      <c r="D144" s="504">
        <v>7749</v>
      </c>
      <c r="E144" s="510">
        <v>2283796.9192835335</v>
      </c>
      <c r="F144" s="200">
        <v>2459731.9039348164</v>
      </c>
      <c r="G144" s="505">
        <f t="shared" si="31"/>
        <v>175934.9846512829</v>
      </c>
      <c r="H144" s="506">
        <f t="shared" si="32"/>
        <v>1091756</v>
      </c>
      <c r="I144" s="200">
        <f t="shared" si="33"/>
        <v>-318649.88231565076</v>
      </c>
      <c r="J144" s="507">
        <f t="shared" si="34"/>
        <v>-1410405.8823156508</v>
      </c>
      <c r="K144" s="508">
        <v>575408</v>
      </c>
      <c r="L144" s="509">
        <v>98882.024184704351</v>
      </c>
      <c r="M144" s="509">
        <v>516348</v>
      </c>
      <c r="N144" s="509">
        <v>52605.487996947471</v>
      </c>
      <c r="O144" s="509">
        <v>-313424.9296648684</v>
      </c>
      <c r="P144" s="508">
        <f t="shared" si="35"/>
        <v>-156712.4648324342</v>
      </c>
      <c r="Q144" s="510"/>
      <c r="R144" s="510">
        <v>2334460</v>
      </c>
      <c r="S144" s="510">
        <v>2285816.0565711195</v>
      </c>
      <c r="T144" s="510">
        <v>1451098.1496431325</v>
      </c>
      <c r="U144" s="510">
        <v>1445954.3023556231</v>
      </c>
      <c r="V144" s="505">
        <f t="shared" si="36"/>
        <v>-53787.790716390125</v>
      </c>
      <c r="W144" s="495">
        <v>7161111.1496431325</v>
      </c>
      <c r="X144" s="495">
        <v>5872852.3805459309</v>
      </c>
      <c r="Y144" s="511">
        <v>-839601</v>
      </c>
      <c r="Z144" s="511">
        <v>-839601</v>
      </c>
      <c r="AA144" s="495">
        <v>6321510.1496431325</v>
      </c>
      <c r="AB144" s="495">
        <v>5033251.3805459309</v>
      </c>
      <c r="AC144" s="505">
        <f t="shared" si="37"/>
        <v>-1288258.7690972015</v>
      </c>
      <c r="AD144" s="512">
        <f t="shared" si="38"/>
        <v>810.55393635634471</v>
      </c>
      <c r="AE144" s="531">
        <f t="shared" si="39"/>
        <v>649.53560208361478</v>
      </c>
      <c r="AF144" s="507">
        <f t="shared" si="40"/>
        <v>-161.01833427272993</v>
      </c>
      <c r="AG144" s="496">
        <v>5</v>
      </c>
      <c r="AH144" s="496">
        <v>5</v>
      </c>
    </row>
    <row r="145" spans="1:34">
      <c r="A145" s="502">
        <v>434</v>
      </c>
      <c r="B145" s="503" t="s">
        <v>179</v>
      </c>
      <c r="C145" s="504">
        <v>14643</v>
      </c>
      <c r="D145" s="504">
        <v>14568</v>
      </c>
      <c r="E145" s="510">
        <v>3862078.663223872</v>
      </c>
      <c r="F145" s="200">
        <v>3471166.9274256309</v>
      </c>
      <c r="G145" s="505">
        <f t="shared" si="31"/>
        <v>-390911.7357982411</v>
      </c>
      <c r="H145" s="506">
        <f t="shared" si="32"/>
        <v>3672702</v>
      </c>
      <c r="I145" s="200">
        <f t="shared" si="33"/>
        <v>2507708.3797501749</v>
      </c>
      <c r="J145" s="507">
        <f t="shared" si="34"/>
        <v>-1164993.6202498251</v>
      </c>
      <c r="K145" s="508">
        <v>2242491</v>
      </c>
      <c r="L145" s="509">
        <v>2238505.5292823561</v>
      </c>
      <c r="M145" s="509">
        <v>1430211</v>
      </c>
      <c r="N145" s="509">
        <v>1153053.8716365763</v>
      </c>
      <c r="O145" s="509">
        <v>-589234.01411250513</v>
      </c>
      <c r="P145" s="508">
        <f t="shared" si="35"/>
        <v>-294617.00705625257</v>
      </c>
      <c r="Q145" s="510"/>
      <c r="R145" s="510">
        <v>1902749</v>
      </c>
      <c r="S145" s="510">
        <v>900680.76137791015</v>
      </c>
      <c r="T145" s="510">
        <v>2636959.544557672</v>
      </c>
      <c r="U145" s="510">
        <v>2635143.2252319632</v>
      </c>
      <c r="V145" s="505">
        <f t="shared" si="36"/>
        <v>-1003884.5579477986</v>
      </c>
      <c r="W145" s="495">
        <v>12074489.544557672</v>
      </c>
      <c r="X145" s="495">
        <v>9514699.2937857211</v>
      </c>
      <c r="Y145" s="511">
        <v>-1018727</v>
      </c>
      <c r="Z145" s="511">
        <v>-1018727</v>
      </c>
      <c r="AA145" s="495">
        <v>11055762.544557672</v>
      </c>
      <c r="AB145" s="495">
        <v>8495972.2937857211</v>
      </c>
      <c r="AC145" s="505">
        <f t="shared" si="37"/>
        <v>-2559790.2507719509</v>
      </c>
      <c r="AD145" s="512">
        <f t="shared" si="38"/>
        <v>755.02031991789056</v>
      </c>
      <c r="AE145" s="531">
        <f t="shared" si="39"/>
        <v>583.19414427414335</v>
      </c>
      <c r="AF145" s="507">
        <f t="shared" si="40"/>
        <v>-171.82617564374721</v>
      </c>
      <c r="AG145" s="496">
        <v>1</v>
      </c>
      <c r="AH145" s="497">
        <v>32</v>
      </c>
    </row>
    <row r="146" spans="1:34">
      <c r="A146" s="502">
        <v>435</v>
      </c>
      <c r="B146" s="503" t="s">
        <v>180</v>
      </c>
      <c r="C146" s="504">
        <v>703</v>
      </c>
      <c r="D146" s="504">
        <v>692</v>
      </c>
      <c r="E146" s="510">
        <v>87048.364258956164</v>
      </c>
      <c r="F146" s="200">
        <v>59738.917922847089</v>
      </c>
      <c r="G146" s="505">
        <f t="shared" si="31"/>
        <v>-27309.446336109075</v>
      </c>
      <c r="H146" s="506">
        <f t="shared" si="32"/>
        <v>624300</v>
      </c>
      <c r="I146" s="200">
        <f t="shared" si="33"/>
        <v>720836.94913217647</v>
      </c>
      <c r="J146" s="507">
        <f t="shared" si="34"/>
        <v>96536.949132176465</v>
      </c>
      <c r="K146" s="508">
        <v>281995</v>
      </c>
      <c r="L146" s="509">
        <v>372951.6090988759</v>
      </c>
      <c r="M146" s="509">
        <v>342305</v>
      </c>
      <c r="N146" s="509">
        <v>389869.47695317841</v>
      </c>
      <c r="O146" s="509">
        <v>-27989.424613251893</v>
      </c>
      <c r="P146" s="508">
        <f t="shared" si="35"/>
        <v>-13994.712306625946</v>
      </c>
      <c r="Q146" s="510"/>
      <c r="R146" s="510">
        <v>2067</v>
      </c>
      <c r="S146" s="510">
        <v>52395.039605623911</v>
      </c>
      <c r="T146" s="510">
        <v>151925.542487278</v>
      </c>
      <c r="U146" s="510">
        <v>152375.60668636547</v>
      </c>
      <c r="V146" s="505">
        <f t="shared" si="36"/>
        <v>50778.103804711369</v>
      </c>
      <c r="W146" s="495">
        <v>865340.542487278</v>
      </c>
      <c r="X146" s="495">
        <v>985346.51334701502</v>
      </c>
      <c r="Y146" s="511">
        <v>-190726</v>
      </c>
      <c r="Z146" s="511">
        <v>-190726</v>
      </c>
      <c r="AA146" s="495">
        <v>674614.542487278</v>
      </c>
      <c r="AB146" s="495">
        <v>794620.51334701502</v>
      </c>
      <c r="AC146" s="505">
        <f t="shared" si="37"/>
        <v>120005.97085973702</v>
      </c>
      <c r="AD146" s="512">
        <f t="shared" si="38"/>
        <v>959.62239329627027</v>
      </c>
      <c r="AE146" s="531">
        <f t="shared" si="39"/>
        <v>1148.2955395188078</v>
      </c>
      <c r="AF146" s="507">
        <f t="shared" si="40"/>
        <v>188.67314622253753</v>
      </c>
      <c r="AG146" s="496">
        <v>13</v>
      </c>
      <c r="AH146" s="496">
        <v>13</v>
      </c>
    </row>
    <row r="147" spans="1:34">
      <c r="A147" s="502">
        <v>436</v>
      </c>
      <c r="B147" s="503" t="s">
        <v>181</v>
      </c>
      <c r="C147" s="504">
        <v>2018</v>
      </c>
      <c r="D147" s="504">
        <v>1988</v>
      </c>
      <c r="E147" s="510">
        <v>2457390.5102605158</v>
      </c>
      <c r="F147" s="200">
        <v>2306169.9935628036</v>
      </c>
      <c r="G147" s="505">
        <f t="shared" si="31"/>
        <v>-151220.51669771224</v>
      </c>
      <c r="H147" s="506">
        <f t="shared" si="32"/>
        <v>424056</v>
      </c>
      <c r="I147" s="200">
        <f t="shared" si="33"/>
        <v>-354850.05550339603</v>
      </c>
      <c r="J147" s="507">
        <f t="shared" si="34"/>
        <v>-778906.05550339608</v>
      </c>
      <c r="K147" s="508">
        <v>348525</v>
      </c>
      <c r="L147" s="509">
        <v>-59704.615151448677</v>
      </c>
      <c r="M147" s="509">
        <v>75531</v>
      </c>
      <c r="N147" s="509">
        <v>-174532.05278443702</v>
      </c>
      <c r="O147" s="509">
        <v>-80408.925045006879</v>
      </c>
      <c r="P147" s="508">
        <f t="shared" si="35"/>
        <v>-40204.46252250344</v>
      </c>
      <c r="Q147" s="510"/>
      <c r="R147" s="510">
        <v>1491646</v>
      </c>
      <c r="S147" s="510">
        <v>1370506.2107299191</v>
      </c>
      <c r="T147" s="510">
        <v>323531.59803770063</v>
      </c>
      <c r="U147" s="510">
        <v>326752.1429303945</v>
      </c>
      <c r="V147" s="505">
        <f t="shared" si="36"/>
        <v>-117919.24437738699</v>
      </c>
      <c r="W147" s="495">
        <v>4696624.5980377011</v>
      </c>
      <c r="X147" s="495">
        <v>3648578.2917197272</v>
      </c>
      <c r="Y147" s="511">
        <v>-388488</v>
      </c>
      <c r="Z147" s="511">
        <v>-388488</v>
      </c>
      <c r="AA147" s="495">
        <v>4308136.5980377011</v>
      </c>
      <c r="AB147" s="495">
        <v>3260090.2917197272</v>
      </c>
      <c r="AC147" s="505">
        <f t="shared" si="37"/>
        <v>-1048046.3063179739</v>
      </c>
      <c r="AD147" s="512">
        <f t="shared" si="38"/>
        <v>2134.8546075508925</v>
      </c>
      <c r="AE147" s="531">
        <f t="shared" si="39"/>
        <v>1639.8844525753154</v>
      </c>
      <c r="AF147" s="507">
        <f t="shared" si="40"/>
        <v>-494.97015497557709</v>
      </c>
      <c r="AG147" s="496">
        <v>17</v>
      </c>
      <c r="AH147" s="496">
        <v>17</v>
      </c>
    </row>
    <row r="148" spans="1:34">
      <c r="A148" s="502">
        <v>440</v>
      </c>
      <c r="B148" s="503" t="s">
        <v>182</v>
      </c>
      <c r="C148" s="504">
        <v>5622</v>
      </c>
      <c r="D148" s="504">
        <v>5732</v>
      </c>
      <c r="E148" s="510">
        <v>10010873.803795546</v>
      </c>
      <c r="F148" s="200">
        <v>10620742.065797668</v>
      </c>
      <c r="G148" s="505">
        <f t="shared" si="31"/>
        <v>609868.26200212166</v>
      </c>
      <c r="H148" s="506">
        <f t="shared" si="32"/>
        <v>-2708766</v>
      </c>
      <c r="I148" s="200">
        <f t="shared" si="33"/>
        <v>-2591350.9330398859</v>
      </c>
      <c r="J148" s="507">
        <f t="shared" si="34"/>
        <v>117415.06696011405</v>
      </c>
      <c r="K148" s="508">
        <v>-1326490</v>
      </c>
      <c r="L148" s="509">
        <v>-1086140.1128572759</v>
      </c>
      <c r="M148" s="509">
        <v>-1382276</v>
      </c>
      <c r="N148" s="509">
        <v>-1157446.2640774944</v>
      </c>
      <c r="O148" s="509">
        <v>-231843.03740341018</v>
      </c>
      <c r="P148" s="508">
        <f t="shared" si="35"/>
        <v>-115921.51870170509</v>
      </c>
      <c r="Q148" s="510"/>
      <c r="R148" s="510">
        <v>3227863</v>
      </c>
      <c r="S148" s="510">
        <v>3101823.1236216091</v>
      </c>
      <c r="T148" s="510">
        <v>755028.91815889569</v>
      </c>
      <c r="U148" s="510">
        <v>773361.73533090774</v>
      </c>
      <c r="V148" s="505">
        <f t="shared" si="36"/>
        <v>-107707.05920637911</v>
      </c>
      <c r="W148" s="495">
        <v>11284999.918158896</v>
      </c>
      <c r="X148" s="495">
        <v>11904575.991710315</v>
      </c>
      <c r="Y148" s="511">
        <v>-1388868</v>
      </c>
      <c r="Z148" s="511">
        <v>-1388868</v>
      </c>
      <c r="AA148" s="495">
        <v>9896131.9181588963</v>
      </c>
      <c r="AB148" s="495">
        <v>10515707.991710315</v>
      </c>
      <c r="AC148" s="505">
        <f t="shared" si="37"/>
        <v>619576.07355141826</v>
      </c>
      <c r="AD148" s="512">
        <f t="shared" si="38"/>
        <v>1760.2511416148873</v>
      </c>
      <c r="AE148" s="531">
        <f t="shared" si="39"/>
        <v>1834.5617571022879</v>
      </c>
      <c r="AF148" s="507">
        <f t="shared" si="40"/>
        <v>74.310615487400582</v>
      </c>
      <c r="AG148" s="496">
        <v>15</v>
      </c>
      <c r="AH148" s="496">
        <v>15</v>
      </c>
    </row>
    <row r="149" spans="1:34">
      <c r="A149" s="502">
        <v>441</v>
      </c>
      <c r="B149" s="503" t="s">
        <v>183</v>
      </c>
      <c r="C149" s="504">
        <v>4473</v>
      </c>
      <c r="D149" s="504">
        <v>4421</v>
      </c>
      <c r="E149" s="510">
        <v>282669.33063876024</v>
      </c>
      <c r="F149" s="200">
        <v>399707.41923916945</v>
      </c>
      <c r="G149" s="505">
        <f t="shared" si="31"/>
        <v>117038.08860040922</v>
      </c>
      <c r="H149" s="506">
        <f t="shared" si="32"/>
        <v>-872559</v>
      </c>
      <c r="I149" s="200">
        <f t="shared" si="33"/>
        <v>-1223394.6654096418</v>
      </c>
      <c r="J149" s="507">
        <f t="shared" si="34"/>
        <v>-350835.66540964181</v>
      </c>
      <c r="K149" s="508">
        <v>-678572</v>
      </c>
      <c r="L149" s="509">
        <v>-757653.84670754767</v>
      </c>
      <c r="M149" s="509">
        <v>-193987</v>
      </c>
      <c r="N149" s="509">
        <v>-197515.57401599622</v>
      </c>
      <c r="O149" s="509">
        <v>-178816.8297907321</v>
      </c>
      <c r="P149" s="508">
        <f t="shared" si="35"/>
        <v>-89408.414895366048</v>
      </c>
      <c r="Q149" s="510"/>
      <c r="R149" s="510">
        <v>823356</v>
      </c>
      <c r="S149" s="510">
        <v>1132309.9339401315</v>
      </c>
      <c r="T149" s="510">
        <v>894431.67918291804</v>
      </c>
      <c r="U149" s="510">
        <v>893458.73300246266</v>
      </c>
      <c r="V149" s="505">
        <f t="shared" si="36"/>
        <v>307980.98775967606</v>
      </c>
      <c r="W149" s="495">
        <v>1127897.679182918</v>
      </c>
      <c r="X149" s="495">
        <v>1202081.4207721346</v>
      </c>
      <c r="Y149" s="511">
        <v>-398992</v>
      </c>
      <c r="Z149" s="511">
        <v>-398992</v>
      </c>
      <c r="AA149" s="495">
        <v>728905.67918291804</v>
      </c>
      <c r="AB149" s="495">
        <v>803089.42077213456</v>
      </c>
      <c r="AC149" s="505">
        <f t="shared" si="37"/>
        <v>74183.741589216515</v>
      </c>
      <c r="AD149" s="512">
        <f t="shared" si="38"/>
        <v>162.95678050143485</v>
      </c>
      <c r="AE149" s="531">
        <f t="shared" si="39"/>
        <v>181.65334104775721</v>
      </c>
      <c r="AF149" s="507">
        <f t="shared" si="40"/>
        <v>18.69656054632236</v>
      </c>
      <c r="AG149" s="496">
        <v>9</v>
      </c>
      <c r="AH149" s="496">
        <v>9</v>
      </c>
    </row>
    <row r="150" spans="1:34">
      <c r="A150" s="502">
        <v>444</v>
      </c>
      <c r="B150" s="503" t="s">
        <v>184</v>
      </c>
      <c r="C150" s="504">
        <v>45988</v>
      </c>
      <c r="D150" s="504">
        <v>45811</v>
      </c>
      <c r="E150" s="510">
        <v>13994946.985940874</v>
      </c>
      <c r="F150" s="200">
        <v>12927118.506817313</v>
      </c>
      <c r="G150" s="505">
        <f t="shared" si="31"/>
        <v>-1067828.4791235607</v>
      </c>
      <c r="H150" s="506">
        <f t="shared" si="32"/>
        <v>5700158</v>
      </c>
      <c r="I150" s="200">
        <f t="shared" si="33"/>
        <v>3561078.2645892669</v>
      </c>
      <c r="J150" s="507">
        <f t="shared" si="34"/>
        <v>-2139079.7354107331</v>
      </c>
      <c r="K150" s="508">
        <v>1741465</v>
      </c>
      <c r="L150" s="509">
        <v>2643406.2996358476</v>
      </c>
      <c r="M150" s="509">
        <v>3958693</v>
      </c>
      <c r="N150" s="509">
        <v>3697058.2314801877</v>
      </c>
      <c r="O150" s="509">
        <v>-1852924.1776845122</v>
      </c>
      <c r="P150" s="508">
        <f t="shared" si="35"/>
        <v>-926462.08884225611</v>
      </c>
      <c r="Q150" s="510"/>
      <c r="R150" s="510">
        <v>6844569</v>
      </c>
      <c r="S150" s="510">
        <v>6091163.9723876258</v>
      </c>
      <c r="T150" s="510">
        <v>7224175.9161620373</v>
      </c>
      <c r="U150" s="510">
        <v>7230326.6665376136</v>
      </c>
      <c r="V150" s="505">
        <f t="shared" si="36"/>
        <v>-747254.27723679692</v>
      </c>
      <c r="W150" s="495">
        <v>33763849.916162036</v>
      </c>
      <c r="X150" s="495">
        <v>29809687.410331953</v>
      </c>
      <c r="Y150" s="511">
        <v>-994203</v>
      </c>
      <c r="Z150" s="511">
        <v>-994203</v>
      </c>
      <c r="AA150" s="495">
        <v>32769646.916162036</v>
      </c>
      <c r="AB150" s="495">
        <v>28815484.410331953</v>
      </c>
      <c r="AC150" s="505">
        <f t="shared" si="37"/>
        <v>-3954162.505830083</v>
      </c>
      <c r="AD150" s="512">
        <f t="shared" si="38"/>
        <v>712.56951631212564</v>
      </c>
      <c r="AE150" s="531">
        <f t="shared" si="39"/>
        <v>629.00797647577986</v>
      </c>
      <c r="AF150" s="507">
        <f t="shared" si="40"/>
        <v>-83.561539836345787</v>
      </c>
      <c r="AG150" s="496">
        <v>1</v>
      </c>
      <c r="AH150" s="497">
        <v>34</v>
      </c>
    </row>
    <row r="151" spans="1:34">
      <c r="A151" s="502">
        <v>445</v>
      </c>
      <c r="B151" s="503" t="s">
        <v>185</v>
      </c>
      <c r="C151" s="504">
        <v>15086</v>
      </c>
      <c r="D151" s="504">
        <v>14991</v>
      </c>
      <c r="E151" s="510">
        <v>11409936.222093854</v>
      </c>
      <c r="F151" s="200">
        <v>11803037.70037926</v>
      </c>
      <c r="G151" s="505">
        <f t="shared" si="31"/>
        <v>393101.47828540578</v>
      </c>
      <c r="H151" s="506">
        <f t="shared" si="32"/>
        <v>-3621866</v>
      </c>
      <c r="I151" s="200">
        <f t="shared" si="33"/>
        <v>-6122977.6341654724</v>
      </c>
      <c r="J151" s="507">
        <f t="shared" si="34"/>
        <v>-2501111.6341654724</v>
      </c>
      <c r="K151" s="508">
        <v>-3399390</v>
      </c>
      <c r="L151" s="509">
        <v>-4454654.947983521</v>
      </c>
      <c r="M151" s="509">
        <v>-222476</v>
      </c>
      <c r="N151" s="509">
        <v>-758807.95126014657</v>
      </c>
      <c r="O151" s="509">
        <v>-606343.1566145363</v>
      </c>
      <c r="P151" s="508">
        <f t="shared" si="35"/>
        <v>-303171.57830726815</v>
      </c>
      <c r="Q151" s="510"/>
      <c r="R151" s="510">
        <v>871155</v>
      </c>
      <c r="S151" s="510">
        <v>299940.30736826651</v>
      </c>
      <c r="T151" s="510">
        <v>2386424.5004629069</v>
      </c>
      <c r="U151" s="510">
        <v>2386299.7355298097</v>
      </c>
      <c r="V151" s="505">
        <f t="shared" si="36"/>
        <v>-571339.45756483078</v>
      </c>
      <c r="W151" s="495">
        <v>11045649.500462906</v>
      </c>
      <c r="X151" s="495">
        <v>8366300.109111907</v>
      </c>
      <c r="Y151" s="511">
        <v>-323495</v>
      </c>
      <c r="Z151" s="511">
        <v>-323495</v>
      </c>
      <c r="AA151" s="495">
        <v>10722154.500462906</v>
      </c>
      <c r="AB151" s="495">
        <v>8042805.109111907</v>
      </c>
      <c r="AC151" s="505">
        <f t="shared" si="37"/>
        <v>-2679349.3913509995</v>
      </c>
      <c r="AD151" s="512">
        <f t="shared" si="38"/>
        <v>710.7354169735454</v>
      </c>
      <c r="AE151" s="531">
        <f t="shared" si="39"/>
        <v>536.50891262170012</v>
      </c>
      <c r="AF151" s="507">
        <f t="shared" si="40"/>
        <v>-174.22650435184528</v>
      </c>
      <c r="AG151" s="496">
        <v>2</v>
      </c>
      <c r="AH151" s="496">
        <v>2</v>
      </c>
    </row>
    <row r="152" spans="1:34">
      <c r="A152" s="502">
        <v>475</v>
      </c>
      <c r="B152" s="503" t="s">
        <v>186</v>
      </c>
      <c r="C152" s="504">
        <v>5487</v>
      </c>
      <c r="D152" s="504">
        <v>5479</v>
      </c>
      <c r="E152" s="510">
        <v>4997260.1955657452</v>
      </c>
      <c r="F152" s="200">
        <v>5543362.0063794311</v>
      </c>
      <c r="G152" s="505">
        <f t="shared" si="31"/>
        <v>546101.81081368588</v>
      </c>
      <c r="H152" s="506">
        <f t="shared" si="32"/>
        <v>-2163588</v>
      </c>
      <c r="I152" s="200">
        <f t="shared" si="33"/>
        <v>-2632774.6394378785</v>
      </c>
      <c r="J152" s="507">
        <f t="shared" si="34"/>
        <v>-469186.6394378785</v>
      </c>
      <c r="K152" s="508">
        <v>-1220835</v>
      </c>
      <c r="L152" s="509">
        <v>-1339632.7728319201</v>
      </c>
      <c r="M152" s="509">
        <v>-942753</v>
      </c>
      <c r="N152" s="509">
        <v>-960727.00217819703</v>
      </c>
      <c r="O152" s="509">
        <v>-221609.9096185074</v>
      </c>
      <c r="P152" s="508">
        <f t="shared" si="35"/>
        <v>-110804.9548092537</v>
      </c>
      <c r="Q152" s="510"/>
      <c r="R152" s="510">
        <v>1865512</v>
      </c>
      <c r="S152" s="510">
        <v>1762862.7257926892</v>
      </c>
      <c r="T152" s="510">
        <v>1105585.6937992244</v>
      </c>
      <c r="U152" s="510">
        <v>1109423.2635306478</v>
      </c>
      <c r="V152" s="505">
        <f t="shared" si="36"/>
        <v>-98811.704475887585</v>
      </c>
      <c r="W152" s="495">
        <v>5804769.6937992247</v>
      </c>
      <c r="X152" s="495">
        <v>5782873.356264906</v>
      </c>
      <c r="Y152" s="511">
        <v>-203971</v>
      </c>
      <c r="Z152" s="511">
        <v>-203971</v>
      </c>
      <c r="AA152" s="495">
        <v>5600798.6937992247</v>
      </c>
      <c r="AB152" s="495">
        <v>5578902.356264906</v>
      </c>
      <c r="AC152" s="505">
        <f t="shared" si="37"/>
        <v>-21896.337534318678</v>
      </c>
      <c r="AD152" s="512">
        <f t="shared" si="38"/>
        <v>1020.7396926916757</v>
      </c>
      <c r="AE152" s="531">
        <f t="shared" si="39"/>
        <v>1018.2336842972999</v>
      </c>
      <c r="AF152" s="507">
        <f t="shared" si="40"/>
        <v>-2.50600839437584</v>
      </c>
      <c r="AG152" s="496">
        <v>15</v>
      </c>
      <c r="AH152" s="496">
        <v>15</v>
      </c>
    </row>
    <row r="153" spans="1:34">
      <c r="A153" s="502">
        <v>480</v>
      </c>
      <c r="B153" s="503" t="s">
        <v>187</v>
      </c>
      <c r="C153" s="504">
        <v>1990</v>
      </c>
      <c r="D153" s="504">
        <v>1978</v>
      </c>
      <c r="E153" s="510">
        <v>492238.28607209574</v>
      </c>
      <c r="F153" s="200">
        <v>703220.69020737463</v>
      </c>
      <c r="G153" s="505">
        <f t="shared" si="31"/>
        <v>210982.40413527889</v>
      </c>
      <c r="H153" s="506">
        <f t="shared" si="32"/>
        <v>336648</v>
      </c>
      <c r="I153" s="200">
        <f t="shared" si="33"/>
        <v>-16945.821127465031</v>
      </c>
      <c r="J153" s="507">
        <f t="shared" si="34"/>
        <v>-353593.82112746505</v>
      </c>
      <c r="K153" s="508">
        <v>261707</v>
      </c>
      <c r="L153" s="509">
        <v>108318.09026943524</v>
      </c>
      <c r="M153" s="509">
        <v>74941</v>
      </c>
      <c r="N153" s="509">
        <v>-5257.2310103130358</v>
      </c>
      <c r="O153" s="509">
        <v>-80004.453591058162</v>
      </c>
      <c r="P153" s="508">
        <f t="shared" si="35"/>
        <v>-40002.226795529081</v>
      </c>
      <c r="Q153" s="510"/>
      <c r="R153" s="510">
        <v>966329</v>
      </c>
      <c r="S153" s="510">
        <v>1042888.151844442</v>
      </c>
      <c r="T153" s="510">
        <v>434726.18160574726</v>
      </c>
      <c r="U153" s="510">
        <v>434318.64496530092</v>
      </c>
      <c r="V153" s="505">
        <f t="shared" si="36"/>
        <v>76151.615203995723</v>
      </c>
      <c r="W153" s="495">
        <v>2229942.1816057474</v>
      </c>
      <c r="X153" s="495">
        <v>2163481.665889658</v>
      </c>
      <c r="Y153" s="511">
        <v>-471129</v>
      </c>
      <c r="Z153" s="511">
        <v>-471129</v>
      </c>
      <c r="AA153" s="495">
        <v>1758813.1816057474</v>
      </c>
      <c r="AB153" s="495">
        <v>1692352.665889658</v>
      </c>
      <c r="AC153" s="505">
        <f t="shared" si="37"/>
        <v>-66460.515716089401</v>
      </c>
      <c r="AD153" s="512">
        <f t="shared" si="38"/>
        <v>883.82571939987304</v>
      </c>
      <c r="AE153" s="531">
        <f t="shared" si="39"/>
        <v>855.5877987308686</v>
      </c>
      <c r="AF153" s="507">
        <f t="shared" si="40"/>
        <v>-28.237920669004438</v>
      </c>
      <c r="AG153" s="496">
        <v>2</v>
      </c>
      <c r="AH153" s="496">
        <v>2</v>
      </c>
    </row>
    <row r="154" spans="1:34">
      <c r="A154" s="502">
        <v>481</v>
      </c>
      <c r="B154" s="503" t="s">
        <v>188</v>
      </c>
      <c r="C154" s="504">
        <v>9612</v>
      </c>
      <c r="D154" s="504">
        <v>9642</v>
      </c>
      <c r="E154" s="510">
        <v>5653215.7640951965</v>
      </c>
      <c r="F154" s="200">
        <v>5459324.0839212239</v>
      </c>
      <c r="G154" s="505">
        <f t="shared" si="31"/>
        <v>-193891.68017397262</v>
      </c>
      <c r="H154" s="506">
        <f t="shared" si="32"/>
        <v>212055</v>
      </c>
      <c r="I154" s="200">
        <f t="shared" si="33"/>
        <v>-188765.43515933788</v>
      </c>
      <c r="J154" s="507">
        <f t="shared" si="34"/>
        <v>-400820.43515933788</v>
      </c>
      <c r="K154" s="508">
        <v>180558</v>
      </c>
      <c r="L154" s="509">
        <v>388696.33940048306</v>
      </c>
      <c r="M154" s="509">
        <v>31497</v>
      </c>
      <c r="N154" s="509">
        <v>7525.2892862225763</v>
      </c>
      <c r="O154" s="509">
        <v>-389991.37589736236</v>
      </c>
      <c r="P154" s="508">
        <f t="shared" si="35"/>
        <v>-194995.68794868118</v>
      </c>
      <c r="Q154" s="510"/>
      <c r="R154" s="510">
        <v>1142910</v>
      </c>
      <c r="S154" s="510">
        <v>926925.51485876017</v>
      </c>
      <c r="T154" s="510">
        <v>1262495.7103223633</v>
      </c>
      <c r="U154" s="510">
        <v>1245824.9845791017</v>
      </c>
      <c r="V154" s="505">
        <f t="shared" si="36"/>
        <v>-232655.21088450123</v>
      </c>
      <c r="W154" s="495">
        <v>8270676.7103223633</v>
      </c>
      <c r="X154" s="495">
        <v>7443309.1481997762</v>
      </c>
      <c r="Y154" s="511">
        <v>-2046174</v>
      </c>
      <c r="Z154" s="511">
        <v>-2046174</v>
      </c>
      <c r="AA154" s="495">
        <v>6224502.7103223633</v>
      </c>
      <c r="AB154" s="495">
        <v>5397135.1481997762</v>
      </c>
      <c r="AC154" s="505">
        <f t="shared" si="37"/>
        <v>-827367.56212258711</v>
      </c>
      <c r="AD154" s="512">
        <f t="shared" si="38"/>
        <v>647.57622870603029</v>
      </c>
      <c r="AE154" s="531">
        <f t="shared" si="39"/>
        <v>559.75266004975902</v>
      </c>
      <c r="AF154" s="507">
        <f t="shared" si="40"/>
        <v>-87.823568656271277</v>
      </c>
      <c r="AG154" s="496">
        <v>2</v>
      </c>
      <c r="AH154" s="496">
        <v>2</v>
      </c>
    </row>
    <row r="155" spans="1:34">
      <c r="A155" s="502">
        <v>483</v>
      </c>
      <c r="B155" s="503" t="s">
        <v>189</v>
      </c>
      <c r="C155" s="504">
        <v>1076</v>
      </c>
      <c r="D155" s="504">
        <v>1067</v>
      </c>
      <c r="E155" s="510">
        <v>1226589.7984548532</v>
      </c>
      <c r="F155" s="200">
        <v>1138737.7592231364</v>
      </c>
      <c r="G155" s="505">
        <f t="shared" si="31"/>
        <v>-87852.039231716888</v>
      </c>
      <c r="H155" s="506">
        <f t="shared" si="32"/>
        <v>-280395</v>
      </c>
      <c r="I155" s="200">
        <f t="shared" si="33"/>
        <v>-565757.3471936041</v>
      </c>
      <c r="J155" s="507">
        <f t="shared" si="34"/>
        <v>-285362.3471936041</v>
      </c>
      <c r="K155" s="508">
        <v>-80834</v>
      </c>
      <c r="L155" s="509">
        <v>-220343.42983835837</v>
      </c>
      <c r="M155" s="509">
        <v>-199561</v>
      </c>
      <c r="N155" s="509">
        <v>-280678.26115075208</v>
      </c>
      <c r="O155" s="509">
        <v>-43157.104136329144</v>
      </c>
      <c r="P155" s="508">
        <f t="shared" si="35"/>
        <v>-21578.552068164572</v>
      </c>
      <c r="Q155" s="510"/>
      <c r="R155" s="510">
        <v>956844</v>
      </c>
      <c r="S155" s="510">
        <v>952009.79283989489</v>
      </c>
      <c r="T155" s="510">
        <v>241773.01546562792</v>
      </c>
      <c r="U155" s="510">
        <v>241765.99015915487</v>
      </c>
      <c r="V155" s="505">
        <f t="shared" si="36"/>
        <v>-4841.2324665780179</v>
      </c>
      <c r="W155" s="495">
        <v>2144812.0154656279</v>
      </c>
      <c r="X155" s="495">
        <v>1766756.1950285849</v>
      </c>
      <c r="Y155" s="511">
        <v>-208749</v>
      </c>
      <c r="Z155" s="511">
        <v>-208749</v>
      </c>
      <c r="AA155" s="495">
        <v>1936063.0154656279</v>
      </c>
      <c r="AB155" s="495">
        <v>1558007.1950285849</v>
      </c>
      <c r="AC155" s="505">
        <f t="shared" si="37"/>
        <v>-378055.82043704297</v>
      </c>
      <c r="AD155" s="512">
        <f t="shared" si="38"/>
        <v>1799.315070135342</v>
      </c>
      <c r="AE155" s="531">
        <f t="shared" si="39"/>
        <v>1460.1754405141378</v>
      </c>
      <c r="AF155" s="507">
        <f t="shared" si="40"/>
        <v>-339.13962962120422</v>
      </c>
      <c r="AG155" s="496">
        <v>17</v>
      </c>
      <c r="AH155" s="496">
        <v>17</v>
      </c>
    </row>
    <row r="156" spans="1:34">
      <c r="A156" s="502">
        <v>484</v>
      </c>
      <c r="B156" s="503" t="s">
        <v>190</v>
      </c>
      <c r="C156" s="504">
        <v>3055</v>
      </c>
      <c r="D156" s="504">
        <v>2967</v>
      </c>
      <c r="E156" s="510">
        <v>819383.30721125775</v>
      </c>
      <c r="F156" s="200">
        <v>781812.65422908659</v>
      </c>
      <c r="G156" s="505">
        <f t="shared" si="31"/>
        <v>-37570.652982171159</v>
      </c>
      <c r="H156" s="506">
        <f t="shared" si="32"/>
        <v>-216089</v>
      </c>
      <c r="I156" s="200">
        <f t="shared" si="33"/>
        <v>-506917.43129496812</v>
      </c>
      <c r="J156" s="507">
        <f t="shared" si="34"/>
        <v>-290828.43129496812</v>
      </c>
      <c r="K156" s="508">
        <v>-353442</v>
      </c>
      <c r="L156" s="509">
        <v>-386188.6184776689</v>
      </c>
      <c r="M156" s="509">
        <v>137353</v>
      </c>
      <c r="N156" s="509">
        <v>59281.207762581624</v>
      </c>
      <c r="O156" s="509">
        <v>-120006.68038658724</v>
      </c>
      <c r="P156" s="508">
        <f t="shared" si="35"/>
        <v>-60003.340193293618</v>
      </c>
      <c r="Q156" s="510"/>
      <c r="R156" s="510">
        <v>-23653</v>
      </c>
      <c r="S156" s="510">
        <v>1085211.964718394</v>
      </c>
      <c r="T156" s="510">
        <v>607771.47088380624</v>
      </c>
      <c r="U156" s="510">
        <v>609923.91101873957</v>
      </c>
      <c r="V156" s="505">
        <f t="shared" si="36"/>
        <v>1111017.4048533272</v>
      </c>
      <c r="W156" s="495">
        <v>1187412.4708838062</v>
      </c>
      <c r="X156" s="495">
        <v>1970031.0986712603</v>
      </c>
      <c r="Y156" s="511">
        <v>214866</v>
      </c>
      <c r="Z156" s="511">
        <v>214866</v>
      </c>
      <c r="AA156" s="495">
        <v>1402278.4708838062</v>
      </c>
      <c r="AB156" s="495">
        <v>2184897.0986712603</v>
      </c>
      <c r="AC156" s="505">
        <f t="shared" si="37"/>
        <v>782618.62778745405</v>
      </c>
      <c r="AD156" s="512">
        <f t="shared" si="38"/>
        <v>459.01095609944559</v>
      </c>
      <c r="AE156" s="531">
        <f t="shared" si="39"/>
        <v>736.39942658283121</v>
      </c>
      <c r="AF156" s="507">
        <f t="shared" si="40"/>
        <v>277.38847048338562</v>
      </c>
      <c r="AG156" s="496">
        <v>4</v>
      </c>
      <c r="AH156" s="496">
        <v>4</v>
      </c>
    </row>
    <row r="157" spans="1:34">
      <c r="A157" s="502">
        <v>489</v>
      </c>
      <c r="B157" s="503" t="s">
        <v>191</v>
      </c>
      <c r="C157" s="504">
        <v>1835</v>
      </c>
      <c r="D157" s="504">
        <v>1791</v>
      </c>
      <c r="E157" s="510">
        <v>96486.14250286296</v>
      </c>
      <c r="F157" s="200">
        <v>107103.82811228791</v>
      </c>
      <c r="G157" s="505">
        <f t="shared" si="31"/>
        <v>10617.685609424952</v>
      </c>
      <c r="H157" s="506">
        <f t="shared" si="32"/>
        <v>1177909</v>
      </c>
      <c r="I157" s="200">
        <f t="shared" si="33"/>
        <v>843424.52011034475</v>
      </c>
      <c r="J157" s="507">
        <f t="shared" si="34"/>
        <v>-334484.47988965525</v>
      </c>
      <c r="K157" s="508">
        <v>741397</v>
      </c>
      <c r="L157" s="509">
        <v>626247.42020970921</v>
      </c>
      <c r="M157" s="509">
        <v>436512</v>
      </c>
      <c r="N157" s="509">
        <v>325838.35600396089</v>
      </c>
      <c r="O157" s="509">
        <v>-72440.837402216959</v>
      </c>
      <c r="P157" s="508">
        <f t="shared" si="35"/>
        <v>-36220.41870110848</v>
      </c>
      <c r="Q157" s="510"/>
      <c r="R157" s="510">
        <v>713914</v>
      </c>
      <c r="S157" s="510">
        <v>856201.88495069812</v>
      </c>
      <c r="T157" s="510">
        <v>426527.30960735946</v>
      </c>
      <c r="U157" s="510">
        <v>430233.60512749996</v>
      </c>
      <c r="V157" s="505">
        <f t="shared" si="36"/>
        <v>145994.18047083844</v>
      </c>
      <c r="W157" s="495">
        <v>2414837.3096073596</v>
      </c>
      <c r="X157" s="495">
        <v>2236963.8383008363</v>
      </c>
      <c r="Y157" s="511">
        <v>-425642</v>
      </c>
      <c r="Z157" s="511">
        <v>-425642</v>
      </c>
      <c r="AA157" s="495">
        <v>1989195.3096073596</v>
      </c>
      <c r="AB157" s="495">
        <v>1811321.8383008363</v>
      </c>
      <c r="AC157" s="505">
        <f t="shared" si="37"/>
        <v>-177873.47130652331</v>
      </c>
      <c r="AD157" s="512">
        <f t="shared" si="38"/>
        <v>1084.0301414754003</v>
      </c>
      <c r="AE157" s="531">
        <f t="shared" si="39"/>
        <v>1011.3466433840515</v>
      </c>
      <c r="AF157" s="507">
        <f t="shared" si="40"/>
        <v>-72.683498091348838</v>
      </c>
      <c r="AG157" s="496">
        <v>8</v>
      </c>
      <c r="AH157" s="496">
        <v>8</v>
      </c>
    </row>
    <row r="158" spans="1:34">
      <c r="A158" s="502">
        <v>491</v>
      </c>
      <c r="B158" s="503" t="s">
        <v>192</v>
      </c>
      <c r="C158" s="504">
        <v>52122</v>
      </c>
      <c r="D158" s="504">
        <v>51980</v>
      </c>
      <c r="E158" s="510">
        <v>4989979.0296661239</v>
      </c>
      <c r="F158" s="200">
        <v>5081543.8158228807</v>
      </c>
      <c r="G158" s="505">
        <f t="shared" si="31"/>
        <v>91564.786156756803</v>
      </c>
      <c r="H158" s="506">
        <f t="shared" si="32"/>
        <v>-13901371</v>
      </c>
      <c r="I158" s="200">
        <f t="shared" si="33"/>
        <v>-19774653.857100688</v>
      </c>
      <c r="J158" s="507">
        <f t="shared" si="34"/>
        <v>-5873282.8571006879</v>
      </c>
      <c r="K158" s="508">
        <v>-9833568</v>
      </c>
      <c r="L158" s="509">
        <v>-11813660.192784047</v>
      </c>
      <c r="M158" s="509">
        <v>-4067803</v>
      </c>
      <c r="N158" s="509">
        <v>-4807329.7378784167</v>
      </c>
      <c r="O158" s="509">
        <v>-2102442.6176254819</v>
      </c>
      <c r="P158" s="508">
        <f t="shared" si="35"/>
        <v>-1051221.308812741</v>
      </c>
      <c r="Q158" s="510"/>
      <c r="R158" s="510">
        <v>9887140</v>
      </c>
      <c r="S158" s="510">
        <v>10984351.12146844</v>
      </c>
      <c r="T158" s="510">
        <v>8906554.4027713668</v>
      </c>
      <c r="U158" s="510">
        <v>9040463.7449156046</v>
      </c>
      <c r="V158" s="505">
        <f t="shared" si="36"/>
        <v>1231120.4636126757</v>
      </c>
      <c r="W158" s="495">
        <v>9882302.4027713668</v>
      </c>
      <c r="X158" s="495">
        <v>5331704.8251063861</v>
      </c>
      <c r="Y158" s="511">
        <v>1272880</v>
      </c>
      <c r="Z158" s="511">
        <v>1272880</v>
      </c>
      <c r="AA158" s="495">
        <v>11155182.402771367</v>
      </c>
      <c r="AB158" s="495">
        <v>6604584.8251063861</v>
      </c>
      <c r="AC158" s="505">
        <f t="shared" si="37"/>
        <v>-4550597.5776649807</v>
      </c>
      <c r="AD158" s="512">
        <f t="shared" si="38"/>
        <v>214.02061322994834</v>
      </c>
      <c r="AE158" s="531">
        <f t="shared" si="39"/>
        <v>127.06011591201205</v>
      </c>
      <c r="AF158" s="507">
        <f t="shared" si="40"/>
        <v>-86.960497317936287</v>
      </c>
      <c r="AG158" s="496">
        <v>10</v>
      </c>
      <c r="AH158" s="496">
        <v>10</v>
      </c>
    </row>
    <row r="159" spans="1:34">
      <c r="A159" s="502">
        <v>494</v>
      </c>
      <c r="B159" s="503" t="s">
        <v>193</v>
      </c>
      <c r="C159" s="504">
        <v>8909</v>
      </c>
      <c r="D159" s="504">
        <v>8882</v>
      </c>
      <c r="E159" s="510">
        <v>8248865.4596698396</v>
      </c>
      <c r="F159" s="200">
        <v>8196353.9812327195</v>
      </c>
      <c r="G159" s="505">
        <f t="shared" si="31"/>
        <v>-52511.478437120095</v>
      </c>
      <c r="H159" s="506">
        <f t="shared" si="32"/>
        <v>-3503053</v>
      </c>
      <c r="I159" s="200">
        <f t="shared" si="33"/>
        <v>-4105204.7946798364</v>
      </c>
      <c r="J159" s="507">
        <f t="shared" si="34"/>
        <v>-602151.79467983637</v>
      </c>
      <c r="K159" s="508">
        <v>-1553214</v>
      </c>
      <c r="L159" s="509">
        <v>-1650690.8842148709</v>
      </c>
      <c r="M159" s="509">
        <v>-1949839</v>
      </c>
      <c r="N159" s="509">
        <v>-1915636.5923690766</v>
      </c>
      <c r="O159" s="509">
        <v>-359251.54539725912</v>
      </c>
      <c r="P159" s="508">
        <f t="shared" si="35"/>
        <v>-179625.77269862956</v>
      </c>
      <c r="Q159" s="510"/>
      <c r="R159" s="510">
        <v>5382582</v>
      </c>
      <c r="S159" s="510">
        <v>4993324.9157926552</v>
      </c>
      <c r="T159" s="510">
        <v>1357802.8644019193</v>
      </c>
      <c r="U159" s="510">
        <v>1371992.4141791677</v>
      </c>
      <c r="V159" s="505">
        <f t="shared" si="36"/>
        <v>-375067.53443009686</v>
      </c>
      <c r="W159" s="495">
        <v>11486197.86440192</v>
      </c>
      <c r="X159" s="495">
        <v>10456466.516524732</v>
      </c>
      <c r="Y159" s="511">
        <v>80250</v>
      </c>
      <c r="Z159" s="511">
        <v>80250</v>
      </c>
      <c r="AA159" s="495">
        <v>11566447.86440192</v>
      </c>
      <c r="AB159" s="495">
        <v>10536716.516524732</v>
      </c>
      <c r="AC159" s="505">
        <f t="shared" si="37"/>
        <v>-1029731.3478771877</v>
      </c>
      <c r="AD159" s="512">
        <f t="shared" si="38"/>
        <v>1298.288008126829</v>
      </c>
      <c r="AE159" s="531">
        <f t="shared" si="39"/>
        <v>1186.2999906017487</v>
      </c>
      <c r="AF159" s="507">
        <f t="shared" si="40"/>
        <v>-111.98801752508029</v>
      </c>
      <c r="AG159" s="496">
        <v>17</v>
      </c>
      <c r="AH159" s="496">
        <v>17</v>
      </c>
    </row>
    <row r="160" spans="1:34">
      <c r="A160" s="502">
        <v>495</v>
      </c>
      <c r="B160" s="503" t="s">
        <v>194</v>
      </c>
      <c r="C160" s="504">
        <v>1488</v>
      </c>
      <c r="D160" s="504">
        <v>1477</v>
      </c>
      <c r="E160" s="510">
        <v>554067.88380874787</v>
      </c>
      <c r="F160" s="200">
        <v>656380.42603053281</v>
      </c>
      <c r="G160" s="505">
        <f t="shared" si="31"/>
        <v>102312.54222178494</v>
      </c>
      <c r="H160" s="506">
        <f t="shared" si="32"/>
        <v>393321</v>
      </c>
      <c r="I160" s="200">
        <f t="shared" si="33"/>
        <v>-102249.56489940576</v>
      </c>
      <c r="J160" s="507">
        <f t="shared" si="34"/>
        <v>-495570.56489940576</v>
      </c>
      <c r="K160" s="508">
        <v>214609</v>
      </c>
      <c r="L160" s="509">
        <v>-13791.668091185933</v>
      </c>
      <c r="M160" s="509">
        <v>178712</v>
      </c>
      <c r="N160" s="509">
        <v>1152.7538141205916</v>
      </c>
      <c r="O160" s="509">
        <v>-59740.433748226948</v>
      </c>
      <c r="P160" s="508">
        <f t="shared" si="35"/>
        <v>-29870.216874113474</v>
      </c>
      <c r="Q160" s="510"/>
      <c r="R160" s="510">
        <v>-704</v>
      </c>
      <c r="S160" s="510">
        <v>278337.08080809779</v>
      </c>
      <c r="T160" s="510">
        <v>332971.06142243807</v>
      </c>
      <c r="U160" s="510">
        <v>335789.70564277651</v>
      </c>
      <c r="V160" s="505">
        <f t="shared" si="36"/>
        <v>281859.72502843622</v>
      </c>
      <c r="W160" s="495">
        <v>1279656.0614224381</v>
      </c>
      <c r="X160" s="495">
        <v>1168257.6475820057</v>
      </c>
      <c r="Y160" s="511">
        <v>-370317</v>
      </c>
      <c r="Z160" s="511">
        <v>-370317</v>
      </c>
      <c r="AA160" s="495">
        <v>909339.06142243813</v>
      </c>
      <c r="AB160" s="495">
        <v>797940.64758200571</v>
      </c>
      <c r="AC160" s="505">
        <f t="shared" si="37"/>
        <v>-111398.41384043242</v>
      </c>
      <c r="AD160" s="512">
        <f t="shared" si="38"/>
        <v>611.11496063335892</v>
      </c>
      <c r="AE160" s="531">
        <f t="shared" si="39"/>
        <v>540.24417574949609</v>
      </c>
      <c r="AF160" s="507">
        <f t="shared" si="40"/>
        <v>-70.870784883862825</v>
      </c>
      <c r="AG160" s="496">
        <v>13</v>
      </c>
      <c r="AH160" s="496">
        <v>13</v>
      </c>
    </row>
    <row r="161" spans="1:34">
      <c r="A161" s="502">
        <v>498</v>
      </c>
      <c r="B161" s="503" t="s">
        <v>195</v>
      </c>
      <c r="C161" s="504">
        <v>2321</v>
      </c>
      <c r="D161" s="504">
        <v>2281</v>
      </c>
      <c r="E161" s="510">
        <v>2758797.9688672982</v>
      </c>
      <c r="F161" s="200">
        <v>2613012.1841527848</v>
      </c>
      <c r="G161" s="505">
        <f t="shared" si="31"/>
        <v>-145785.78471451346</v>
      </c>
      <c r="H161" s="506">
        <f t="shared" si="32"/>
        <v>371701</v>
      </c>
      <c r="I161" s="200">
        <f t="shared" si="33"/>
        <v>601217.25890328118</v>
      </c>
      <c r="J161" s="507">
        <f t="shared" si="34"/>
        <v>229516.25890328118</v>
      </c>
      <c r="K161" s="508">
        <v>-122686</v>
      </c>
      <c r="L161" s="509">
        <v>123923.62222621634</v>
      </c>
      <c r="M161" s="509">
        <v>494387</v>
      </c>
      <c r="N161" s="509">
        <v>615683.54464562167</v>
      </c>
      <c r="O161" s="509">
        <v>-92259.938645704577</v>
      </c>
      <c r="P161" s="508">
        <f t="shared" si="35"/>
        <v>-46129.969322852288</v>
      </c>
      <c r="Q161" s="510"/>
      <c r="R161" s="510">
        <v>46622</v>
      </c>
      <c r="S161" s="510">
        <v>39295.124444007408</v>
      </c>
      <c r="T161" s="510">
        <v>444350.04603458964</v>
      </c>
      <c r="U161" s="510">
        <v>448744.42683288245</v>
      </c>
      <c r="V161" s="505">
        <f t="shared" si="36"/>
        <v>-2932.4947576997802</v>
      </c>
      <c r="W161" s="495">
        <v>3621471.0460345894</v>
      </c>
      <c r="X161" s="495">
        <v>3702268.9943329627</v>
      </c>
      <c r="Y161" s="511">
        <v>186556</v>
      </c>
      <c r="Z161" s="511">
        <v>186556</v>
      </c>
      <c r="AA161" s="495">
        <v>3808027.0460345894</v>
      </c>
      <c r="AB161" s="495">
        <v>3888824.9943329627</v>
      </c>
      <c r="AC161" s="505">
        <f t="shared" si="37"/>
        <v>80797.94829837326</v>
      </c>
      <c r="AD161" s="512">
        <f t="shared" si="38"/>
        <v>1640.6837768352389</v>
      </c>
      <c r="AE161" s="531">
        <f t="shared" si="39"/>
        <v>1704.8772443371165</v>
      </c>
      <c r="AF161" s="507">
        <f t="shared" si="40"/>
        <v>64.193467501877649</v>
      </c>
      <c r="AG161" s="496">
        <v>19</v>
      </c>
      <c r="AH161" s="496">
        <v>19</v>
      </c>
    </row>
    <row r="162" spans="1:34">
      <c r="A162" s="502">
        <v>499</v>
      </c>
      <c r="B162" s="503" t="s">
        <v>196</v>
      </c>
      <c r="C162" s="504">
        <v>19536</v>
      </c>
      <c r="D162" s="504">
        <v>19662</v>
      </c>
      <c r="E162" s="510">
        <v>15369363.046385489</v>
      </c>
      <c r="F162" s="200">
        <v>15659744.982232988</v>
      </c>
      <c r="G162" s="505">
        <f t="shared" si="31"/>
        <v>290381.93584749848</v>
      </c>
      <c r="H162" s="506">
        <f t="shared" si="32"/>
        <v>3025041</v>
      </c>
      <c r="I162" s="200">
        <f t="shared" si="33"/>
        <v>242172.99264087388</v>
      </c>
      <c r="J162" s="507">
        <f t="shared" si="34"/>
        <v>-2782868.0073591261</v>
      </c>
      <c r="K162" s="508">
        <v>2257096</v>
      </c>
      <c r="L162" s="509">
        <v>1419735.0556356052</v>
      </c>
      <c r="M162" s="509">
        <v>767945</v>
      </c>
      <c r="N162" s="509">
        <v>15345.596136248527</v>
      </c>
      <c r="O162" s="509">
        <v>-795271.77275398653</v>
      </c>
      <c r="P162" s="508">
        <f t="shared" si="35"/>
        <v>-397635.88637699327</v>
      </c>
      <c r="Q162" s="510"/>
      <c r="R162" s="510">
        <v>4570585</v>
      </c>
      <c r="S162" s="510">
        <v>4113035.363859355</v>
      </c>
      <c r="T162" s="510">
        <v>2855979.3655998916</v>
      </c>
      <c r="U162" s="510">
        <v>2874317.3275775257</v>
      </c>
      <c r="V162" s="505">
        <f t="shared" si="36"/>
        <v>-439211.67416300997</v>
      </c>
      <c r="W162" s="495">
        <v>25820969.365599893</v>
      </c>
      <c r="X162" s="495">
        <v>22889270.666310802</v>
      </c>
      <c r="Y162" s="511">
        <v>-1208697</v>
      </c>
      <c r="Z162" s="511">
        <v>-1208697</v>
      </c>
      <c r="AA162" s="495">
        <v>24612272.365599893</v>
      </c>
      <c r="AB162" s="495">
        <v>21680573.666310802</v>
      </c>
      <c r="AC162" s="505">
        <f t="shared" si="37"/>
        <v>-2931698.6992890909</v>
      </c>
      <c r="AD162" s="512">
        <f t="shared" si="38"/>
        <v>1259.8419515560961</v>
      </c>
      <c r="AE162" s="531">
        <f t="shared" si="39"/>
        <v>1102.6636998428849</v>
      </c>
      <c r="AF162" s="507">
        <f t="shared" si="40"/>
        <v>-157.17825171321124</v>
      </c>
      <c r="AG162" s="496">
        <v>15</v>
      </c>
      <c r="AH162" s="496">
        <v>15</v>
      </c>
    </row>
    <row r="163" spans="1:34">
      <c r="A163" s="502">
        <v>500</v>
      </c>
      <c r="B163" s="503" t="s">
        <v>197</v>
      </c>
      <c r="C163" s="504">
        <v>10426</v>
      </c>
      <c r="D163" s="504">
        <v>10486</v>
      </c>
      <c r="E163" s="510">
        <v>7409605.8238066826</v>
      </c>
      <c r="F163" s="200">
        <v>7567572.343568258</v>
      </c>
      <c r="G163" s="505">
        <f t="shared" si="31"/>
        <v>157966.51976157539</v>
      </c>
      <c r="H163" s="506">
        <f t="shared" si="32"/>
        <v>3656610</v>
      </c>
      <c r="I163" s="200">
        <f t="shared" si="33"/>
        <v>3440736.3970299913</v>
      </c>
      <c r="J163" s="507">
        <f t="shared" si="34"/>
        <v>-215873.60297000874</v>
      </c>
      <c r="K163" s="508">
        <v>2384572</v>
      </c>
      <c r="L163" s="509">
        <v>2754998.9205640587</v>
      </c>
      <c r="M163" s="509">
        <v>1272038</v>
      </c>
      <c r="N163" s="509">
        <v>1321930.6263818848</v>
      </c>
      <c r="O163" s="509">
        <v>-424128.76661063492</v>
      </c>
      <c r="P163" s="508">
        <f t="shared" si="35"/>
        <v>-212064.38330531746</v>
      </c>
      <c r="Q163" s="510"/>
      <c r="R163" s="510">
        <v>1637247</v>
      </c>
      <c r="S163" s="510">
        <v>1323143.3783229319</v>
      </c>
      <c r="T163" s="510">
        <v>1064618.4075359539</v>
      </c>
      <c r="U163" s="510">
        <v>1060585.3458426399</v>
      </c>
      <c r="V163" s="505">
        <f t="shared" si="36"/>
        <v>-318136.68337038206</v>
      </c>
      <c r="W163" s="495">
        <v>13768081.407535953</v>
      </c>
      <c r="X163" s="495">
        <v>13392037.464763854</v>
      </c>
      <c r="Y163" s="511">
        <v>-750640</v>
      </c>
      <c r="Z163" s="511">
        <v>-750640</v>
      </c>
      <c r="AA163" s="495">
        <v>13017441.407535953</v>
      </c>
      <c r="AB163" s="495">
        <v>12641397.464763854</v>
      </c>
      <c r="AC163" s="505">
        <f t="shared" si="37"/>
        <v>-376043.94277209975</v>
      </c>
      <c r="AD163" s="512">
        <f t="shared" si="38"/>
        <v>1248.555669243809</v>
      </c>
      <c r="AE163" s="531">
        <f t="shared" si="39"/>
        <v>1205.550015712746</v>
      </c>
      <c r="AF163" s="507">
        <f t="shared" si="40"/>
        <v>-43.00565353106299</v>
      </c>
      <c r="AG163" s="496">
        <v>13</v>
      </c>
      <c r="AH163" s="496">
        <v>13</v>
      </c>
    </row>
    <row r="164" spans="1:34">
      <c r="A164" s="502">
        <v>503</v>
      </c>
      <c r="B164" s="503" t="s">
        <v>198</v>
      </c>
      <c r="C164" s="504">
        <v>7594</v>
      </c>
      <c r="D164" s="504">
        <v>7539</v>
      </c>
      <c r="E164" s="510">
        <v>1517801.9015939655</v>
      </c>
      <c r="F164" s="200">
        <v>1669909.5251042675</v>
      </c>
      <c r="G164" s="505">
        <f t="shared" si="31"/>
        <v>152107.62351030204</v>
      </c>
      <c r="H164" s="506">
        <f t="shared" si="32"/>
        <v>-1877719</v>
      </c>
      <c r="I164" s="200">
        <f t="shared" si="33"/>
        <v>-1884022.0812661047</v>
      </c>
      <c r="J164" s="507">
        <f t="shared" si="34"/>
        <v>-6303.0812661047094</v>
      </c>
      <c r="K164" s="508">
        <v>-873381</v>
      </c>
      <c r="L164" s="509">
        <v>-653149.55985418009</v>
      </c>
      <c r="M164" s="509">
        <v>-1004338</v>
      </c>
      <c r="N164" s="509">
        <v>-773475.97771400691</v>
      </c>
      <c r="O164" s="509">
        <v>-304931.02913194511</v>
      </c>
      <c r="P164" s="508">
        <f t="shared" si="35"/>
        <v>-152465.51456597255</v>
      </c>
      <c r="Q164" s="510"/>
      <c r="R164" s="510">
        <v>3242821</v>
      </c>
      <c r="S164" s="510">
        <v>2941557.5936841946</v>
      </c>
      <c r="T164" s="510">
        <v>1432956.3497235579</v>
      </c>
      <c r="U164" s="510">
        <v>1426920.6285117108</v>
      </c>
      <c r="V164" s="505">
        <f t="shared" si="36"/>
        <v>-307299.12752765231</v>
      </c>
      <c r="W164" s="495">
        <v>4315860.3497235579</v>
      </c>
      <c r="X164" s="495">
        <v>4154365.6660340903</v>
      </c>
      <c r="Y164" s="511">
        <v>-94517</v>
      </c>
      <c r="Z164" s="511">
        <v>-94517</v>
      </c>
      <c r="AA164" s="495">
        <v>4221343.3497235579</v>
      </c>
      <c r="AB164" s="495">
        <v>4059848.6660340903</v>
      </c>
      <c r="AC164" s="505">
        <f t="shared" si="37"/>
        <v>-161494.68368946761</v>
      </c>
      <c r="AD164" s="512">
        <f t="shared" si="38"/>
        <v>555.87876609475347</v>
      </c>
      <c r="AE164" s="531">
        <f t="shared" si="39"/>
        <v>538.51288845126544</v>
      </c>
      <c r="AF164" s="507">
        <f t="shared" si="40"/>
        <v>-17.365877643488034</v>
      </c>
      <c r="AG164" s="496">
        <v>2</v>
      </c>
      <c r="AH164" s="496">
        <v>2</v>
      </c>
    </row>
    <row r="165" spans="1:34">
      <c r="A165" s="502">
        <v>504</v>
      </c>
      <c r="B165" s="503" t="s">
        <v>199</v>
      </c>
      <c r="C165" s="504">
        <v>1816</v>
      </c>
      <c r="D165" s="504">
        <v>1764</v>
      </c>
      <c r="E165" s="510">
        <v>465569.33828527154</v>
      </c>
      <c r="F165" s="200">
        <v>504710.9221904201</v>
      </c>
      <c r="G165" s="505">
        <f t="shared" si="31"/>
        <v>39141.583905148553</v>
      </c>
      <c r="H165" s="506">
        <f t="shared" si="32"/>
        <v>-127365</v>
      </c>
      <c r="I165" s="200">
        <f t="shared" si="33"/>
        <v>-763598.35241222382</v>
      </c>
      <c r="J165" s="507">
        <f t="shared" si="34"/>
        <v>-636233.35241222382</v>
      </c>
      <c r="K165" s="508">
        <v>-152540</v>
      </c>
      <c r="L165" s="509">
        <v>-481756.66322408913</v>
      </c>
      <c r="M165" s="509">
        <v>25175</v>
      </c>
      <c r="N165" s="509">
        <v>-174818.54247330152</v>
      </c>
      <c r="O165" s="509">
        <v>-71348.7644765554</v>
      </c>
      <c r="P165" s="508">
        <f t="shared" si="35"/>
        <v>-35674.3822382777</v>
      </c>
      <c r="Q165" s="510"/>
      <c r="R165" s="510">
        <v>770223</v>
      </c>
      <c r="S165" s="510">
        <v>753206.48148884752</v>
      </c>
      <c r="T165" s="510">
        <v>394743.52792224655</v>
      </c>
      <c r="U165" s="510">
        <v>390394.79050464102</v>
      </c>
      <c r="V165" s="505">
        <f t="shared" si="36"/>
        <v>-21365.255928758066</v>
      </c>
      <c r="W165" s="495">
        <v>1503170.5279222466</v>
      </c>
      <c r="X165" s="495">
        <v>884713.84177168994</v>
      </c>
      <c r="Y165" s="511">
        <v>-503678</v>
      </c>
      <c r="Z165" s="511">
        <v>-503678</v>
      </c>
      <c r="AA165" s="495">
        <v>999492.52792224661</v>
      </c>
      <c r="AB165" s="495">
        <v>381035.84177168994</v>
      </c>
      <c r="AC165" s="505">
        <f t="shared" si="37"/>
        <v>-618456.68615055666</v>
      </c>
      <c r="AD165" s="512">
        <f t="shared" si="38"/>
        <v>550.38134797480541</v>
      </c>
      <c r="AE165" s="531">
        <f t="shared" si="39"/>
        <v>216.00671302249998</v>
      </c>
      <c r="AF165" s="507">
        <f t="shared" si="40"/>
        <v>-334.37463495230543</v>
      </c>
      <c r="AG165" s="496">
        <v>1</v>
      </c>
      <c r="AH165" s="497">
        <v>32</v>
      </c>
    </row>
    <row r="166" spans="1:34">
      <c r="A166" s="502">
        <v>505</v>
      </c>
      <c r="B166" s="503" t="s">
        <v>200</v>
      </c>
      <c r="C166" s="504">
        <v>20837</v>
      </c>
      <c r="D166" s="504">
        <v>20912</v>
      </c>
      <c r="E166" s="510">
        <v>11762707.519781444</v>
      </c>
      <c r="F166" s="200">
        <v>11740320.309852628</v>
      </c>
      <c r="G166" s="505">
        <f t="shared" si="31"/>
        <v>-22387.209928816184</v>
      </c>
      <c r="H166" s="506">
        <f t="shared" si="32"/>
        <v>-1555186</v>
      </c>
      <c r="I166" s="200">
        <f t="shared" si="33"/>
        <v>-1816178.2757769143</v>
      </c>
      <c r="J166" s="507">
        <f t="shared" si="34"/>
        <v>-260992.27577691432</v>
      </c>
      <c r="K166" s="508">
        <v>-1067723</v>
      </c>
      <c r="L166" s="509">
        <v>-563753.40234868601</v>
      </c>
      <c r="M166" s="509">
        <v>-487463</v>
      </c>
      <c r="N166" s="509">
        <v>16321.183318137992</v>
      </c>
      <c r="O166" s="509">
        <v>-845830.70449757739</v>
      </c>
      <c r="P166" s="508">
        <f t="shared" si="35"/>
        <v>-422915.35224878869</v>
      </c>
      <c r="Q166" s="510"/>
      <c r="R166" s="510">
        <v>3817903</v>
      </c>
      <c r="S166" s="510">
        <v>3853280.8196189539</v>
      </c>
      <c r="T166" s="510">
        <v>3199902.0564645682</v>
      </c>
      <c r="U166" s="510">
        <v>3172694.1441136678</v>
      </c>
      <c r="V166" s="505">
        <f t="shared" si="36"/>
        <v>8169.907268053852</v>
      </c>
      <c r="W166" s="495">
        <v>17225327.056464568</v>
      </c>
      <c r="X166" s="495">
        <v>16950116.997808397</v>
      </c>
      <c r="Y166" s="511">
        <v>-2154024</v>
      </c>
      <c r="Z166" s="511">
        <v>-2154024</v>
      </c>
      <c r="AA166" s="495">
        <v>15071303.056464568</v>
      </c>
      <c r="AB166" s="495">
        <v>14796092.997808397</v>
      </c>
      <c r="AC166" s="505">
        <f t="shared" si="37"/>
        <v>-275210.05865617096</v>
      </c>
      <c r="AD166" s="512">
        <f t="shared" si="38"/>
        <v>723.29524674687184</v>
      </c>
      <c r="AE166" s="531">
        <f t="shared" si="39"/>
        <v>707.54078987224545</v>
      </c>
      <c r="AF166" s="507">
        <f t="shared" si="40"/>
        <v>-15.754456874626385</v>
      </c>
      <c r="AG166" s="496">
        <v>1</v>
      </c>
      <c r="AH166" s="497">
        <v>33</v>
      </c>
    </row>
    <row r="167" spans="1:34">
      <c r="A167" s="502">
        <v>507</v>
      </c>
      <c r="B167" s="503" t="s">
        <v>201</v>
      </c>
      <c r="C167" s="504">
        <v>5635</v>
      </c>
      <c r="D167" s="504">
        <v>5564</v>
      </c>
      <c r="E167" s="510">
        <v>-142715.31545583857</v>
      </c>
      <c r="F167" s="200">
        <v>-12947.21637557284</v>
      </c>
      <c r="G167" s="505">
        <f t="shared" si="31"/>
        <v>129768.09908026573</v>
      </c>
      <c r="H167" s="506">
        <f t="shared" si="32"/>
        <v>592806</v>
      </c>
      <c r="I167" s="200">
        <f t="shared" si="33"/>
        <v>-1243989.409761851</v>
      </c>
      <c r="J167" s="507">
        <f t="shared" si="34"/>
        <v>-1836795.409761851</v>
      </c>
      <c r="K167" s="508">
        <v>126008</v>
      </c>
      <c r="L167" s="509">
        <v>-810656.74584524916</v>
      </c>
      <c r="M167" s="509">
        <v>466798</v>
      </c>
      <c r="N167" s="509">
        <v>-95760.788450994354</v>
      </c>
      <c r="O167" s="509">
        <v>-225047.91697707158</v>
      </c>
      <c r="P167" s="508">
        <f t="shared" si="35"/>
        <v>-112523.95848853579</v>
      </c>
      <c r="Q167" s="510"/>
      <c r="R167" s="510">
        <v>414202</v>
      </c>
      <c r="S167" s="510">
        <v>984651.4010908663</v>
      </c>
      <c r="T167" s="510">
        <v>1114235.8704170489</v>
      </c>
      <c r="U167" s="510">
        <v>1121655.2842319382</v>
      </c>
      <c r="V167" s="505">
        <f t="shared" si="36"/>
        <v>577868.81490575545</v>
      </c>
      <c r="W167" s="495">
        <v>1978527.8704170489</v>
      </c>
      <c r="X167" s="495">
        <v>849370.05918539653</v>
      </c>
      <c r="Y167" s="511">
        <v>36048</v>
      </c>
      <c r="Z167" s="511">
        <v>36048</v>
      </c>
      <c r="AA167" s="495">
        <v>2014575.8704170489</v>
      </c>
      <c r="AB167" s="495">
        <v>885418.05918539653</v>
      </c>
      <c r="AC167" s="505">
        <f t="shared" si="37"/>
        <v>-1129157.8112316523</v>
      </c>
      <c r="AD167" s="512">
        <f t="shared" si="38"/>
        <v>357.51124585928108</v>
      </c>
      <c r="AE167" s="531">
        <f t="shared" si="39"/>
        <v>159.13336793411153</v>
      </c>
      <c r="AF167" s="507">
        <f t="shared" si="40"/>
        <v>-198.37787792516954</v>
      </c>
      <c r="AG167" s="496">
        <v>10</v>
      </c>
      <c r="AH167" s="496">
        <v>10</v>
      </c>
    </row>
    <row r="168" spans="1:34">
      <c r="A168" s="502">
        <v>508</v>
      </c>
      <c r="B168" s="503" t="s">
        <v>202</v>
      </c>
      <c r="C168" s="504">
        <v>9563</v>
      </c>
      <c r="D168" s="504">
        <v>9360</v>
      </c>
      <c r="E168" s="510">
        <v>-666035.73560344242</v>
      </c>
      <c r="F168" s="200">
        <v>-754689.60951348767</v>
      </c>
      <c r="G168" s="505">
        <f t="shared" si="31"/>
        <v>-88653.873910045251</v>
      </c>
      <c r="H168" s="506">
        <f t="shared" si="32"/>
        <v>-371541</v>
      </c>
      <c r="I168" s="200">
        <f t="shared" si="33"/>
        <v>-1753461.9218905428</v>
      </c>
      <c r="J168" s="507">
        <f t="shared" si="34"/>
        <v>-1381920.9218905428</v>
      </c>
      <c r="K168" s="508">
        <v>-202195</v>
      </c>
      <c r="L168" s="509">
        <v>-752852.88941238658</v>
      </c>
      <c r="M168" s="509">
        <v>-169346</v>
      </c>
      <c r="N168" s="509">
        <v>-432731.11113414378</v>
      </c>
      <c r="O168" s="509">
        <v>-378585.28089600825</v>
      </c>
      <c r="P168" s="508">
        <f t="shared" si="35"/>
        <v>-189292.64044800412</v>
      </c>
      <c r="Q168" s="510"/>
      <c r="R168" s="510">
        <v>922746</v>
      </c>
      <c r="S168" s="510">
        <v>2346469.479160788</v>
      </c>
      <c r="T168" s="510">
        <v>1678386.8842173759</v>
      </c>
      <c r="U168" s="510">
        <v>1702723.6297231992</v>
      </c>
      <c r="V168" s="505">
        <f t="shared" si="36"/>
        <v>1448060.2246666113</v>
      </c>
      <c r="W168" s="495">
        <v>1563555.8842173759</v>
      </c>
      <c r="X168" s="495">
        <v>1541041.5774799837</v>
      </c>
      <c r="Y168" s="511">
        <v>-1010213</v>
      </c>
      <c r="Z168" s="511">
        <v>-1010213</v>
      </c>
      <c r="AA168" s="495">
        <v>553342.88421737589</v>
      </c>
      <c r="AB168" s="495">
        <v>530828.57747998368</v>
      </c>
      <c r="AC168" s="505">
        <f t="shared" si="37"/>
        <v>-22514.306737392209</v>
      </c>
      <c r="AD168" s="512">
        <f t="shared" si="38"/>
        <v>57.862897021580665</v>
      </c>
      <c r="AE168" s="531">
        <f t="shared" si="39"/>
        <v>56.712454858972613</v>
      </c>
      <c r="AF168" s="507">
        <f t="shared" si="40"/>
        <v>-1.1504421626080514</v>
      </c>
      <c r="AG168" s="496">
        <v>6</v>
      </c>
      <c r="AH168" s="496">
        <v>6</v>
      </c>
    </row>
    <row r="169" spans="1:34">
      <c r="A169" s="502">
        <v>529</v>
      </c>
      <c r="B169" s="503" t="s">
        <v>203</v>
      </c>
      <c r="C169" s="504">
        <v>19579</v>
      </c>
      <c r="D169" s="504">
        <v>19850</v>
      </c>
      <c r="E169" s="510">
        <v>4476972.7695490737</v>
      </c>
      <c r="F169" s="200">
        <v>4768453.778546555</v>
      </c>
      <c r="G169" s="505">
        <f t="shared" si="31"/>
        <v>291481.00899748132</v>
      </c>
      <c r="H169" s="506">
        <f t="shared" si="32"/>
        <v>3862065</v>
      </c>
      <c r="I169" s="200">
        <f t="shared" si="33"/>
        <v>3853814.9247288625</v>
      </c>
      <c r="J169" s="507">
        <f t="shared" si="34"/>
        <v>-8250.0752711375244</v>
      </c>
      <c r="K169" s="508">
        <v>3249169</v>
      </c>
      <c r="L169" s="509">
        <v>4190192.990663704</v>
      </c>
      <c r="M169" s="509">
        <v>612896</v>
      </c>
      <c r="N169" s="509">
        <v>867935.68819749181</v>
      </c>
      <c r="O169" s="509">
        <v>-802875.83608822268</v>
      </c>
      <c r="P169" s="508">
        <f t="shared" si="35"/>
        <v>-401437.91804411134</v>
      </c>
      <c r="Q169" s="510"/>
      <c r="R169" s="510">
        <v>-738196</v>
      </c>
      <c r="S169" s="510">
        <v>-631714.2681207665</v>
      </c>
      <c r="T169" s="510">
        <v>2330134.0337805543</v>
      </c>
      <c r="U169" s="510">
        <v>2342792.314749721</v>
      </c>
      <c r="V169" s="505">
        <f t="shared" si="36"/>
        <v>119140.01284840005</v>
      </c>
      <c r="W169" s="495">
        <v>9930976.0337805543</v>
      </c>
      <c r="X169" s="495">
        <v>10333346.74990443</v>
      </c>
      <c r="Y169" s="511">
        <v>-1120798</v>
      </c>
      <c r="Z169" s="511">
        <v>-1120798</v>
      </c>
      <c r="AA169" s="495">
        <v>8810178.0337805543</v>
      </c>
      <c r="AB169" s="495">
        <v>9212548.7499044295</v>
      </c>
      <c r="AC169" s="505">
        <f t="shared" si="37"/>
        <v>402370.71612387523</v>
      </c>
      <c r="AD169" s="512">
        <f t="shared" si="38"/>
        <v>449.98100177642141</v>
      </c>
      <c r="AE169" s="531">
        <f t="shared" si="39"/>
        <v>464.10824936546243</v>
      </c>
      <c r="AF169" s="507">
        <f t="shared" si="40"/>
        <v>14.127247589041019</v>
      </c>
      <c r="AG169" s="496">
        <v>2</v>
      </c>
      <c r="AH169" s="496">
        <v>2</v>
      </c>
    </row>
    <row r="170" spans="1:34">
      <c r="A170" s="502">
        <v>531</v>
      </c>
      <c r="B170" s="503" t="s">
        <v>204</v>
      </c>
      <c r="C170" s="504">
        <v>5169</v>
      </c>
      <c r="D170" s="504">
        <v>5072</v>
      </c>
      <c r="E170" s="510">
        <v>798833.27252442669</v>
      </c>
      <c r="F170" s="200">
        <v>433830.37070544157</v>
      </c>
      <c r="G170" s="505">
        <f t="shared" si="31"/>
        <v>-365002.90181898512</v>
      </c>
      <c r="H170" s="506">
        <f t="shared" si="32"/>
        <v>-1807680</v>
      </c>
      <c r="I170" s="200">
        <f t="shared" si="33"/>
        <v>-2386955.7959187655</v>
      </c>
      <c r="J170" s="507">
        <f t="shared" si="34"/>
        <v>-579275.79591876548</v>
      </c>
      <c r="K170" s="508">
        <v>-901193</v>
      </c>
      <c r="L170" s="509">
        <v>-1097883.4750977603</v>
      </c>
      <c r="M170" s="509">
        <v>-906487</v>
      </c>
      <c r="N170" s="509">
        <v>-981350.4386568137</v>
      </c>
      <c r="O170" s="509">
        <v>-205147.92144279421</v>
      </c>
      <c r="P170" s="508">
        <f t="shared" si="35"/>
        <v>-102573.9607213971</v>
      </c>
      <c r="Q170" s="510"/>
      <c r="R170" s="510">
        <v>2428372</v>
      </c>
      <c r="S170" s="510">
        <v>2193251.2214682288</v>
      </c>
      <c r="T170" s="510">
        <v>894507.61685186601</v>
      </c>
      <c r="U170" s="510">
        <v>899739.54975334334</v>
      </c>
      <c r="V170" s="505">
        <f t="shared" si="36"/>
        <v>-229888.84563029418</v>
      </c>
      <c r="W170" s="495">
        <v>2314033.6168518662</v>
      </c>
      <c r="X170" s="495">
        <v>1139865.3460082626</v>
      </c>
      <c r="Y170" s="511">
        <v>-199894</v>
      </c>
      <c r="Z170" s="511">
        <v>-199894</v>
      </c>
      <c r="AA170" s="495">
        <v>2114139.6168518662</v>
      </c>
      <c r="AB170" s="495">
        <v>939971.3460082626</v>
      </c>
      <c r="AC170" s="505">
        <f t="shared" si="37"/>
        <v>-1174168.2708436036</v>
      </c>
      <c r="AD170" s="512">
        <f t="shared" si="38"/>
        <v>409.00360163510663</v>
      </c>
      <c r="AE170" s="531">
        <f t="shared" si="39"/>
        <v>185.32558083759122</v>
      </c>
      <c r="AF170" s="507">
        <f t="shared" si="40"/>
        <v>-223.67802079751542</v>
      </c>
      <c r="AG170" s="496">
        <v>4</v>
      </c>
      <c r="AH170" s="496">
        <v>4</v>
      </c>
    </row>
    <row r="171" spans="1:34">
      <c r="A171" s="502">
        <v>535</v>
      </c>
      <c r="B171" s="503" t="s">
        <v>205</v>
      </c>
      <c r="C171" s="504">
        <v>10396</v>
      </c>
      <c r="D171" s="504">
        <v>10419</v>
      </c>
      <c r="E171" s="510">
        <v>8267007.3834482897</v>
      </c>
      <c r="F171" s="200">
        <v>8443137.6866405029</v>
      </c>
      <c r="G171" s="505">
        <f t="shared" si="31"/>
        <v>176130.30319221318</v>
      </c>
      <c r="H171" s="506">
        <f t="shared" si="32"/>
        <v>319477</v>
      </c>
      <c r="I171" s="200">
        <f t="shared" si="33"/>
        <v>-515962.88208901812</v>
      </c>
      <c r="J171" s="507">
        <f t="shared" si="34"/>
        <v>-835439.88208901812</v>
      </c>
      <c r="K171" s="508">
        <v>648350</v>
      </c>
      <c r="L171" s="509">
        <v>456401.84811779956</v>
      </c>
      <c r="M171" s="509">
        <v>-328873</v>
      </c>
      <c r="N171" s="509">
        <v>-340236.51840305002</v>
      </c>
      <c r="O171" s="509">
        <v>-421418.80786917842</v>
      </c>
      <c r="P171" s="508">
        <f t="shared" si="35"/>
        <v>-210709.40393458921</v>
      </c>
      <c r="Q171" s="510"/>
      <c r="R171" s="510">
        <v>6766676</v>
      </c>
      <c r="S171" s="510">
        <v>6446513.3680833969</v>
      </c>
      <c r="T171" s="510">
        <v>1996875.6162195161</v>
      </c>
      <c r="U171" s="510">
        <v>2020081.5275229253</v>
      </c>
      <c r="V171" s="505">
        <f t="shared" si="36"/>
        <v>-296956.72061319463</v>
      </c>
      <c r="W171" s="495">
        <v>17350035.616219517</v>
      </c>
      <c r="X171" s="495">
        <v>16393769.700157836</v>
      </c>
      <c r="Y171" s="511">
        <v>-924542</v>
      </c>
      <c r="Z171" s="511">
        <v>-924542</v>
      </c>
      <c r="AA171" s="495">
        <v>16425493.616219517</v>
      </c>
      <c r="AB171" s="495">
        <v>15469227.700157836</v>
      </c>
      <c r="AC171" s="505">
        <f t="shared" si="37"/>
        <v>-956265.91606168076</v>
      </c>
      <c r="AD171" s="512">
        <f t="shared" si="38"/>
        <v>1579.9820715871024</v>
      </c>
      <c r="AE171" s="531">
        <f t="shared" si="39"/>
        <v>1484.7132834396618</v>
      </c>
      <c r="AF171" s="507">
        <f t="shared" si="40"/>
        <v>-95.268788147440546</v>
      </c>
      <c r="AG171" s="496">
        <v>17</v>
      </c>
      <c r="AH171" s="496">
        <v>17</v>
      </c>
    </row>
    <row r="172" spans="1:34">
      <c r="A172" s="502">
        <v>536</v>
      </c>
      <c r="B172" s="503" t="s">
        <v>206</v>
      </c>
      <c r="C172" s="504">
        <v>34884</v>
      </c>
      <c r="D172" s="504">
        <v>35346</v>
      </c>
      <c r="E172" s="510">
        <v>15120312.335955365</v>
      </c>
      <c r="F172" s="200">
        <v>15420058.530962333</v>
      </c>
      <c r="G172" s="505">
        <f t="shared" si="31"/>
        <v>299746.19500696845</v>
      </c>
      <c r="H172" s="506">
        <f t="shared" si="32"/>
        <v>-3391876</v>
      </c>
      <c r="I172" s="200">
        <f t="shared" si="33"/>
        <v>-3889408.0021698354</v>
      </c>
      <c r="J172" s="507">
        <f t="shared" si="34"/>
        <v>-497532.00216983538</v>
      </c>
      <c r="K172" s="508">
        <v>-1873068</v>
      </c>
      <c r="L172" s="509">
        <v>-1123305.9487932795</v>
      </c>
      <c r="M172" s="509">
        <v>-1518808</v>
      </c>
      <c r="N172" s="509">
        <v>-621634.85168580164</v>
      </c>
      <c r="O172" s="509">
        <v>-1429644.8011271697</v>
      </c>
      <c r="P172" s="508">
        <f t="shared" si="35"/>
        <v>-714822.40056358487</v>
      </c>
      <c r="Q172" s="510"/>
      <c r="R172" s="510">
        <v>5110446</v>
      </c>
      <c r="S172" s="510">
        <v>5607276.2066935757</v>
      </c>
      <c r="T172" s="510">
        <v>4319910.8290714007</v>
      </c>
      <c r="U172" s="510">
        <v>4370250.7011302151</v>
      </c>
      <c r="V172" s="505">
        <f t="shared" si="36"/>
        <v>547170.07875238918</v>
      </c>
      <c r="W172" s="495">
        <v>21158792.829071403</v>
      </c>
      <c r="X172" s="495">
        <v>21508177.436616391</v>
      </c>
      <c r="Y172" s="511">
        <v>-2107614</v>
      </c>
      <c r="Z172" s="511">
        <v>-2107614</v>
      </c>
      <c r="AA172" s="495">
        <v>19051178.829071403</v>
      </c>
      <c r="AB172" s="495">
        <v>19400563.436616391</v>
      </c>
      <c r="AC172" s="505">
        <f t="shared" si="37"/>
        <v>349384.60754498839</v>
      </c>
      <c r="AD172" s="512">
        <f t="shared" si="38"/>
        <v>546.12942406465436</v>
      </c>
      <c r="AE172" s="531">
        <f t="shared" si="39"/>
        <v>548.87578330267615</v>
      </c>
      <c r="AF172" s="507">
        <f t="shared" si="40"/>
        <v>2.746359238021796</v>
      </c>
      <c r="AG172" s="496">
        <v>6</v>
      </c>
      <c r="AH172" s="496">
        <v>6</v>
      </c>
    </row>
    <row r="173" spans="1:34">
      <c r="A173" s="502">
        <v>538</v>
      </c>
      <c r="B173" s="503" t="s">
        <v>207</v>
      </c>
      <c r="C173" s="504">
        <v>4689</v>
      </c>
      <c r="D173" s="504">
        <v>4644</v>
      </c>
      <c r="E173" s="510">
        <v>2604219.9221467013</v>
      </c>
      <c r="F173" s="200">
        <v>2573820.8547142679</v>
      </c>
      <c r="G173" s="505">
        <f t="shared" si="31"/>
        <v>-30399.067432433367</v>
      </c>
      <c r="H173" s="506">
        <f t="shared" si="32"/>
        <v>-471586</v>
      </c>
      <c r="I173" s="200">
        <f t="shared" si="33"/>
        <v>-442017.48303001258</v>
      </c>
      <c r="J173" s="507">
        <f t="shared" si="34"/>
        <v>29568.516969987424</v>
      </c>
      <c r="K173" s="508">
        <v>-127317</v>
      </c>
      <c r="L173" s="509">
        <v>28446.413684911313</v>
      </c>
      <c r="M173" s="509">
        <v>-344269</v>
      </c>
      <c r="N173" s="509">
        <v>-188709.08189424081</v>
      </c>
      <c r="O173" s="509">
        <v>-187836.54321378871</v>
      </c>
      <c r="P173" s="508">
        <f t="shared" si="35"/>
        <v>-93918.271606894356</v>
      </c>
      <c r="Q173" s="510"/>
      <c r="R173" s="510">
        <v>2064131</v>
      </c>
      <c r="S173" s="510">
        <v>1888108.1084763275</v>
      </c>
      <c r="T173" s="510">
        <v>803528.66794922063</v>
      </c>
      <c r="U173" s="510">
        <v>799195.10095611063</v>
      </c>
      <c r="V173" s="505">
        <f t="shared" si="36"/>
        <v>-180356.45851678262</v>
      </c>
      <c r="W173" s="495">
        <v>5000293.6679492202</v>
      </c>
      <c r="X173" s="495">
        <v>4819106.5811167071</v>
      </c>
      <c r="Y173" s="511">
        <v>741794</v>
      </c>
      <c r="Z173" s="511">
        <v>741794</v>
      </c>
      <c r="AA173" s="495">
        <v>5742087.6679492202</v>
      </c>
      <c r="AB173" s="495">
        <v>5560900.5811167071</v>
      </c>
      <c r="AC173" s="505">
        <f t="shared" si="37"/>
        <v>-181187.0868325131</v>
      </c>
      <c r="AD173" s="512">
        <f t="shared" si="38"/>
        <v>1224.5868347087269</v>
      </c>
      <c r="AE173" s="531">
        <f t="shared" si="39"/>
        <v>1197.4376789656992</v>
      </c>
      <c r="AF173" s="507">
        <f t="shared" si="40"/>
        <v>-27.149155743027677</v>
      </c>
      <c r="AG173" s="496">
        <v>2</v>
      </c>
      <c r="AH173" s="496">
        <v>2</v>
      </c>
    </row>
    <row r="174" spans="1:34">
      <c r="A174" s="502">
        <v>541</v>
      </c>
      <c r="B174" s="503" t="s">
        <v>208</v>
      </c>
      <c r="C174" s="504">
        <v>9423</v>
      </c>
      <c r="D174" s="504">
        <v>9243</v>
      </c>
      <c r="E174" s="510">
        <v>1627088.5953959487</v>
      </c>
      <c r="F174" s="200">
        <v>1630330.0849362677</v>
      </c>
      <c r="G174" s="505">
        <f t="shared" si="31"/>
        <v>3241.4895403189585</v>
      </c>
      <c r="H174" s="506">
        <f t="shared" si="32"/>
        <v>6652761</v>
      </c>
      <c r="I174" s="200">
        <f t="shared" si="33"/>
        <v>3896409.2230188278</v>
      </c>
      <c r="J174" s="507">
        <f t="shared" si="34"/>
        <v>-2756351.7769811722</v>
      </c>
      <c r="K174" s="508">
        <v>3866652</v>
      </c>
      <c r="L174" s="509">
        <v>2654171.6155870119</v>
      </c>
      <c r="M174" s="509">
        <v>2786109</v>
      </c>
      <c r="N174" s="509">
        <v>1803017.0547590288</v>
      </c>
      <c r="O174" s="509">
        <v>-373852.96488480817</v>
      </c>
      <c r="P174" s="508">
        <f t="shared" si="35"/>
        <v>-186926.48244240409</v>
      </c>
      <c r="Q174" s="510"/>
      <c r="R174" s="510">
        <v>4095854</v>
      </c>
      <c r="S174" s="510">
        <v>4578381.2391414559</v>
      </c>
      <c r="T174" s="510">
        <v>2019208.9214752342</v>
      </c>
      <c r="U174" s="510">
        <v>2050136.4474745884</v>
      </c>
      <c r="V174" s="505">
        <f t="shared" si="36"/>
        <v>513454.76514081005</v>
      </c>
      <c r="W174" s="495">
        <v>14394912.921475234</v>
      </c>
      <c r="X174" s="495">
        <v>12155256.994571168</v>
      </c>
      <c r="Y174" s="511">
        <v>-877642</v>
      </c>
      <c r="Z174" s="511">
        <v>-877642</v>
      </c>
      <c r="AA174" s="495">
        <v>13517270.921475234</v>
      </c>
      <c r="AB174" s="495">
        <v>11277614.994571168</v>
      </c>
      <c r="AC174" s="505">
        <f t="shared" si="37"/>
        <v>-2239655.9269040655</v>
      </c>
      <c r="AD174" s="512">
        <f t="shared" si="38"/>
        <v>1434.4976038920975</v>
      </c>
      <c r="AE174" s="531">
        <f t="shared" si="39"/>
        <v>1220.1249588414116</v>
      </c>
      <c r="AF174" s="507">
        <f t="shared" si="40"/>
        <v>-214.37264505068583</v>
      </c>
      <c r="AG174" s="496">
        <v>12</v>
      </c>
      <c r="AH174" s="496">
        <v>12</v>
      </c>
    </row>
    <row r="175" spans="1:34">
      <c r="A175" s="502">
        <v>543</v>
      </c>
      <c r="B175" s="503" t="s">
        <v>209</v>
      </c>
      <c r="C175" s="504">
        <v>44127</v>
      </c>
      <c r="D175" s="504">
        <v>44458</v>
      </c>
      <c r="E175" s="510">
        <v>28285804.140142791</v>
      </c>
      <c r="F175" s="200">
        <v>28623287.311791591</v>
      </c>
      <c r="G175" s="505">
        <f t="shared" si="31"/>
        <v>337483.17164880037</v>
      </c>
      <c r="H175" s="506">
        <f t="shared" si="32"/>
        <v>5120775</v>
      </c>
      <c r="I175" s="200">
        <f t="shared" si="33"/>
        <v>6180749.4968384607</v>
      </c>
      <c r="J175" s="507">
        <f t="shared" si="34"/>
        <v>1059974.4968384607</v>
      </c>
      <c r="K175" s="508">
        <v>2860712</v>
      </c>
      <c r="L175" s="509">
        <v>5616152.868354599</v>
      </c>
      <c r="M175" s="509">
        <v>2260063</v>
      </c>
      <c r="N175" s="509">
        <v>3261895.4134317366</v>
      </c>
      <c r="O175" s="509">
        <v>-1798199.1899652495</v>
      </c>
      <c r="P175" s="508">
        <f t="shared" si="35"/>
        <v>-899099.59498262475</v>
      </c>
      <c r="Q175" s="510"/>
      <c r="R175" s="510">
        <v>168356</v>
      </c>
      <c r="S175" s="510">
        <v>-200587.59910599099</v>
      </c>
      <c r="T175" s="510">
        <v>5312251.0396160046</v>
      </c>
      <c r="U175" s="510">
        <v>5295564.3115812</v>
      </c>
      <c r="V175" s="505">
        <f t="shared" si="36"/>
        <v>-385630.327140796</v>
      </c>
      <c r="W175" s="495">
        <v>38887186.039616004</v>
      </c>
      <c r="X175" s="495">
        <v>39899013.521105394</v>
      </c>
      <c r="Y175" s="511">
        <v>-7379324</v>
      </c>
      <c r="Z175" s="511">
        <v>-7379324</v>
      </c>
      <c r="AA175" s="495">
        <v>31507862.039616004</v>
      </c>
      <c r="AB175" s="495">
        <v>32519689.521105394</v>
      </c>
      <c r="AC175" s="505">
        <f t="shared" si="37"/>
        <v>1011827.4814893901</v>
      </c>
      <c r="AD175" s="512">
        <f t="shared" si="38"/>
        <v>714.02683254279702</v>
      </c>
      <c r="AE175" s="531">
        <f t="shared" si="39"/>
        <v>731.46991590052176</v>
      </c>
      <c r="AF175" s="507">
        <f t="shared" si="40"/>
        <v>17.443083357724731</v>
      </c>
      <c r="AG175" s="496">
        <v>1</v>
      </c>
      <c r="AH175" s="497">
        <v>33</v>
      </c>
    </row>
    <row r="176" spans="1:34">
      <c r="A176" s="502">
        <v>545</v>
      </c>
      <c r="B176" s="503" t="s">
        <v>210</v>
      </c>
      <c r="C176" s="504">
        <v>9562</v>
      </c>
      <c r="D176" s="504">
        <v>9584</v>
      </c>
      <c r="E176" s="510">
        <v>8107718.8050993569</v>
      </c>
      <c r="F176" s="200">
        <v>8495279.5322670154</v>
      </c>
      <c r="G176" s="505">
        <f t="shared" si="31"/>
        <v>387560.72716765851</v>
      </c>
      <c r="H176" s="506">
        <f t="shared" si="32"/>
        <v>2211251</v>
      </c>
      <c r="I176" s="200">
        <f t="shared" si="33"/>
        <v>2690034.4461168488</v>
      </c>
      <c r="J176" s="507">
        <f t="shared" si="34"/>
        <v>478783.44611684885</v>
      </c>
      <c r="K176" s="508">
        <v>1099149</v>
      </c>
      <c r="L176" s="509">
        <v>1843456.1302430129</v>
      </c>
      <c r="M176" s="509">
        <v>1112102</v>
      </c>
      <c r="N176" s="509">
        <v>1428046.478070525</v>
      </c>
      <c r="O176" s="509">
        <v>-387645.44146445976</v>
      </c>
      <c r="P176" s="508">
        <f t="shared" si="35"/>
        <v>-193822.72073222988</v>
      </c>
      <c r="Q176" s="510"/>
      <c r="R176" s="510">
        <v>3150065</v>
      </c>
      <c r="S176" s="510">
        <v>3114606.4253798309</v>
      </c>
      <c r="T176" s="510">
        <v>2169459.5671574911</v>
      </c>
      <c r="U176" s="510">
        <v>2191848.117218161</v>
      </c>
      <c r="V176" s="505">
        <f t="shared" si="36"/>
        <v>-13070.024559498765</v>
      </c>
      <c r="W176" s="495">
        <v>15638494.567157492</v>
      </c>
      <c r="X176" s="495">
        <v>16491768.520981884</v>
      </c>
      <c r="Y176" s="511">
        <v>391283</v>
      </c>
      <c r="Z176" s="511">
        <v>391283</v>
      </c>
      <c r="AA176" s="495">
        <v>16029777.567157492</v>
      </c>
      <c r="AB176" s="495">
        <v>16883051.520981885</v>
      </c>
      <c r="AC176" s="505">
        <f t="shared" si="37"/>
        <v>853273.95382439345</v>
      </c>
      <c r="AD176" s="512">
        <f t="shared" si="38"/>
        <v>1676.4042634550817</v>
      </c>
      <c r="AE176" s="531">
        <f t="shared" si="39"/>
        <v>1761.5871787335022</v>
      </c>
      <c r="AF176" s="507">
        <f t="shared" si="40"/>
        <v>85.182915278420523</v>
      </c>
      <c r="AG176" s="496">
        <v>15</v>
      </c>
      <c r="AH176" s="496">
        <v>15</v>
      </c>
    </row>
    <row r="177" spans="1:34">
      <c r="A177" s="502">
        <v>560</v>
      </c>
      <c r="B177" s="503" t="s">
        <v>211</v>
      </c>
      <c r="C177" s="504">
        <v>15808</v>
      </c>
      <c r="D177" s="504">
        <v>15735</v>
      </c>
      <c r="E177" s="510">
        <v>5218100.4118349124</v>
      </c>
      <c r="F177" s="200">
        <v>5170539.489429892</v>
      </c>
      <c r="G177" s="505">
        <f t="shared" si="31"/>
        <v>-47560.922405020334</v>
      </c>
      <c r="H177" s="506">
        <f t="shared" si="32"/>
        <v>1512547</v>
      </c>
      <c r="I177" s="200">
        <f t="shared" si="33"/>
        <v>-738042.79913123837</v>
      </c>
      <c r="J177" s="507">
        <f t="shared" si="34"/>
        <v>-2250589.7991312384</v>
      </c>
      <c r="K177" s="508">
        <v>938323</v>
      </c>
      <c r="L177" s="509">
        <v>204330.2586056194</v>
      </c>
      <c r="M177" s="509">
        <v>574224</v>
      </c>
      <c r="N177" s="509">
        <v>12280.691445624583</v>
      </c>
      <c r="O177" s="509">
        <v>-636435.83278832154</v>
      </c>
      <c r="P177" s="508">
        <f t="shared" si="35"/>
        <v>-318217.91639416077</v>
      </c>
      <c r="Q177" s="510"/>
      <c r="R177" s="510">
        <v>6305918</v>
      </c>
      <c r="S177" s="510">
        <v>6117816.3202673001</v>
      </c>
      <c r="T177" s="510">
        <v>2807763.6069482877</v>
      </c>
      <c r="U177" s="510">
        <v>2807914.6420104522</v>
      </c>
      <c r="V177" s="505">
        <f t="shared" si="36"/>
        <v>-187950.64467053674</v>
      </c>
      <c r="W177" s="495">
        <v>15844329.606948288</v>
      </c>
      <c r="X177" s="495">
        <v>13358227.652576452</v>
      </c>
      <c r="Y177" s="511">
        <v>-2120236</v>
      </c>
      <c r="Z177" s="511">
        <v>-2120236</v>
      </c>
      <c r="AA177" s="495">
        <v>13724093.606948288</v>
      </c>
      <c r="AB177" s="495">
        <v>11237991.652576452</v>
      </c>
      <c r="AC177" s="505">
        <f t="shared" si="37"/>
        <v>-2486101.954371836</v>
      </c>
      <c r="AD177" s="512">
        <f t="shared" si="38"/>
        <v>868.17393768650606</v>
      </c>
      <c r="AE177" s="531">
        <f t="shared" si="39"/>
        <v>714.20347331277105</v>
      </c>
      <c r="AF177" s="507">
        <f t="shared" si="40"/>
        <v>-153.97046437373501</v>
      </c>
      <c r="AG177" s="496">
        <v>7</v>
      </c>
      <c r="AH177" s="496">
        <v>7</v>
      </c>
    </row>
    <row r="178" spans="1:34">
      <c r="A178" s="502">
        <v>561</v>
      </c>
      <c r="B178" s="503" t="s">
        <v>212</v>
      </c>
      <c r="C178" s="504">
        <v>1337</v>
      </c>
      <c r="D178" s="504">
        <v>1317</v>
      </c>
      <c r="E178" s="510">
        <v>615948.61803341657</v>
      </c>
      <c r="F178" s="200">
        <v>670825.99887010641</v>
      </c>
      <c r="G178" s="505">
        <f t="shared" si="31"/>
        <v>54877.380836689845</v>
      </c>
      <c r="H178" s="506">
        <f t="shared" si="32"/>
        <v>708907</v>
      </c>
      <c r="I178" s="200">
        <f t="shared" si="33"/>
        <v>647619.57978681894</v>
      </c>
      <c r="J178" s="507">
        <f t="shared" si="34"/>
        <v>-61287.42021318106</v>
      </c>
      <c r="K178" s="508">
        <v>379710</v>
      </c>
      <c r="L178" s="509">
        <v>405805.70738276542</v>
      </c>
      <c r="M178" s="509">
        <v>329197</v>
      </c>
      <c r="N178" s="509">
        <v>321717.20813162456</v>
      </c>
      <c r="O178" s="509">
        <v>-53268.890485047319</v>
      </c>
      <c r="P178" s="508">
        <f t="shared" si="35"/>
        <v>-26634.44524252366</v>
      </c>
      <c r="Q178" s="510"/>
      <c r="R178" s="510">
        <v>447215</v>
      </c>
      <c r="S178" s="510">
        <v>432943.70988074323</v>
      </c>
      <c r="T178" s="510">
        <v>342227.01655398041</v>
      </c>
      <c r="U178" s="510">
        <v>342379.12714857352</v>
      </c>
      <c r="V178" s="505">
        <f t="shared" si="36"/>
        <v>-14119.179524663719</v>
      </c>
      <c r="W178" s="495">
        <v>2114297.0165539803</v>
      </c>
      <c r="X178" s="495">
        <v>2093768.415686246</v>
      </c>
      <c r="Y178" s="511">
        <v>-312085</v>
      </c>
      <c r="Z178" s="511">
        <v>-312085</v>
      </c>
      <c r="AA178" s="495">
        <v>1802212.0165539803</v>
      </c>
      <c r="AB178" s="495">
        <v>1781683.415686246</v>
      </c>
      <c r="AC178" s="505">
        <f t="shared" si="37"/>
        <v>-20528.600867734291</v>
      </c>
      <c r="AD178" s="512">
        <f t="shared" si="38"/>
        <v>1347.9521440194319</v>
      </c>
      <c r="AE178" s="531">
        <f t="shared" si="39"/>
        <v>1352.8347879166636</v>
      </c>
      <c r="AF178" s="507">
        <f t="shared" si="40"/>
        <v>4.8826438972316737</v>
      </c>
      <c r="AG178" s="496">
        <v>2</v>
      </c>
      <c r="AH178" s="496">
        <v>2</v>
      </c>
    </row>
    <row r="179" spans="1:34">
      <c r="A179" s="502">
        <v>562</v>
      </c>
      <c r="B179" s="503" t="s">
        <v>213</v>
      </c>
      <c r="C179" s="504">
        <v>8978</v>
      </c>
      <c r="D179" s="504">
        <v>8935</v>
      </c>
      <c r="E179" s="510">
        <v>1477460.2292674931</v>
      </c>
      <c r="F179" s="200">
        <v>1472653.0263664825</v>
      </c>
      <c r="G179" s="505">
        <f t="shared" si="31"/>
        <v>-4807.2029010106344</v>
      </c>
      <c r="H179" s="506">
        <f t="shared" si="32"/>
        <v>-593435</v>
      </c>
      <c r="I179" s="200">
        <f t="shared" si="33"/>
        <v>-496015.22819167969</v>
      </c>
      <c r="J179" s="507">
        <f t="shared" si="34"/>
        <v>97419.771808320307</v>
      </c>
      <c r="K179" s="508">
        <v>-301344</v>
      </c>
      <c r="L179" s="509">
        <v>39104.140786955446</v>
      </c>
      <c r="M179" s="509">
        <v>-292091</v>
      </c>
      <c r="N179" s="509">
        <v>6973.4971761458946</v>
      </c>
      <c r="O179" s="509">
        <v>-361395.24410318735</v>
      </c>
      <c r="P179" s="508">
        <f t="shared" si="35"/>
        <v>-180697.62205159367</v>
      </c>
      <c r="Q179" s="510"/>
      <c r="R179" s="510">
        <v>3260397</v>
      </c>
      <c r="S179" s="510">
        <v>3277532.7885182551</v>
      </c>
      <c r="T179" s="510">
        <v>1707001.9478384412</v>
      </c>
      <c r="U179" s="510">
        <v>1697964.6722408587</v>
      </c>
      <c r="V179" s="505">
        <f t="shared" si="36"/>
        <v>8098.512920672074</v>
      </c>
      <c r="W179" s="495">
        <v>5851423.9478384415</v>
      </c>
      <c r="X179" s="495">
        <v>5952135.2589339428</v>
      </c>
      <c r="Y179" s="511">
        <v>-374723</v>
      </c>
      <c r="Z179" s="511">
        <v>-374723</v>
      </c>
      <c r="AA179" s="495">
        <v>5476700.9478384415</v>
      </c>
      <c r="AB179" s="495">
        <v>5577412.2589339428</v>
      </c>
      <c r="AC179" s="505">
        <f t="shared" si="37"/>
        <v>100711.3110955013</v>
      </c>
      <c r="AD179" s="512">
        <f t="shared" si="38"/>
        <v>610.01347157924272</v>
      </c>
      <c r="AE179" s="531">
        <f t="shared" si="39"/>
        <v>624.22073407206972</v>
      </c>
      <c r="AF179" s="507">
        <f t="shared" si="40"/>
        <v>14.207262492826999</v>
      </c>
      <c r="AG179" s="496">
        <v>6</v>
      </c>
      <c r="AH179" s="496">
        <v>6</v>
      </c>
    </row>
    <row r="180" spans="1:34">
      <c r="A180" s="502">
        <v>563</v>
      </c>
      <c r="B180" s="503" t="s">
        <v>214</v>
      </c>
      <c r="C180" s="504">
        <v>7102</v>
      </c>
      <c r="D180" s="504">
        <v>7025</v>
      </c>
      <c r="E180" s="510">
        <v>3190148.5121794734</v>
      </c>
      <c r="F180" s="200">
        <v>3174790.4919864936</v>
      </c>
      <c r="G180" s="505">
        <f t="shared" si="31"/>
        <v>-15358.020192979835</v>
      </c>
      <c r="H180" s="506">
        <f t="shared" si="32"/>
        <v>-34416</v>
      </c>
      <c r="I180" s="200">
        <f t="shared" si="33"/>
        <v>-2052039.1049462289</v>
      </c>
      <c r="J180" s="507">
        <f t="shared" si="34"/>
        <v>-2017623.1049462289</v>
      </c>
      <c r="K180" s="508">
        <v>359418</v>
      </c>
      <c r="L180" s="509">
        <v>-642344.56861742609</v>
      </c>
      <c r="M180" s="509">
        <v>-393834</v>
      </c>
      <c r="N180" s="509">
        <v>-983482.74173033191</v>
      </c>
      <c r="O180" s="509">
        <v>-284141.19639898057</v>
      </c>
      <c r="P180" s="508">
        <f t="shared" si="35"/>
        <v>-142070.59819949028</v>
      </c>
      <c r="Q180" s="510"/>
      <c r="R180" s="510">
        <v>3430219</v>
      </c>
      <c r="S180" s="510">
        <v>3489954.4848186024</v>
      </c>
      <c r="T180" s="510">
        <v>1307424.8951470982</v>
      </c>
      <c r="U180" s="510">
        <v>1324387.9718390114</v>
      </c>
      <c r="V180" s="505">
        <f t="shared" si="36"/>
        <v>76698.561510515399</v>
      </c>
      <c r="W180" s="495">
        <v>7893375.8951470982</v>
      </c>
      <c r="X180" s="495">
        <v>5937093.843697899</v>
      </c>
      <c r="Y180" s="511">
        <v>-324143</v>
      </c>
      <c r="Z180" s="511">
        <v>-324143</v>
      </c>
      <c r="AA180" s="495">
        <v>7569232.8951470982</v>
      </c>
      <c r="AB180" s="495">
        <v>5612950.843697899</v>
      </c>
      <c r="AC180" s="505">
        <f t="shared" si="37"/>
        <v>-1956282.0514491992</v>
      </c>
      <c r="AD180" s="512">
        <f t="shared" si="38"/>
        <v>1065.7889179311601</v>
      </c>
      <c r="AE180" s="531">
        <f t="shared" si="39"/>
        <v>798.99656138048385</v>
      </c>
      <c r="AF180" s="507">
        <f t="shared" si="40"/>
        <v>-266.79235655067623</v>
      </c>
      <c r="AG180" s="496">
        <v>17</v>
      </c>
      <c r="AH180" s="496">
        <v>17</v>
      </c>
    </row>
    <row r="181" spans="1:34">
      <c r="A181" s="502">
        <v>564</v>
      </c>
      <c r="B181" s="503" t="s">
        <v>215</v>
      </c>
      <c r="C181" s="504">
        <v>209551</v>
      </c>
      <c r="D181" s="504">
        <v>211848</v>
      </c>
      <c r="E181" s="510">
        <v>83507385.293335885</v>
      </c>
      <c r="F181" s="200">
        <v>82218628.502062336</v>
      </c>
      <c r="G181" s="505">
        <f t="shared" si="31"/>
        <v>-1288756.7912735492</v>
      </c>
      <c r="H181" s="506">
        <f t="shared" si="32"/>
        <v>-36186101</v>
      </c>
      <c r="I181" s="200">
        <f t="shared" si="33"/>
        <v>-34027738.58422263</v>
      </c>
      <c r="J181" s="507">
        <f t="shared" si="34"/>
        <v>2158362.4157773703</v>
      </c>
      <c r="K181" s="508">
        <v>-23160296</v>
      </c>
      <c r="L181" s="509">
        <v>-15581044.387715876</v>
      </c>
      <c r="M181" s="509">
        <v>-13025805</v>
      </c>
      <c r="N181" s="509">
        <v>-5593723.9100872772</v>
      </c>
      <c r="O181" s="509">
        <v>-8568646.8576129861</v>
      </c>
      <c r="P181" s="508">
        <f t="shared" si="35"/>
        <v>-4284323.4288064931</v>
      </c>
      <c r="Q181" s="510"/>
      <c r="R181" s="510">
        <v>40781492</v>
      </c>
      <c r="S181" s="510">
        <v>35208438.124542728</v>
      </c>
      <c r="T181" s="510">
        <v>29128493.76605672</v>
      </c>
      <c r="U181" s="510">
        <v>29904215.247147802</v>
      </c>
      <c r="V181" s="505">
        <f t="shared" si="36"/>
        <v>-4797332.3943661898</v>
      </c>
      <c r="W181" s="495">
        <v>117231269.76605672</v>
      </c>
      <c r="X181" s="495">
        <v>113303543.28953084</v>
      </c>
      <c r="Y181" s="511">
        <v>880840</v>
      </c>
      <c r="Z181" s="511">
        <v>880840</v>
      </c>
      <c r="AA181" s="495">
        <v>118112109.76605672</v>
      </c>
      <c r="AB181" s="495">
        <v>114184383.28953084</v>
      </c>
      <c r="AC181" s="505">
        <f t="shared" si="37"/>
        <v>-3927726.4765258729</v>
      </c>
      <c r="AD181" s="512">
        <f t="shared" si="38"/>
        <v>563.64374193421509</v>
      </c>
      <c r="AE181" s="531">
        <f t="shared" si="39"/>
        <v>538.99202866928579</v>
      </c>
      <c r="AF181" s="507">
        <f t="shared" si="40"/>
        <v>-24.651713264929299</v>
      </c>
      <c r="AG181" s="496">
        <v>17</v>
      </c>
      <c r="AH181" s="496">
        <v>17</v>
      </c>
    </row>
    <row r="182" spans="1:34">
      <c r="A182" s="502">
        <v>576</v>
      </c>
      <c r="B182" s="503" t="s">
        <v>216</v>
      </c>
      <c r="C182" s="504">
        <v>2813</v>
      </c>
      <c r="D182" s="504">
        <v>2750</v>
      </c>
      <c r="E182" s="510">
        <v>-104776.7160198614</v>
      </c>
      <c r="F182" s="200">
        <v>-146619.60510823876</v>
      </c>
      <c r="G182" s="505">
        <f t="shared" si="31"/>
        <v>-41842.889088377357</v>
      </c>
      <c r="H182" s="506">
        <f t="shared" si="32"/>
        <v>1230202</v>
      </c>
      <c r="I182" s="200">
        <f t="shared" si="33"/>
        <v>553541.19095481304</v>
      </c>
      <c r="J182" s="507">
        <f t="shared" si="34"/>
        <v>-676660.80904518696</v>
      </c>
      <c r="K182" s="508">
        <v>631105</v>
      </c>
      <c r="L182" s="509">
        <v>356440.79268942989</v>
      </c>
      <c r="M182" s="509">
        <v>599097</v>
      </c>
      <c r="N182" s="509">
        <v>363944.87301923294</v>
      </c>
      <c r="O182" s="509">
        <v>-111229.64983589987</v>
      </c>
      <c r="P182" s="508">
        <f t="shared" si="35"/>
        <v>-55614.824917949933</v>
      </c>
      <c r="Q182" s="510"/>
      <c r="R182" s="510">
        <v>498891</v>
      </c>
      <c r="S182" s="510">
        <v>784185.01593576057</v>
      </c>
      <c r="T182" s="510">
        <v>626308.25840280915</v>
      </c>
      <c r="U182" s="510">
        <v>626723.65578542824</v>
      </c>
      <c r="V182" s="505">
        <f t="shared" si="36"/>
        <v>285709.41331837978</v>
      </c>
      <c r="W182" s="495">
        <v>2250625.258402809</v>
      </c>
      <c r="X182" s="495">
        <v>1817830.2575677712</v>
      </c>
      <c r="Y182" s="511">
        <v>-237145</v>
      </c>
      <c r="Z182" s="511">
        <v>-237145</v>
      </c>
      <c r="AA182" s="495">
        <v>2013480.258402809</v>
      </c>
      <c r="AB182" s="495">
        <v>1580685.2575677712</v>
      </c>
      <c r="AC182" s="505">
        <f t="shared" si="37"/>
        <v>-432795.00083503779</v>
      </c>
      <c r="AD182" s="512">
        <f t="shared" si="38"/>
        <v>715.77684266008146</v>
      </c>
      <c r="AE182" s="531">
        <f t="shared" si="39"/>
        <v>574.7946391155532</v>
      </c>
      <c r="AF182" s="507">
        <f t="shared" si="40"/>
        <v>-140.98220354452826</v>
      </c>
      <c r="AG182" s="496">
        <v>7</v>
      </c>
      <c r="AH182" s="496">
        <v>7</v>
      </c>
    </row>
    <row r="183" spans="1:34">
      <c r="A183" s="502">
        <v>577</v>
      </c>
      <c r="B183" s="503" t="s">
        <v>217</v>
      </c>
      <c r="C183" s="504">
        <v>11041</v>
      </c>
      <c r="D183" s="504">
        <v>11138</v>
      </c>
      <c r="E183" s="510">
        <v>5169862.5059872307</v>
      </c>
      <c r="F183" s="200">
        <v>5717234.5679088682</v>
      </c>
      <c r="G183" s="505">
        <f t="shared" si="31"/>
        <v>547372.06192163751</v>
      </c>
      <c r="H183" s="506">
        <f t="shared" si="32"/>
        <v>-155162</v>
      </c>
      <c r="I183" s="200">
        <f t="shared" si="33"/>
        <v>-441689.83507880126</v>
      </c>
      <c r="J183" s="507">
        <f t="shared" si="34"/>
        <v>-286527.83507880126</v>
      </c>
      <c r="K183" s="508">
        <v>152045</v>
      </c>
      <c r="L183" s="509">
        <v>310589.79020280368</v>
      </c>
      <c r="M183" s="509">
        <v>-307207</v>
      </c>
      <c r="N183" s="509">
        <v>-76529.167169467124</v>
      </c>
      <c r="O183" s="509">
        <v>-450500.30540809187</v>
      </c>
      <c r="P183" s="508">
        <f t="shared" si="35"/>
        <v>-225250.15270404593</v>
      </c>
      <c r="Q183" s="510"/>
      <c r="R183" s="510">
        <v>3462563</v>
      </c>
      <c r="S183" s="510">
        <v>2388426.9604553194</v>
      </c>
      <c r="T183" s="510">
        <v>1619753.7953696444</v>
      </c>
      <c r="U183" s="510">
        <v>1617033.6968682639</v>
      </c>
      <c r="V183" s="505">
        <f t="shared" si="36"/>
        <v>-1076856.1380460616</v>
      </c>
      <c r="W183" s="495">
        <v>10097016.795369644</v>
      </c>
      <c r="X183" s="495">
        <v>9281005.3901536819</v>
      </c>
      <c r="Y183" s="511">
        <v>79917</v>
      </c>
      <c r="Z183" s="511">
        <v>79917</v>
      </c>
      <c r="AA183" s="495">
        <v>10176933.795369644</v>
      </c>
      <c r="AB183" s="495">
        <v>9360922.3901536819</v>
      </c>
      <c r="AC183" s="505">
        <f t="shared" si="37"/>
        <v>-816011.40521596186</v>
      </c>
      <c r="AD183" s="512">
        <f t="shared" si="38"/>
        <v>921.74022238652697</v>
      </c>
      <c r="AE183" s="531">
        <f t="shared" si="39"/>
        <v>840.44912822353047</v>
      </c>
      <c r="AF183" s="507">
        <f t="shared" si="40"/>
        <v>-81.291094162996501</v>
      </c>
      <c r="AG183" s="496">
        <v>2</v>
      </c>
      <c r="AH183" s="496">
        <v>2</v>
      </c>
    </row>
    <row r="184" spans="1:34">
      <c r="A184" s="502">
        <v>578</v>
      </c>
      <c r="B184" s="503" t="s">
        <v>218</v>
      </c>
      <c r="C184" s="504">
        <v>3183</v>
      </c>
      <c r="D184" s="504">
        <v>3100</v>
      </c>
      <c r="E184" s="510">
        <v>565807.10079544538</v>
      </c>
      <c r="F184" s="200">
        <v>457542.69652409421</v>
      </c>
      <c r="G184" s="505">
        <f t="shared" si="31"/>
        <v>-108264.40427135117</v>
      </c>
      <c r="H184" s="506">
        <f t="shared" si="32"/>
        <v>-794999</v>
      </c>
      <c r="I184" s="200">
        <f t="shared" si="33"/>
        <v>-699293.19394067652</v>
      </c>
      <c r="J184" s="507">
        <f t="shared" si="34"/>
        <v>95705.806059323484</v>
      </c>
      <c r="K184" s="508">
        <v>-441090</v>
      </c>
      <c r="L184" s="509">
        <v>-291386.51023904851</v>
      </c>
      <c r="M184" s="509">
        <v>-353909</v>
      </c>
      <c r="N184" s="509">
        <v>-219827.45761547008</v>
      </c>
      <c r="O184" s="509">
        <v>-125386.1507241053</v>
      </c>
      <c r="P184" s="508">
        <f t="shared" si="35"/>
        <v>-62693.075362052652</v>
      </c>
      <c r="Q184" s="510"/>
      <c r="R184" s="510">
        <v>1616384</v>
      </c>
      <c r="S184" s="510">
        <v>1686047.9335108399</v>
      </c>
      <c r="T184" s="510">
        <v>676025.78812674677</v>
      </c>
      <c r="U184" s="510">
        <v>677689.2072218816</v>
      </c>
      <c r="V184" s="505">
        <f t="shared" si="36"/>
        <v>71327.352605974767</v>
      </c>
      <c r="W184" s="495">
        <v>2063217.7881267467</v>
      </c>
      <c r="X184" s="495">
        <v>2121986.6433161483</v>
      </c>
      <c r="Y184" s="511">
        <v>104090</v>
      </c>
      <c r="Z184" s="200">
        <v>104090</v>
      </c>
      <c r="AA184" s="495">
        <v>2167307.7881267467</v>
      </c>
      <c r="AB184" s="495">
        <v>2226076.6433161483</v>
      </c>
      <c r="AC184" s="505">
        <f t="shared" si="37"/>
        <v>58768.855189401656</v>
      </c>
      <c r="AD184" s="512">
        <f t="shared" si="38"/>
        <v>680.90097019376265</v>
      </c>
      <c r="AE184" s="531">
        <f t="shared" si="39"/>
        <v>718.08923977940265</v>
      </c>
      <c r="AF184" s="507">
        <f t="shared" si="40"/>
        <v>37.188269585640001</v>
      </c>
      <c r="AG184" s="496">
        <v>18</v>
      </c>
      <c r="AH184" s="496">
        <v>18</v>
      </c>
    </row>
    <row r="185" spans="1:34">
      <c r="A185" s="502">
        <v>580</v>
      </c>
      <c r="B185" s="503" t="s">
        <v>219</v>
      </c>
      <c r="C185" s="504">
        <v>4567</v>
      </c>
      <c r="D185" s="504">
        <v>4438</v>
      </c>
      <c r="E185" s="510">
        <v>-248852.78783603685</v>
      </c>
      <c r="F185" s="200">
        <v>-370080.56294600037</v>
      </c>
      <c r="G185" s="505">
        <f t="shared" si="31"/>
        <v>-121227.77510996352</v>
      </c>
      <c r="H185" s="506">
        <f t="shared" si="32"/>
        <v>127748</v>
      </c>
      <c r="I185" s="200">
        <f t="shared" si="33"/>
        <v>-526527.31250057463</v>
      </c>
      <c r="J185" s="507">
        <f t="shared" si="34"/>
        <v>-654275.31250057463</v>
      </c>
      <c r="K185" s="508">
        <v>-69168</v>
      </c>
      <c r="L185" s="509">
        <v>-260734.3903374876</v>
      </c>
      <c r="M185" s="509">
        <v>196916</v>
      </c>
      <c r="N185" s="509">
        <v>3463.7247305803562</v>
      </c>
      <c r="O185" s="509">
        <v>-179504.43126244494</v>
      </c>
      <c r="P185" s="508">
        <f t="shared" si="35"/>
        <v>-89752.215631222469</v>
      </c>
      <c r="Q185" s="510"/>
      <c r="R185" s="510">
        <v>1765941</v>
      </c>
      <c r="S185" s="510">
        <v>2022224.3114555308</v>
      </c>
      <c r="T185" s="510">
        <v>1033549.7310828343</v>
      </c>
      <c r="U185" s="510">
        <v>1039072.1795655359</v>
      </c>
      <c r="V185" s="505">
        <f t="shared" si="36"/>
        <v>261805.7599382326</v>
      </c>
      <c r="W185" s="495">
        <v>2678385.7310828343</v>
      </c>
      <c r="X185" s="495">
        <v>2164688.6155745042</v>
      </c>
      <c r="Y185" s="511">
        <v>-296712</v>
      </c>
      <c r="Z185" s="511">
        <v>-296712</v>
      </c>
      <c r="AA185" s="495">
        <v>2381673.7310828343</v>
      </c>
      <c r="AB185" s="495">
        <v>1867976.6155745042</v>
      </c>
      <c r="AC185" s="505">
        <f t="shared" si="37"/>
        <v>-513697.11550833005</v>
      </c>
      <c r="AD185" s="512">
        <f t="shared" si="38"/>
        <v>521.49632824235482</v>
      </c>
      <c r="AE185" s="531">
        <f t="shared" si="39"/>
        <v>420.90505082796398</v>
      </c>
      <c r="AF185" s="507">
        <f t="shared" si="40"/>
        <v>-100.59127741439085</v>
      </c>
      <c r="AG185" s="496">
        <v>9</v>
      </c>
      <c r="AH185" s="496">
        <v>9</v>
      </c>
    </row>
    <row r="186" spans="1:34">
      <c r="A186" s="502">
        <v>581</v>
      </c>
      <c r="B186" s="503" t="s">
        <v>220</v>
      </c>
      <c r="C186" s="504">
        <v>6286</v>
      </c>
      <c r="D186" s="504">
        <v>6240</v>
      </c>
      <c r="E186" s="510">
        <v>1241289.4554419233</v>
      </c>
      <c r="F186" s="200">
        <v>1276243.0842913506</v>
      </c>
      <c r="G186" s="505">
        <f t="shared" si="31"/>
        <v>34953.628849427216</v>
      </c>
      <c r="H186" s="506">
        <f t="shared" si="32"/>
        <v>1235697</v>
      </c>
      <c r="I186" s="200">
        <f t="shared" si="33"/>
        <v>-1282802.0554816634</v>
      </c>
      <c r="J186" s="507">
        <f t="shared" si="34"/>
        <v>-2518499.0554816634</v>
      </c>
      <c r="K186" s="508">
        <v>790104</v>
      </c>
      <c r="L186" s="509">
        <v>-535579.20453072898</v>
      </c>
      <c r="M186" s="509">
        <v>445593</v>
      </c>
      <c r="N186" s="509">
        <v>-368637.57005492609</v>
      </c>
      <c r="O186" s="509">
        <v>-252390.18726400551</v>
      </c>
      <c r="P186" s="508">
        <f t="shared" si="35"/>
        <v>-126195.09363200275</v>
      </c>
      <c r="Q186" s="510"/>
      <c r="R186" s="510">
        <v>2059719</v>
      </c>
      <c r="S186" s="510">
        <v>2206891.3111561537</v>
      </c>
      <c r="T186" s="510">
        <v>1238202.831596771</v>
      </c>
      <c r="U186" s="510">
        <v>1256131.363861949</v>
      </c>
      <c r="V186" s="505">
        <f t="shared" si="36"/>
        <v>165100.84342133161</v>
      </c>
      <c r="W186" s="495">
        <v>5774907.8315967713</v>
      </c>
      <c r="X186" s="495">
        <v>3456463.7038278077</v>
      </c>
      <c r="Y186" s="511">
        <v>-280394</v>
      </c>
      <c r="Z186" s="511">
        <v>-280394</v>
      </c>
      <c r="AA186" s="495">
        <v>5494513.8315967713</v>
      </c>
      <c r="AB186" s="495">
        <v>3176069.7038278077</v>
      </c>
      <c r="AC186" s="505">
        <f t="shared" si="37"/>
        <v>-2318444.1277689636</v>
      </c>
      <c r="AD186" s="512">
        <f t="shared" si="38"/>
        <v>874.08746923270303</v>
      </c>
      <c r="AE186" s="531">
        <f t="shared" si="39"/>
        <v>508.98552945958454</v>
      </c>
      <c r="AF186" s="507">
        <f t="shared" si="40"/>
        <v>-365.10193977311849</v>
      </c>
      <c r="AG186" s="496">
        <v>6</v>
      </c>
      <c r="AH186" s="496">
        <v>6</v>
      </c>
    </row>
    <row r="187" spans="1:34">
      <c r="A187" s="502">
        <v>583</v>
      </c>
      <c r="B187" s="503" t="s">
        <v>221</v>
      </c>
      <c r="C187" s="504">
        <v>924</v>
      </c>
      <c r="D187" s="504">
        <v>947</v>
      </c>
      <c r="E187" s="510">
        <v>790572.04192899319</v>
      </c>
      <c r="F187" s="200">
        <v>865594.0045392263</v>
      </c>
      <c r="G187" s="505">
        <f t="shared" si="31"/>
        <v>75021.962610233109</v>
      </c>
      <c r="H187" s="506">
        <f t="shared" si="32"/>
        <v>-591763</v>
      </c>
      <c r="I187" s="200">
        <f t="shared" si="33"/>
        <v>-242339.0725517126</v>
      </c>
      <c r="J187" s="507">
        <f t="shared" si="34"/>
        <v>349423.92744828737</v>
      </c>
      <c r="K187" s="508">
        <v>-767234</v>
      </c>
      <c r="L187" s="509">
        <v>-512477.44173643115</v>
      </c>
      <c r="M187" s="509">
        <v>175471</v>
      </c>
      <c r="N187" s="509">
        <v>327593.53921813518</v>
      </c>
      <c r="O187" s="509">
        <v>-38303.446688944423</v>
      </c>
      <c r="P187" s="508">
        <f t="shared" si="35"/>
        <v>-19151.723344472211</v>
      </c>
      <c r="Q187" s="510"/>
      <c r="R187" s="510">
        <v>-3780</v>
      </c>
      <c r="S187" s="510">
        <v>36952.678230757418</v>
      </c>
      <c r="T187" s="510">
        <v>191959.12275273216</v>
      </c>
      <c r="U187" s="510">
        <v>195467.44897002191</v>
      </c>
      <c r="V187" s="505">
        <f t="shared" si="36"/>
        <v>44241.00444804717</v>
      </c>
      <c r="W187" s="495">
        <v>386988.12275273213</v>
      </c>
      <c r="X187" s="495">
        <v>855675.05918829585</v>
      </c>
      <c r="Y187" s="511">
        <v>-196037</v>
      </c>
      <c r="Z187" s="511">
        <v>-196037</v>
      </c>
      <c r="AA187" s="495">
        <v>190951.12275273213</v>
      </c>
      <c r="AB187" s="495">
        <v>659638.05918829585</v>
      </c>
      <c r="AC187" s="505">
        <f t="shared" si="37"/>
        <v>468686.93643556372</v>
      </c>
      <c r="AD187" s="512">
        <f t="shared" si="38"/>
        <v>206.65705925620361</v>
      </c>
      <c r="AE187" s="531">
        <f t="shared" si="39"/>
        <v>696.55550072681717</v>
      </c>
      <c r="AF187" s="507">
        <f t="shared" si="40"/>
        <v>489.89844147061353</v>
      </c>
      <c r="AG187" s="496">
        <v>19</v>
      </c>
      <c r="AH187" s="496">
        <v>19</v>
      </c>
    </row>
    <row r="188" spans="1:34">
      <c r="A188" s="502">
        <v>584</v>
      </c>
      <c r="B188" s="503" t="s">
        <v>222</v>
      </c>
      <c r="C188" s="504">
        <v>2676</v>
      </c>
      <c r="D188" s="504">
        <v>2653</v>
      </c>
      <c r="E188" s="510">
        <v>3820369.3690158329</v>
      </c>
      <c r="F188" s="200">
        <v>3817863.0916703423</v>
      </c>
      <c r="G188" s="505">
        <f t="shared" si="31"/>
        <v>-2506.2773454906419</v>
      </c>
      <c r="H188" s="506">
        <f t="shared" si="32"/>
        <v>-717572</v>
      </c>
      <c r="I188" s="200">
        <f t="shared" si="33"/>
        <v>-1019019.2161576567</v>
      </c>
      <c r="J188" s="507">
        <f t="shared" si="34"/>
        <v>-301447.21615765675</v>
      </c>
      <c r="K188" s="508">
        <v>-333224</v>
      </c>
      <c r="L188" s="509">
        <v>-435251.43453441345</v>
      </c>
      <c r="M188" s="509">
        <v>-384348</v>
      </c>
      <c r="N188" s="509">
        <v>-422808.36652434734</v>
      </c>
      <c r="O188" s="509">
        <v>-107306.27673259721</v>
      </c>
      <c r="P188" s="508">
        <f t="shared" si="35"/>
        <v>-53653.138366298605</v>
      </c>
      <c r="Q188" s="510"/>
      <c r="R188" s="510">
        <v>1786916</v>
      </c>
      <c r="S188" s="510">
        <v>1820064.9121482298</v>
      </c>
      <c r="T188" s="510">
        <v>544264.87358014286</v>
      </c>
      <c r="U188" s="510">
        <v>547938.6876702545</v>
      </c>
      <c r="V188" s="505">
        <f t="shared" si="36"/>
        <v>36822.726238341536</v>
      </c>
      <c r="W188" s="495">
        <v>5433978.8735801429</v>
      </c>
      <c r="X188" s="495">
        <v>5166847.475331177</v>
      </c>
      <c r="Y188" s="511">
        <v>249790</v>
      </c>
      <c r="Z188" s="511">
        <v>249790</v>
      </c>
      <c r="AA188" s="495">
        <v>5683768.8735801429</v>
      </c>
      <c r="AB188" s="495">
        <v>5416637.475331177</v>
      </c>
      <c r="AC188" s="505">
        <f t="shared" si="37"/>
        <v>-267131.39824896585</v>
      </c>
      <c r="AD188" s="512">
        <f t="shared" si="38"/>
        <v>2123.979399693626</v>
      </c>
      <c r="AE188" s="531">
        <f t="shared" si="39"/>
        <v>2041.7027799966743</v>
      </c>
      <c r="AF188" s="507">
        <f t="shared" si="40"/>
        <v>-82.276619696951684</v>
      </c>
      <c r="AG188" s="496">
        <v>16</v>
      </c>
      <c r="AH188" s="496">
        <v>16</v>
      </c>
    </row>
    <row r="189" spans="1:34">
      <c r="A189" s="502">
        <v>588</v>
      </c>
      <c r="B189" s="503" t="s">
        <v>223</v>
      </c>
      <c r="C189" s="504">
        <v>1644</v>
      </c>
      <c r="D189" s="504">
        <v>1600</v>
      </c>
      <c r="E189" s="510">
        <v>93643.414167031879</v>
      </c>
      <c r="F189" s="200">
        <v>86104.372432762408</v>
      </c>
      <c r="G189" s="505">
        <f t="shared" si="31"/>
        <v>-7539.0417342694709</v>
      </c>
      <c r="H189" s="506">
        <f t="shared" si="32"/>
        <v>-697492</v>
      </c>
      <c r="I189" s="200">
        <f t="shared" si="33"/>
        <v>-1078494.3565335828</v>
      </c>
      <c r="J189" s="507">
        <f t="shared" si="34"/>
        <v>-381002.35653358279</v>
      </c>
      <c r="K189" s="508">
        <v>-451611</v>
      </c>
      <c r="L189" s="509">
        <v>-632581.15869536181</v>
      </c>
      <c r="M189" s="509">
        <v>-245881</v>
      </c>
      <c r="N189" s="509">
        <v>-348840.04889052652</v>
      </c>
      <c r="O189" s="509">
        <v>-64715.432631796284</v>
      </c>
      <c r="P189" s="508">
        <f t="shared" si="35"/>
        <v>-32357.716315898142</v>
      </c>
      <c r="Q189" s="510"/>
      <c r="R189" s="510">
        <v>219119</v>
      </c>
      <c r="S189" s="510">
        <v>440419.67072424799</v>
      </c>
      <c r="T189" s="510">
        <v>384234.18517887971</v>
      </c>
      <c r="U189" s="510">
        <v>386638.35232516564</v>
      </c>
      <c r="V189" s="505">
        <f t="shared" si="36"/>
        <v>223704.83787053404</v>
      </c>
      <c r="W189" s="495">
        <v>-494.81482112029335</v>
      </c>
      <c r="X189" s="495">
        <v>-165331.96105140215</v>
      </c>
      <c r="Y189" s="511">
        <v>-346719</v>
      </c>
      <c r="Z189" s="511">
        <v>-346719</v>
      </c>
      <c r="AA189" s="495">
        <v>-347213.81482112029</v>
      </c>
      <c r="AB189" s="495">
        <v>-512050.96105140215</v>
      </c>
      <c r="AC189" s="505">
        <f t="shared" si="37"/>
        <v>-164837.14623028185</v>
      </c>
      <c r="AD189" s="512">
        <f t="shared" si="38"/>
        <v>-211.20061728778606</v>
      </c>
      <c r="AE189" s="531">
        <f t="shared" si="39"/>
        <v>-320.03185065712637</v>
      </c>
      <c r="AF189" s="507">
        <f t="shared" si="40"/>
        <v>-108.83123336934031</v>
      </c>
      <c r="AG189" s="496">
        <v>10</v>
      </c>
      <c r="AH189" s="496">
        <v>10</v>
      </c>
    </row>
    <row r="190" spans="1:34">
      <c r="A190" s="502">
        <v>592</v>
      </c>
      <c r="B190" s="503" t="s">
        <v>224</v>
      </c>
      <c r="C190" s="504">
        <v>3678</v>
      </c>
      <c r="D190" s="504">
        <v>3651</v>
      </c>
      <c r="E190" s="510">
        <v>2069345.3283195905</v>
      </c>
      <c r="F190" s="200">
        <v>2094465.3084742785</v>
      </c>
      <c r="G190" s="505">
        <f t="shared" si="31"/>
        <v>25119.980154688004</v>
      </c>
      <c r="H190" s="506">
        <f t="shared" si="32"/>
        <v>345875</v>
      </c>
      <c r="I190" s="200">
        <f t="shared" si="33"/>
        <v>-911660.85933168104</v>
      </c>
      <c r="J190" s="507">
        <f t="shared" si="34"/>
        <v>-1257535.8593316809</v>
      </c>
      <c r="K190" s="508">
        <v>245058</v>
      </c>
      <c r="L190" s="509">
        <v>-400976.64468629844</v>
      </c>
      <c r="M190" s="509">
        <v>100817</v>
      </c>
      <c r="N190" s="509">
        <v>-289175.42289036239</v>
      </c>
      <c r="O190" s="509">
        <v>-147672.52783668015</v>
      </c>
      <c r="P190" s="508">
        <f t="shared" si="35"/>
        <v>-73836.263918340075</v>
      </c>
      <c r="Q190" s="510"/>
      <c r="R190" s="510">
        <v>1287518</v>
      </c>
      <c r="S190" s="510">
        <v>1422911.5433030881</v>
      </c>
      <c r="T190" s="510">
        <v>694864.69179638952</v>
      </c>
      <c r="U190" s="510">
        <v>693725.36131208227</v>
      </c>
      <c r="V190" s="505">
        <f t="shared" si="36"/>
        <v>134254.21281878091</v>
      </c>
      <c r="W190" s="495">
        <v>4397602.6917963894</v>
      </c>
      <c r="X190" s="495">
        <v>3299441.3537577782</v>
      </c>
      <c r="Y190" s="511">
        <v>-37445</v>
      </c>
      <c r="Z190" s="511">
        <v>-37445</v>
      </c>
      <c r="AA190" s="495">
        <v>4360157.6917963894</v>
      </c>
      <c r="AB190" s="495">
        <v>3261996.3537577782</v>
      </c>
      <c r="AC190" s="505">
        <f t="shared" si="37"/>
        <v>-1098161.3380386112</v>
      </c>
      <c r="AD190" s="512">
        <f t="shared" si="38"/>
        <v>1185.4697367581266</v>
      </c>
      <c r="AE190" s="531">
        <f t="shared" si="39"/>
        <v>893.45284956389435</v>
      </c>
      <c r="AF190" s="507">
        <f t="shared" si="40"/>
        <v>-292.01688719423225</v>
      </c>
      <c r="AG190" s="496">
        <v>13</v>
      </c>
      <c r="AH190" s="496">
        <v>13</v>
      </c>
    </row>
    <row r="191" spans="1:34">
      <c r="A191" s="502">
        <v>593</v>
      </c>
      <c r="B191" s="503" t="s">
        <v>225</v>
      </c>
      <c r="C191" s="504">
        <v>17253</v>
      </c>
      <c r="D191" s="504">
        <v>17077</v>
      </c>
      <c r="E191" s="510">
        <v>-1402194.7041540237</v>
      </c>
      <c r="F191" s="200">
        <v>-1488942.2687712759</v>
      </c>
      <c r="G191" s="505">
        <f t="shared" si="31"/>
        <v>-86747.56461725221</v>
      </c>
      <c r="H191" s="506">
        <f t="shared" si="32"/>
        <v>-333635</v>
      </c>
      <c r="I191" s="200">
        <f t="shared" si="33"/>
        <v>-3928310.5241379719</v>
      </c>
      <c r="J191" s="507">
        <f t="shared" si="34"/>
        <v>-3594675.5241379719</v>
      </c>
      <c r="K191" s="508">
        <v>165735</v>
      </c>
      <c r="L191" s="509">
        <v>-1483502.8613501459</v>
      </c>
      <c r="M191" s="509">
        <v>-499370</v>
      </c>
      <c r="N191" s="509">
        <v>-1408733.8099254647</v>
      </c>
      <c r="O191" s="509">
        <v>-690715.90190824075</v>
      </c>
      <c r="P191" s="508">
        <f t="shared" si="35"/>
        <v>-345357.95095412037</v>
      </c>
      <c r="Q191" s="510"/>
      <c r="R191" s="510">
        <v>5639449</v>
      </c>
      <c r="S191" s="510">
        <v>6259949.9083045833</v>
      </c>
      <c r="T191" s="510">
        <v>3330180.2490723021</v>
      </c>
      <c r="U191" s="510">
        <v>3373234.9836923801</v>
      </c>
      <c r="V191" s="505">
        <f t="shared" si="36"/>
        <v>663555.64292466082</v>
      </c>
      <c r="W191" s="495">
        <v>7233799.2490723021</v>
      </c>
      <c r="X191" s="495">
        <v>4215932.0990877654</v>
      </c>
      <c r="Y191" s="511">
        <v>-2041049</v>
      </c>
      <c r="Z191" s="511">
        <v>-2041049</v>
      </c>
      <c r="AA191" s="495">
        <v>5192750.2490723021</v>
      </c>
      <c r="AB191" s="495">
        <v>2174883.0990877654</v>
      </c>
      <c r="AC191" s="505">
        <f t="shared" si="37"/>
        <v>-3017867.1499845367</v>
      </c>
      <c r="AD191" s="512">
        <f t="shared" si="38"/>
        <v>300.97665617992823</v>
      </c>
      <c r="AE191" s="531">
        <f t="shared" si="39"/>
        <v>127.35744563376269</v>
      </c>
      <c r="AF191" s="507">
        <f t="shared" si="40"/>
        <v>-173.61921054616553</v>
      </c>
      <c r="AG191" s="496">
        <v>10</v>
      </c>
      <c r="AH191" s="496">
        <v>10</v>
      </c>
    </row>
    <row r="192" spans="1:34">
      <c r="A192" s="502">
        <v>595</v>
      </c>
      <c r="B192" s="503" t="s">
        <v>226</v>
      </c>
      <c r="C192" s="504">
        <v>4269</v>
      </c>
      <c r="D192" s="504">
        <v>4140</v>
      </c>
      <c r="E192" s="510">
        <v>1331668.3661525948</v>
      </c>
      <c r="F192" s="200">
        <v>1311408.5330521124</v>
      </c>
      <c r="G192" s="505">
        <f t="shared" si="31"/>
        <v>-20259.833100482356</v>
      </c>
      <c r="H192" s="506">
        <f t="shared" si="32"/>
        <v>1244989</v>
      </c>
      <c r="I192" s="200">
        <f t="shared" si="33"/>
        <v>990138.02037845924</v>
      </c>
      <c r="J192" s="507">
        <f t="shared" si="34"/>
        <v>-254850.97962154076</v>
      </c>
      <c r="K192" s="508">
        <v>914864</v>
      </c>
      <c r="L192" s="509">
        <v>959761.79326960596</v>
      </c>
      <c r="M192" s="509">
        <v>330125</v>
      </c>
      <c r="N192" s="509">
        <v>281553.00001101277</v>
      </c>
      <c r="O192" s="509">
        <v>-167451.18193477287</v>
      </c>
      <c r="P192" s="508">
        <f t="shared" si="35"/>
        <v>-83725.590967386437</v>
      </c>
      <c r="Q192" s="510"/>
      <c r="R192" s="510">
        <v>1873860</v>
      </c>
      <c r="S192" s="510">
        <v>2274073.9902639384</v>
      </c>
      <c r="T192" s="510">
        <v>972282.43669580948</v>
      </c>
      <c r="U192" s="510">
        <v>977804.14498013107</v>
      </c>
      <c r="V192" s="505">
        <f t="shared" si="36"/>
        <v>405735.69854826014</v>
      </c>
      <c r="W192" s="495">
        <v>5422799.4366958095</v>
      </c>
      <c r="X192" s="495">
        <v>5553424.6886746529</v>
      </c>
      <c r="Y192" s="511">
        <v>34221</v>
      </c>
      <c r="Z192" s="511">
        <v>34221</v>
      </c>
      <c r="AA192" s="495">
        <v>5457020.4366958095</v>
      </c>
      <c r="AB192" s="495">
        <v>5587645.6886746529</v>
      </c>
      <c r="AC192" s="505">
        <f t="shared" si="37"/>
        <v>130625.25197884347</v>
      </c>
      <c r="AD192" s="512">
        <f t="shared" si="38"/>
        <v>1278.2900999521689</v>
      </c>
      <c r="AE192" s="531">
        <f t="shared" si="39"/>
        <v>1349.6728716605442</v>
      </c>
      <c r="AF192" s="507">
        <f t="shared" si="40"/>
        <v>71.38277170837523</v>
      </c>
      <c r="AG192" s="496">
        <v>11</v>
      </c>
      <c r="AH192" s="496">
        <v>11</v>
      </c>
    </row>
    <row r="193" spans="1:34">
      <c r="A193" s="502">
        <v>598</v>
      </c>
      <c r="B193" s="503" t="s">
        <v>227</v>
      </c>
      <c r="C193" s="504">
        <v>19097</v>
      </c>
      <c r="D193" s="504">
        <v>19207</v>
      </c>
      <c r="E193" s="510">
        <v>9339512.9365354571</v>
      </c>
      <c r="F193" s="200">
        <v>9638469.3668377995</v>
      </c>
      <c r="G193" s="505">
        <f t="shared" si="31"/>
        <v>298956.4303023424</v>
      </c>
      <c r="H193" s="506">
        <f t="shared" si="32"/>
        <v>-7167336</v>
      </c>
      <c r="I193" s="200">
        <f t="shared" si="33"/>
        <v>-11815192.600662831</v>
      </c>
      <c r="J193" s="507">
        <f t="shared" si="34"/>
        <v>-4647856.6006628312</v>
      </c>
      <c r="K193" s="508">
        <v>-4824457</v>
      </c>
      <c r="L193" s="509">
        <v>-7039190.7460698951</v>
      </c>
      <c r="M193" s="509">
        <v>-2342879</v>
      </c>
      <c r="N193" s="509">
        <v>-3610699.3721939558</v>
      </c>
      <c r="O193" s="509">
        <v>-776868.32159931946</v>
      </c>
      <c r="P193" s="508">
        <f t="shared" si="35"/>
        <v>-388434.16079965973</v>
      </c>
      <c r="Q193" s="510"/>
      <c r="R193" s="510">
        <v>793398</v>
      </c>
      <c r="S193" s="510">
        <v>1506314.2386241669</v>
      </c>
      <c r="T193" s="510">
        <v>3057466.6288290229</v>
      </c>
      <c r="U193" s="510">
        <v>3124189.2120290324</v>
      </c>
      <c r="V193" s="505">
        <f t="shared" si="36"/>
        <v>779638.82182417624</v>
      </c>
      <c r="W193" s="495">
        <v>6023041.6288290229</v>
      </c>
      <c r="X193" s="495">
        <v>2453780.2168282233</v>
      </c>
      <c r="Y193" s="511">
        <v>2602371</v>
      </c>
      <c r="Z193" s="511">
        <v>2602371</v>
      </c>
      <c r="AA193" s="495">
        <v>8625412.6288290229</v>
      </c>
      <c r="AB193" s="495">
        <v>5056151.2168282233</v>
      </c>
      <c r="AC193" s="505">
        <f t="shared" si="37"/>
        <v>-3569261.4120007996</v>
      </c>
      <c r="AD193" s="512">
        <f t="shared" si="38"/>
        <v>451.6632260998598</v>
      </c>
      <c r="AE193" s="531">
        <f t="shared" si="39"/>
        <v>263.24523438476717</v>
      </c>
      <c r="AF193" s="507">
        <f t="shared" si="40"/>
        <v>-188.41799171509263</v>
      </c>
      <c r="AG193" s="496">
        <v>15</v>
      </c>
      <c r="AH193" s="496">
        <v>15</v>
      </c>
    </row>
    <row r="194" spans="1:34">
      <c r="A194" s="502">
        <v>599</v>
      </c>
      <c r="B194" s="503" t="s">
        <v>228</v>
      </c>
      <c r="C194" s="504">
        <v>11172</v>
      </c>
      <c r="D194" s="504">
        <v>11206</v>
      </c>
      <c r="E194" s="510">
        <v>13366869.773979049</v>
      </c>
      <c r="F194" s="200">
        <v>13969721.782136105</v>
      </c>
      <c r="G194" s="505">
        <f t="shared" si="31"/>
        <v>602852.00815705582</v>
      </c>
      <c r="H194" s="506">
        <f t="shared" si="32"/>
        <v>-4436613</v>
      </c>
      <c r="I194" s="200">
        <f t="shared" si="33"/>
        <v>-4430888.8484185832</v>
      </c>
      <c r="J194" s="507">
        <f t="shared" si="34"/>
        <v>5724.1515814168379</v>
      </c>
      <c r="K194" s="508">
        <v>-2312518</v>
      </c>
      <c r="L194" s="509">
        <v>-1979925.3189340546</v>
      </c>
      <c r="M194" s="509">
        <v>-2124095</v>
      </c>
      <c r="N194" s="509">
        <v>-1771087.4625421136</v>
      </c>
      <c r="O194" s="509">
        <v>-453250.71129494323</v>
      </c>
      <c r="P194" s="508">
        <f t="shared" si="35"/>
        <v>-226625.35564747162</v>
      </c>
      <c r="Q194" s="510"/>
      <c r="R194" s="510">
        <v>5139984</v>
      </c>
      <c r="S194" s="510">
        <v>4786256.0862159692</v>
      </c>
      <c r="T194" s="510">
        <v>2039832.4276491948</v>
      </c>
      <c r="U194" s="510">
        <v>2063292.1723409942</v>
      </c>
      <c r="V194" s="505">
        <f t="shared" si="36"/>
        <v>-330268.1690922305</v>
      </c>
      <c r="W194" s="495">
        <v>16110073.427649194</v>
      </c>
      <c r="X194" s="495">
        <v>16388381.192274516</v>
      </c>
      <c r="Y194" s="511">
        <v>-904198</v>
      </c>
      <c r="Z194" s="511">
        <v>-904198</v>
      </c>
      <c r="AA194" s="495">
        <v>15205875.427649194</v>
      </c>
      <c r="AB194" s="495">
        <v>15484183.192274516</v>
      </c>
      <c r="AC194" s="505">
        <f t="shared" si="37"/>
        <v>278307.76462532207</v>
      </c>
      <c r="AD194" s="512">
        <f t="shared" si="38"/>
        <v>1361.0701242077689</v>
      </c>
      <c r="AE194" s="531">
        <f t="shared" si="39"/>
        <v>1381.7761192463427</v>
      </c>
      <c r="AF194" s="507">
        <f t="shared" si="40"/>
        <v>20.705995038573747</v>
      </c>
      <c r="AG194" s="496">
        <v>15</v>
      </c>
      <c r="AH194" s="496">
        <v>15</v>
      </c>
    </row>
    <row r="195" spans="1:34">
      <c r="A195" s="502">
        <v>601</v>
      </c>
      <c r="B195" s="503" t="s">
        <v>229</v>
      </c>
      <c r="C195" s="504">
        <v>3873</v>
      </c>
      <c r="D195" s="504">
        <v>3786</v>
      </c>
      <c r="E195" s="510">
        <v>1661193.9318336006</v>
      </c>
      <c r="F195" s="200">
        <v>1643417.8092278994</v>
      </c>
      <c r="G195" s="505">
        <f t="shared" si="31"/>
        <v>-17776.12260570121</v>
      </c>
      <c r="H195" s="506">
        <f t="shared" si="32"/>
        <v>1964323</v>
      </c>
      <c r="I195" s="200">
        <f t="shared" si="33"/>
        <v>895380.37111539906</v>
      </c>
      <c r="J195" s="507">
        <f t="shared" si="34"/>
        <v>-1068942.6288846009</v>
      </c>
      <c r="K195" s="508">
        <v>1213532</v>
      </c>
      <c r="L195" s="509">
        <v>752975.33587428543</v>
      </c>
      <c r="M195" s="509">
        <v>750791</v>
      </c>
      <c r="N195" s="509">
        <v>372104.37393859541</v>
      </c>
      <c r="O195" s="509">
        <v>-153132.89246498796</v>
      </c>
      <c r="P195" s="508">
        <f t="shared" si="35"/>
        <v>-76566.446232493981</v>
      </c>
      <c r="Q195" s="510"/>
      <c r="R195" s="510">
        <v>1367237</v>
      </c>
      <c r="S195" s="510">
        <v>1535223.447151971</v>
      </c>
      <c r="T195" s="510">
        <v>858001.98963607987</v>
      </c>
      <c r="U195" s="510">
        <v>862604.80863671016</v>
      </c>
      <c r="V195" s="505">
        <f t="shared" si="36"/>
        <v>172589.26615260122</v>
      </c>
      <c r="W195" s="495">
        <v>5850755.9896360803</v>
      </c>
      <c r="X195" s="495">
        <v>4936626.4361319905</v>
      </c>
      <c r="Y195" s="511">
        <v>314705</v>
      </c>
      <c r="Z195" s="511">
        <v>314705</v>
      </c>
      <c r="AA195" s="495">
        <v>6165460.9896360803</v>
      </c>
      <c r="AB195" s="495">
        <v>5251331.4361319905</v>
      </c>
      <c r="AC195" s="505">
        <f t="shared" si="37"/>
        <v>-914129.55350408982</v>
      </c>
      <c r="AD195" s="512">
        <f t="shared" si="38"/>
        <v>1591.9083371123368</v>
      </c>
      <c r="AE195" s="531">
        <f t="shared" si="39"/>
        <v>1387.0394707163207</v>
      </c>
      <c r="AF195" s="507">
        <f t="shared" si="40"/>
        <v>-204.86886639601607</v>
      </c>
      <c r="AG195" s="496">
        <v>13</v>
      </c>
      <c r="AH195" s="496">
        <v>13</v>
      </c>
    </row>
    <row r="196" spans="1:34">
      <c r="A196" s="502">
        <v>604</v>
      </c>
      <c r="B196" s="503" t="s">
        <v>230</v>
      </c>
      <c r="C196" s="504">
        <v>20206</v>
      </c>
      <c r="D196" s="504">
        <v>20405</v>
      </c>
      <c r="E196" s="510">
        <v>11740264.789859375</v>
      </c>
      <c r="F196" s="200">
        <v>11887956.478392981</v>
      </c>
      <c r="G196" s="505">
        <f t="shared" si="31"/>
        <v>147691.68853360601</v>
      </c>
      <c r="H196" s="506">
        <f t="shared" si="32"/>
        <v>4951452</v>
      </c>
      <c r="I196" s="200">
        <f t="shared" si="33"/>
        <v>4857581.9934652355</v>
      </c>
      <c r="J196" s="507">
        <f t="shared" si="34"/>
        <v>-93870.006534764543</v>
      </c>
      <c r="K196" s="508">
        <v>3224678</v>
      </c>
      <c r="L196" s="509">
        <v>4140998.6087008896</v>
      </c>
      <c r="M196" s="509">
        <v>1726774</v>
      </c>
      <c r="N196" s="509">
        <v>1954569.3874379115</v>
      </c>
      <c r="O196" s="509">
        <v>-825324.00178237702</v>
      </c>
      <c r="P196" s="508">
        <f t="shared" si="35"/>
        <v>-412662.00089118851</v>
      </c>
      <c r="Q196" s="510"/>
      <c r="R196" s="510">
        <v>-225090</v>
      </c>
      <c r="S196" s="510">
        <v>-402695.61000260845</v>
      </c>
      <c r="T196" s="510">
        <v>2135859.3612966971</v>
      </c>
      <c r="U196" s="510">
        <v>2150935.5049874252</v>
      </c>
      <c r="V196" s="505">
        <f t="shared" si="36"/>
        <v>-162529.46631188039</v>
      </c>
      <c r="W196" s="495">
        <v>18602486.361296698</v>
      </c>
      <c r="X196" s="495">
        <v>18493778.366843093</v>
      </c>
      <c r="Y196" s="511">
        <v>-2085256</v>
      </c>
      <c r="Z196" s="511">
        <v>-2085256</v>
      </c>
      <c r="AA196" s="495">
        <v>16517230.361296698</v>
      </c>
      <c r="AB196" s="495">
        <v>16408522.366843093</v>
      </c>
      <c r="AC196" s="505">
        <f t="shared" si="37"/>
        <v>-108707.99445360526</v>
      </c>
      <c r="AD196" s="512">
        <f t="shared" si="38"/>
        <v>817.44186683641976</v>
      </c>
      <c r="AE196" s="531">
        <f t="shared" si="39"/>
        <v>804.14223802220499</v>
      </c>
      <c r="AF196" s="507">
        <f t="shared" si="40"/>
        <v>-13.299628814214771</v>
      </c>
      <c r="AG196" s="496">
        <v>6</v>
      </c>
      <c r="AH196" s="496">
        <v>6</v>
      </c>
    </row>
    <row r="197" spans="1:34">
      <c r="A197" s="502">
        <v>607</v>
      </c>
      <c r="B197" s="503" t="s">
        <v>231</v>
      </c>
      <c r="C197" s="504">
        <v>4161</v>
      </c>
      <c r="D197" s="504">
        <v>4084</v>
      </c>
      <c r="E197" s="510">
        <v>638039.68226120668</v>
      </c>
      <c r="F197" s="200">
        <v>775458.66069790698</v>
      </c>
      <c r="G197" s="505">
        <f t="shared" si="31"/>
        <v>137418.9784367003</v>
      </c>
      <c r="H197" s="506">
        <f t="shared" si="32"/>
        <v>205732</v>
      </c>
      <c r="I197" s="200">
        <f t="shared" si="33"/>
        <v>-641023.25213959045</v>
      </c>
      <c r="J197" s="507">
        <f t="shared" si="34"/>
        <v>-846755.25213959045</v>
      </c>
      <c r="K197" s="508">
        <v>5554</v>
      </c>
      <c r="L197" s="509">
        <v>-381017.47538690234</v>
      </c>
      <c r="M197" s="509">
        <v>200178</v>
      </c>
      <c r="N197" s="509">
        <v>-12226.564063698066</v>
      </c>
      <c r="O197" s="509">
        <v>-165186.14179266003</v>
      </c>
      <c r="P197" s="508">
        <f t="shared" si="35"/>
        <v>-82593.070896330013</v>
      </c>
      <c r="Q197" s="510"/>
      <c r="R197" s="510">
        <v>2474427</v>
      </c>
      <c r="S197" s="510">
        <v>2529998.5483609755</v>
      </c>
      <c r="T197" s="510">
        <v>938647.58690160897</v>
      </c>
      <c r="U197" s="510">
        <v>946470.69518582721</v>
      </c>
      <c r="V197" s="505">
        <f t="shared" si="36"/>
        <v>63394.656645193696</v>
      </c>
      <c r="W197" s="495">
        <v>4256845.5869016089</v>
      </c>
      <c r="X197" s="495">
        <v>3610904.6521051307</v>
      </c>
      <c r="Y197" s="511">
        <v>-644669</v>
      </c>
      <c r="Z197" s="511">
        <v>-644669</v>
      </c>
      <c r="AA197" s="495">
        <v>3612176.5869016089</v>
      </c>
      <c r="AB197" s="495">
        <v>2966235.6521051307</v>
      </c>
      <c r="AC197" s="505">
        <f t="shared" si="37"/>
        <v>-645940.93479647813</v>
      </c>
      <c r="AD197" s="512">
        <f t="shared" si="38"/>
        <v>868.10300093766136</v>
      </c>
      <c r="AE197" s="531">
        <f t="shared" si="39"/>
        <v>726.30647700909174</v>
      </c>
      <c r="AF197" s="507">
        <f t="shared" si="40"/>
        <v>-141.79652392856963</v>
      </c>
      <c r="AG197" s="496">
        <v>12</v>
      </c>
      <c r="AH197" s="496">
        <v>12</v>
      </c>
    </row>
    <row r="198" spans="1:34">
      <c r="A198" s="502">
        <v>608</v>
      </c>
      <c r="B198" s="503" t="s">
        <v>232</v>
      </c>
      <c r="C198" s="504">
        <v>2013</v>
      </c>
      <c r="D198" s="504">
        <v>1980</v>
      </c>
      <c r="E198" s="510">
        <v>378794.72269891645</v>
      </c>
      <c r="F198" s="200">
        <v>361921.99003471155</v>
      </c>
      <c r="G198" s="505">
        <f t="shared" si="31"/>
        <v>-16872.732664204901</v>
      </c>
      <c r="H198" s="506">
        <f t="shared" si="32"/>
        <v>44291</v>
      </c>
      <c r="I198" s="200">
        <f t="shared" si="33"/>
        <v>-248295.41602325533</v>
      </c>
      <c r="J198" s="507">
        <f t="shared" si="34"/>
        <v>-292586.41602325533</v>
      </c>
      <c r="K198" s="508">
        <v>43625</v>
      </c>
      <c r="L198" s="509">
        <v>-73042.043032253641</v>
      </c>
      <c r="M198" s="509">
        <v>666</v>
      </c>
      <c r="N198" s="509">
        <v>-55125.351168229827</v>
      </c>
      <c r="O198" s="509">
        <v>-80085.347881847905</v>
      </c>
      <c r="P198" s="508">
        <f t="shared" si="35"/>
        <v>-40042.673940923953</v>
      </c>
      <c r="Q198" s="510"/>
      <c r="R198" s="510">
        <v>910821</v>
      </c>
      <c r="S198" s="510">
        <v>903346.43958557781</v>
      </c>
      <c r="T198" s="510">
        <v>418388.12446064886</v>
      </c>
      <c r="U198" s="510">
        <v>421410.80152191973</v>
      </c>
      <c r="V198" s="505">
        <f t="shared" si="36"/>
        <v>-4451.8833531511482</v>
      </c>
      <c r="W198" s="495">
        <v>1752295.1244606487</v>
      </c>
      <c r="X198" s="495">
        <v>1438383.8151189594</v>
      </c>
      <c r="Y198" s="511">
        <v>431658</v>
      </c>
      <c r="Z198" s="511">
        <v>431658</v>
      </c>
      <c r="AA198" s="495">
        <v>2183953.1244606487</v>
      </c>
      <c r="AB198" s="495">
        <v>1870041.8151189594</v>
      </c>
      <c r="AC198" s="505">
        <f t="shared" si="37"/>
        <v>-313911.30934168934</v>
      </c>
      <c r="AD198" s="512">
        <f t="shared" si="38"/>
        <v>1084.9245526381762</v>
      </c>
      <c r="AE198" s="531">
        <f t="shared" si="39"/>
        <v>944.46556319139358</v>
      </c>
      <c r="AF198" s="507">
        <f t="shared" si="40"/>
        <v>-140.45898944678265</v>
      </c>
      <c r="AG198" s="496">
        <v>4</v>
      </c>
      <c r="AH198" s="496">
        <v>4</v>
      </c>
    </row>
    <row r="199" spans="1:34">
      <c r="A199" s="502">
        <v>609</v>
      </c>
      <c r="B199" s="503" t="s">
        <v>233</v>
      </c>
      <c r="C199" s="504">
        <v>83482</v>
      </c>
      <c r="D199" s="504">
        <v>83205</v>
      </c>
      <c r="E199" s="510">
        <v>7671657.8782802075</v>
      </c>
      <c r="F199" s="200">
        <v>7339937.975476563</v>
      </c>
      <c r="G199" s="505">
        <f t="shared" si="31"/>
        <v>-331719.90280364454</v>
      </c>
      <c r="H199" s="506">
        <f t="shared" si="32"/>
        <v>-16472709</v>
      </c>
      <c r="I199" s="200">
        <f t="shared" si="33"/>
        <v>-23333833.852580622</v>
      </c>
      <c r="J199" s="507">
        <f t="shared" si="34"/>
        <v>-6861124.8525806218</v>
      </c>
      <c r="K199" s="508">
        <v>-13124891</v>
      </c>
      <c r="L199" s="509">
        <v>-14770126.55572754</v>
      </c>
      <c r="M199" s="509">
        <v>-3347818</v>
      </c>
      <c r="N199" s="509">
        <v>-3515600.197982511</v>
      </c>
      <c r="O199" s="509">
        <v>-3365404.732580381</v>
      </c>
      <c r="P199" s="508">
        <f t="shared" si="35"/>
        <v>-1682702.3662901905</v>
      </c>
      <c r="Q199" s="510"/>
      <c r="R199" s="510">
        <v>25221433</v>
      </c>
      <c r="S199" s="510">
        <v>22620631.763887629</v>
      </c>
      <c r="T199" s="510">
        <v>13537031.482079027</v>
      </c>
      <c r="U199" s="510">
        <v>13782443.241329428</v>
      </c>
      <c r="V199" s="505">
        <f t="shared" si="36"/>
        <v>-2355389.4768619686</v>
      </c>
      <c r="W199" s="495">
        <v>29957413.482079029</v>
      </c>
      <c r="X199" s="495">
        <v>20409179.128113233</v>
      </c>
      <c r="Y199" s="511">
        <v>-5595216</v>
      </c>
      <c r="Z199" s="511">
        <v>-5595216</v>
      </c>
      <c r="AA199" s="495">
        <v>24362197.482079029</v>
      </c>
      <c r="AB199" s="495">
        <v>14813963.128113233</v>
      </c>
      <c r="AC199" s="505">
        <f t="shared" si="37"/>
        <v>-9548234.3539657965</v>
      </c>
      <c r="AD199" s="512">
        <f t="shared" si="38"/>
        <v>291.82575264223459</v>
      </c>
      <c r="AE199" s="531">
        <f t="shared" si="39"/>
        <v>178.04174181976123</v>
      </c>
      <c r="AF199" s="507">
        <f t="shared" si="40"/>
        <v>-113.78401082247336</v>
      </c>
      <c r="AG199" s="496">
        <v>4</v>
      </c>
      <c r="AH199" s="496">
        <v>4</v>
      </c>
    </row>
    <row r="200" spans="1:34">
      <c r="A200" s="502">
        <v>611</v>
      </c>
      <c r="B200" s="503" t="s">
        <v>234</v>
      </c>
      <c r="C200" s="504">
        <v>5066</v>
      </c>
      <c r="D200" s="504">
        <v>5011</v>
      </c>
      <c r="E200" s="510">
        <v>3042630.2051739385</v>
      </c>
      <c r="F200" s="200">
        <v>2811403.5757379434</v>
      </c>
      <c r="G200" s="505">
        <f t="shared" si="31"/>
        <v>-231226.62943599513</v>
      </c>
      <c r="H200" s="506">
        <f t="shared" si="32"/>
        <v>653226</v>
      </c>
      <c r="I200" s="200">
        <f t="shared" si="33"/>
        <v>449555.94975954999</v>
      </c>
      <c r="J200" s="507">
        <f t="shared" si="34"/>
        <v>-203670.05024045001</v>
      </c>
      <c r="K200" s="508">
        <v>450249</v>
      </c>
      <c r="L200" s="509">
        <v>567192.37618223834</v>
      </c>
      <c r="M200" s="508">
        <v>202977</v>
      </c>
      <c r="N200" s="508">
        <v>186384.54193787213</v>
      </c>
      <c r="O200" s="508">
        <v>-202680.64557370698</v>
      </c>
      <c r="P200" s="508">
        <f t="shared" si="35"/>
        <v>-101340.32278685349</v>
      </c>
      <c r="Q200" s="200"/>
      <c r="R200" s="510">
        <v>1401689</v>
      </c>
      <c r="S200" s="510">
        <v>1146891.0287078538</v>
      </c>
      <c r="T200" s="510">
        <v>758884.41692466091</v>
      </c>
      <c r="U200" s="510">
        <v>750510.79854189372</v>
      </c>
      <c r="V200" s="505">
        <f t="shared" si="36"/>
        <v>-263171.58967491356</v>
      </c>
      <c r="W200" s="495">
        <v>5856430.416924661</v>
      </c>
      <c r="X200" s="495">
        <v>5158361.3527472559</v>
      </c>
      <c r="Y200" s="511">
        <v>-1304768</v>
      </c>
      <c r="Z200" s="511">
        <v>-1304768</v>
      </c>
      <c r="AA200" s="495">
        <v>4551662.416924661</v>
      </c>
      <c r="AB200" s="495">
        <v>3853593.3527472559</v>
      </c>
      <c r="AC200" s="505">
        <f t="shared" si="37"/>
        <v>-698069.06417740509</v>
      </c>
      <c r="AD200" s="512">
        <f t="shared" si="38"/>
        <v>898.47264447782493</v>
      </c>
      <c r="AE200" s="531">
        <f t="shared" si="39"/>
        <v>769.02681156401036</v>
      </c>
      <c r="AF200" s="507">
        <f t="shared" si="40"/>
        <v>-129.44583291381457</v>
      </c>
      <c r="AG200" s="496">
        <v>1</v>
      </c>
      <c r="AH200" s="497">
        <v>33</v>
      </c>
    </row>
    <row r="201" spans="1:34">
      <c r="A201" s="502">
        <v>614</v>
      </c>
      <c r="B201" s="503" t="s">
        <v>235</v>
      </c>
      <c r="C201" s="504">
        <v>3066</v>
      </c>
      <c r="D201" s="504">
        <v>2999</v>
      </c>
      <c r="E201" s="510">
        <v>1951394.3644175837</v>
      </c>
      <c r="F201" s="200">
        <v>2131268.0162177924</v>
      </c>
      <c r="G201" s="505">
        <f t="shared" si="31"/>
        <v>179873.65180020873</v>
      </c>
      <c r="H201" s="506">
        <f t="shared" si="32"/>
        <v>-871095</v>
      </c>
      <c r="I201" s="200">
        <f t="shared" si="33"/>
        <v>-1300234.512707412</v>
      </c>
      <c r="J201" s="507">
        <f t="shared" si="34"/>
        <v>-429139.51270741201</v>
      </c>
      <c r="K201" s="508">
        <v>-529647</v>
      </c>
      <c r="L201" s="509">
        <v>-697893.80721392622</v>
      </c>
      <c r="M201" s="509">
        <v>-341448</v>
      </c>
      <c r="N201" s="509">
        <v>-420389.22193465091</v>
      </c>
      <c r="O201" s="509">
        <v>-121300.98903922316</v>
      </c>
      <c r="P201" s="508">
        <f t="shared" si="35"/>
        <v>-60650.49451961158</v>
      </c>
      <c r="Q201" s="510"/>
      <c r="R201" s="510">
        <v>1614527</v>
      </c>
      <c r="S201" s="510">
        <v>1514462.534140015</v>
      </c>
      <c r="T201" s="510">
        <v>765773.22457206773</v>
      </c>
      <c r="U201" s="510">
        <v>779818.05126084213</v>
      </c>
      <c r="V201" s="505">
        <f t="shared" si="36"/>
        <v>-86019.639171210583</v>
      </c>
      <c r="W201" s="495">
        <v>3460600.2245720676</v>
      </c>
      <c r="X201" s="495">
        <v>3125314.0889112465</v>
      </c>
      <c r="Y201" s="511">
        <v>156588</v>
      </c>
      <c r="Z201" s="511">
        <v>156588</v>
      </c>
      <c r="AA201" s="495">
        <v>3617188.2245720676</v>
      </c>
      <c r="AB201" s="495">
        <v>3281902.0889112465</v>
      </c>
      <c r="AC201" s="505">
        <f t="shared" si="37"/>
        <v>-335286.13566082111</v>
      </c>
      <c r="AD201" s="512">
        <f t="shared" si="38"/>
        <v>1179.7743720065453</v>
      </c>
      <c r="AE201" s="531">
        <f t="shared" si="39"/>
        <v>1094.3321403505324</v>
      </c>
      <c r="AF201" s="507">
        <f t="shared" si="40"/>
        <v>-85.442231656012837</v>
      </c>
      <c r="AG201" s="496">
        <v>19</v>
      </c>
      <c r="AH201" s="496">
        <v>19</v>
      </c>
    </row>
    <row r="202" spans="1:34">
      <c r="A202" s="502">
        <v>615</v>
      </c>
      <c r="B202" s="503" t="s">
        <v>236</v>
      </c>
      <c r="C202" s="504">
        <v>7702</v>
      </c>
      <c r="D202" s="504">
        <v>7603</v>
      </c>
      <c r="E202" s="510">
        <v>7955094.9607930966</v>
      </c>
      <c r="F202" s="200">
        <v>8104087.0074282596</v>
      </c>
      <c r="G202" s="505">
        <f t="shared" si="31"/>
        <v>148992.04663516302</v>
      </c>
      <c r="H202" s="506">
        <f t="shared" si="32"/>
        <v>2512549</v>
      </c>
      <c r="I202" s="200">
        <f t="shared" si="33"/>
        <v>1870284.585903282</v>
      </c>
      <c r="J202" s="507">
        <f t="shared" si="34"/>
        <v>-642264.41409671796</v>
      </c>
      <c r="K202" s="508">
        <v>2028894</v>
      </c>
      <c r="L202" s="509">
        <v>2006424.8292243581</v>
      </c>
      <c r="M202" s="509">
        <v>483655</v>
      </c>
      <c r="N202" s="509">
        <v>325139.22633474937</v>
      </c>
      <c r="O202" s="509">
        <v>-307519.64643721696</v>
      </c>
      <c r="P202" s="508">
        <f t="shared" si="35"/>
        <v>-153759.82321860848</v>
      </c>
      <c r="Q202" s="510"/>
      <c r="R202" s="510">
        <v>3213504</v>
      </c>
      <c r="S202" s="510">
        <v>3660855.9471444041</v>
      </c>
      <c r="T202" s="510">
        <v>1559906.3044823692</v>
      </c>
      <c r="U202" s="510">
        <v>1585886.7167410827</v>
      </c>
      <c r="V202" s="505">
        <f t="shared" si="36"/>
        <v>473332.35940311849</v>
      </c>
      <c r="W202" s="495">
        <v>15241054.304482369</v>
      </c>
      <c r="X202" s="495">
        <v>15221114.257217051</v>
      </c>
      <c r="Y202" s="511">
        <v>-86085</v>
      </c>
      <c r="Z202" s="511">
        <v>-86085</v>
      </c>
      <c r="AA202" s="495">
        <v>15154969.304482369</v>
      </c>
      <c r="AB202" s="495">
        <v>15135029.257217051</v>
      </c>
      <c r="AC202" s="505">
        <f t="shared" si="37"/>
        <v>-19940.047265317291</v>
      </c>
      <c r="AD202" s="512">
        <f t="shared" si="38"/>
        <v>1967.6667494783651</v>
      </c>
      <c r="AE202" s="531">
        <f t="shared" si="39"/>
        <v>1990.6654290697161</v>
      </c>
      <c r="AF202" s="507">
        <f t="shared" si="40"/>
        <v>22.998679591350992</v>
      </c>
      <c r="AG202" s="496">
        <v>17</v>
      </c>
      <c r="AH202" s="496">
        <v>17</v>
      </c>
    </row>
    <row r="203" spans="1:34">
      <c r="A203" s="502">
        <v>616</v>
      </c>
      <c r="B203" s="503" t="s">
        <v>237</v>
      </c>
      <c r="C203" s="504">
        <v>1848</v>
      </c>
      <c r="D203" s="504">
        <v>1807</v>
      </c>
      <c r="E203" s="510">
        <v>502578.03517213208</v>
      </c>
      <c r="F203" s="200">
        <v>377808.04691851354</v>
      </c>
      <c r="G203" s="505">
        <f t="shared" ref="G203:G266" si="41">F203-E203</f>
        <v>-124769.98825361853</v>
      </c>
      <c r="H203" s="506">
        <f t="shared" ref="H203:H266" si="42">SUM(K203,M203)</f>
        <v>-55917</v>
      </c>
      <c r="I203" s="200">
        <f t="shared" ref="I203:I266" si="43">SUM(L203,N203:P203)</f>
        <v>-262499.60379395238</v>
      </c>
      <c r="J203" s="507">
        <f t="shared" ref="J203:J266" si="44">I203-H203</f>
        <v>-206582.60379395238</v>
      </c>
      <c r="K203" s="508">
        <v>-16581</v>
      </c>
      <c r="L203" s="509">
        <v>-86760.820478700087</v>
      </c>
      <c r="M203" s="509">
        <v>-39336</v>
      </c>
      <c r="N203" s="509">
        <v>-66106.795722449941</v>
      </c>
      <c r="O203" s="509">
        <v>-73087.991728534922</v>
      </c>
      <c r="P203" s="508">
        <f t="shared" ref="P203:P266" si="45">0.5*O203</f>
        <v>-36543.995864267461</v>
      </c>
      <c r="Q203" s="510"/>
      <c r="R203" s="510">
        <v>778797</v>
      </c>
      <c r="S203" s="510">
        <v>778909.67029575957</v>
      </c>
      <c r="T203" s="510">
        <v>391264.80938673939</v>
      </c>
      <c r="U203" s="510">
        <v>388703.8806760055</v>
      </c>
      <c r="V203" s="505">
        <f t="shared" ref="V203:V266" si="46">(S203+U203)-(R203+T203)</f>
        <v>-2448.2584149744362</v>
      </c>
      <c r="W203" s="495">
        <v>1616722.8093867395</v>
      </c>
      <c r="X203" s="495">
        <v>1282921.9940963315</v>
      </c>
      <c r="Y203" s="511">
        <v>-511293</v>
      </c>
      <c r="Z203" s="511">
        <v>-511293</v>
      </c>
      <c r="AA203" s="495">
        <v>1105429.8093867395</v>
      </c>
      <c r="AB203" s="495">
        <v>771628.99409633153</v>
      </c>
      <c r="AC203" s="505">
        <f t="shared" ref="AC203:AC266" si="47">AB203-AA203</f>
        <v>-333800.81529040798</v>
      </c>
      <c r="AD203" s="512">
        <f t="shared" ref="AD203:AD266" si="48">AA203/C203</f>
        <v>598.17630378070317</v>
      </c>
      <c r="AE203" s="531">
        <f t="shared" ref="AE203:AE266" si="49">AB203/D203</f>
        <v>427.02213287013365</v>
      </c>
      <c r="AF203" s="507">
        <f t="shared" ref="AF203:AF266" si="50">AE203-AD203</f>
        <v>-171.15417091056952</v>
      </c>
      <c r="AG203" s="496">
        <v>1</v>
      </c>
      <c r="AH203" s="497">
        <v>32</v>
      </c>
    </row>
    <row r="204" spans="1:34">
      <c r="A204" s="502">
        <v>619</v>
      </c>
      <c r="B204" s="503" t="s">
        <v>238</v>
      </c>
      <c r="C204" s="504">
        <v>2721</v>
      </c>
      <c r="D204" s="504">
        <v>2675</v>
      </c>
      <c r="E204" s="510">
        <v>217014.58588078013</v>
      </c>
      <c r="F204" s="200">
        <v>88695.989479160169</v>
      </c>
      <c r="G204" s="505">
        <f t="shared" si="41"/>
        <v>-128318.59640161996</v>
      </c>
      <c r="H204" s="506">
        <f t="shared" si="42"/>
        <v>1152285</v>
      </c>
      <c r="I204" s="200">
        <f t="shared" si="43"/>
        <v>1056158.6930223047</v>
      </c>
      <c r="J204" s="507">
        <f t="shared" si="44"/>
        <v>-96126.30697769532</v>
      </c>
      <c r="K204" s="508">
        <v>738596</v>
      </c>
      <c r="L204" s="509">
        <v>808628.14040853339</v>
      </c>
      <c r="M204" s="509">
        <v>413689</v>
      </c>
      <c r="N204" s="509">
        <v>409824.72351069789</v>
      </c>
      <c r="O204" s="509">
        <v>-108196.11393128442</v>
      </c>
      <c r="P204" s="508">
        <f t="shared" si="45"/>
        <v>-54098.056965642209</v>
      </c>
      <c r="Q204" s="510"/>
      <c r="R204" s="510">
        <v>1701156</v>
      </c>
      <c r="S204" s="510">
        <v>1563083.8024926377</v>
      </c>
      <c r="T204" s="510">
        <v>692332.35488204181</v>
      </c>
      <c r="U204" s="510">
        <v>695089.14506629901</v>
      </c>
      <c r="V204" s="505">
        <f t="shared" si="46"/>
        <v>-135315.40732310526</v>
      </c>
      <c r="W204" s="495">
        <v>3762787.3548820419</v>
      </c>
      <c r="X204" s="495">
        <v>3403027.6300604097</v>
      </c>
      <c r="Y204" s="511">
        <v>-275084</v>
      </c>
      <c r="Z204" s="511">
        <v>-275084</v>
      </c>
      <c r="AA204" s="495">
        <v>3487703.3548820419</v>
      </c>
      <c r="AB204" s="495">
        <v>3127943.6300604097</v>
      </c>
      <c r="AC204" s="505">
        <f t="shared" si="47"/>
        <v>-359759.72482163226</v>
      </c>
      <c r="AD204" s="512">
        <f t="shared" si="48"/>
        <v>1281.7726405299677</v>
      </c>
      <c r="AE204" s="531">
        <f t="shared" si="49"/>
        <v>1169.3247215179101</v>
      </c>
      <c r="AF204" s="507">
        <f t="shared" si="50"/>
        <v>-112.44791901205758</v>
      </c>
      <c r="AG204" s="496">
        <v>6</v>
      </c>
      <c r="AH204" s="496">
        <v>6</v>
      </c>
    </row>
    <row r="205" spans="1:34">
      <c r="A205" s="502">
        <v>620</v>
      </c>
      <c r="B205" s="503" t="s">
        <v>239</v>
      </c>
      <c r="C205" s="504">
        <v>2446</v>
      </c>
      <c r="D205" s="504">
        <v>2380</v>
      </c>
      <c r="E205" s="510">
        <v>1835933.780783365</v>
      </c>
      <c r="F205" s="200">
        <v>1813733.3685002071</v>
      </c>
      <c r="G205" s="505">
        <f t="shared" si="41"/>
        <v>-22200.41228315793</v>
      </c>
      <c r="H205" s="506">
        <f t="shared" si="42"/>
        <v>902540</v>
      </c>
      <c r="I205" s="200">
        <f t="shared" si="43"/>
        <v>436034.81044761499</v>
      </c>
      <c r="J205" s="507">
        <f t="shared" si="44"/>
        <v>-466505.18955238501</v>
      </c>
      <c r="K205" s="508">
        <v>425094</v>
      </c>
      <c r="L205" s="509">
        <v>258884.25472552725</v>
      </c>
      <c r="M205" s="509">
        <v>477446</v>
      </c>
      <c r="N205" s="509">
        <v>321546.86478178325</v>
      </c>
      <c r="O205" s="509">
        <v>-96264.206039796976</v>
      </c>
      <c r="P205" s="508">
        <f t="shared" si="45"/>
        <v>-48132.103019898488</v>
      </c>
      <c r="Q205" s="510"/>
      <c r="R205" s="510">
        <v>549017</v>
      </c>
      <c r="S205" s="510">
        <v>793840.99892054696</v>
      </c>
      <c r="T205" s="510">
        <v>592880.19126909296</v>
      </c>
      <c r="U205" s="510">
        <v>603356.0102614169</v>
      </c>
      <c r="V205" s="505">
        <f t="shared" si="46"/>
        <v>255299.81791287079</v>
      </c>
      <c r="W205" s="495">
        <v>3880371.1912690932</v>
      </c>
      <c r="X205" s="495">
        <v>3646965.1881297929</v>
      </c>
      <c r="Y205" s="511">
        <v>106429</v>
      </c>
      <c r="Z205" s="200">
        <v>106429</v>
      </c>
      <c r="AA205" s="495">
        <v>3986800.1912690932</v>
      </c>
      <c r="AB205" s="495">
        <v>3753394.1881297929</v>
      </c>
      <c r="AC205" s="505">
        <f t="shared" si="47"/>
        <v>-233406.00313930027</v>
      </c>
      <c r="AD205" s="512">
        <f t="shared" si="48"/>
        <v>1629.9264886627527</v>
      </c>
      <c r="AE205" s="531">
        <f t="shared" si="49"/>
        <v>1577.0563815671399</v>
      </c>
      <c r="AF205" s="507">
        <f t="shared" si="50"/>
        <v>-52.870107095612866</v>
      </c>
      <c r="AG205" s="496">
        <v>18</v>
      </c>
      <c r="AH205" s="496">
        <v>18</v>
      </c>
    </row>
    <row r="206" spans="1:34">
      <c r="A206" s="502">
        <v>623</v>
      </c>
      <c r="B206" s="503" t="s">
        <v>240</v>
      </c>
      <c r="C206" s="504">
        <v>2117</v>
      </c>
      <c r="D206" s="504">
        <v>2107</v>
      </c>
      <c r="E206" s="510">
        <v>839551.36796588404</v>
      </c>
      <c r="F206" s="200">
        <v>927706.88912219368</v>
      </c>
      <c r="G206" s="505">
        <f t="shared" si="41"/>
        <v>88155.521156309638</v>
      </c>
      <c r="H206" s="506">
        <f t="shared" si="42"/>
        <v>618899</v>
      </c>
      <c r="I206" s="200">
        <f t="shared" si="43"/>
        <v>438858.48112367262</v>
      </c>
      <c r="J206" s="507">
        <f t="shared" si="44"/>
        <v>-180040.51887632738</v>
      </c>
      <c r="K206" s="508">
        <v>488579</v>
      </c>
      <c r="L206" s="509">
        <v>481073.06604969641</v>
      </c>
      <c r="M206" s="509">
        <v>130320</v>
      </c>
      <c r="N206" s="509">
        <v>85618.61809447124</v>
      </c>
      <c r="O206" s="509">
        <v>-85222.135346996729</v>
      </c>
      <c r="P206" s="508">
        <f t="shared" si="45"/>
        <v>-42611.067673498364</v>
      </c>
      <c r="Q206" s="510"/>
      <c r="R206" s="510">
        <v>-113437</v>
      </c>
      <c r="S206" s="510">
        <v>-71579.518694988496</v>
      </c>
      <c r="T206" s="510">
        <v>477548.71115935512</v>
      </c>
      <c r="U206" s="510">
        <v>479425.37350924837</v>
      </c>
      <c r="V206" s="505">
        <f t="shared" si="46"/>
        <v>43734.143654904736</v>
      </c>
      <c r="W206" s="495">
        <v>1822562.711159355</v>
      </c>
      <c r="X206" s="495">
        <v>1774411.2250601323</v>
      </c>
      <c r="Y206" s="511">
        <v>-417565</v>
      </c>
      <c r="Z206" s="511">
        <v>-417565</v>
      </c>
      <c r="AA206" s="495">
        <v>1404997.711159355</v>
      </c>
      <c r="AB206" s="495">
        <v>1356846.2250601323</v>
      </c>
      <c r="AC206" s="505">
        <f t="shared" si="47"/>
        <v>-48151.486099222675</v>
      </c>
      <c r="AD206" s="512">
        <f t="shared" si="48"/>
        <v>663.67393063739019</v>
      </c>
      <c r="AE206" s="531">
        <f t="shared" si="49"/>
        <v>643.97068109166219</v>
      </c>
      <c r="AF206" s="507">
        <f t="shared" si="50"/>
        <v>-19.703249545727999</v>
      </c>
      <c r="AG206" s="496">
        <v>10</v>
      </c>
      <c r="AH206" s="496">
        <v>10</v>
      </c>
    </row>
    <row r="207" spans="1:34">
      <c r="A207" s="502">
        <v>624</v>
      </c>
      <c r="B207" s="503" t="s">
        <v>241</v>
      </c>
      <c r="C207" s="504">
        <v>5119</v>
      </c>
      <c r="D207" s="504">
        <v>5117</v>
      </c>
      <c r="E207" s="510">
        <v>1872666.9179023271</v>
      </c>
      <c r="F207" s="200">
        <v>1793442.4777765321</v>
      </c>
      <c r="G207" s="505">
        <f t="shared" si="41"/>
        <v>-79224.440125795081</v>
      </c>
      <c r="H207" s="506">
        <f t="shared" si="42"/>
        <v>2472909</v>
      </c>
      <c r="I207" s="200">
        <f t="shared" si="43"/>
        <v>1246634.4738595593</v>
      </c>
      <c r="J207" s="507">
        <f t="shared" si="44"/>
        <v>-1226274.5261404407</v>
      </c>
      <c r="K207" s="508">
        <v>1230773</v>
      </c>
      <c r="L207" s="509">
        <v>739062.85780088138</v>
      </c>
      <c r="M207" s="509">
        <v>1242136</v>
      </c>
      <c r="N207" s="509">
        <v>818023.68053702312</v>
      </c>
      <c r="O207" s="509">
        <v>-206968.04298556349</v>
      </c>
      <c r="P207" s="508">
        <f t="shared" si="45"/>
        <v>-103484.02149278174</v>
      </c>
      <c r="Q207" s="510"/>
      <c r="R207" s="510">
        <v>1198329</v>
      </c>
      <c r="S207" s="510">
        <v>1091576.2944653502</v>
      </c>
      <c r="T207" s="510">
        <v>739756.86131195829</v>
      </c>
      <c r="U207" s="510">
        <v>735834.67062546057</v>
      </c>
      <c r="V207" s="505">
        <f t="shared" si="46"/>
        <v>-110674.89622114738</v>
      </c>
      <c r="W207" s="495">
        <v>6283660.8613119582</v>
      </c>
      <c r="X207" s="495">
        <v>4867487.916726917</v>
      </c>
      <c r="Y207" s="511">
        <v>-879719</v>
      </c>
      <c r="Z207" s="511">
        <v>-879719</v>
      </c>
      <c r="AA207" s="495">
        <v>5403941.8613119582</v>
      </c>
      <c r="AB207" s="495">
        <v>3987768.916726917</v>
      </c>
      <c r="AC207" s="505">
        <f t="shared" si="47"/>
        <v>-1416172.9445850411</v>
      </c>
      <c r="AD207" s="512">
        <f t="shared" si="48"/>
        <v>1055.6635790802809</v>
      </c>
      <c r="AE207" s="531">
        <f t="shared" si="49"/>
        <v>779.31774804121892</v>
      </c>
      <c r="AF207" s="507">
        <f t="shared" si="50"/>
        <v>-276.34583103906198</v>
      </c>
      <c r="AG207" s="496">
        <v>8</v>
      </c>
      <c r="AH207" s="496">
        <v>8</v>
      </c>
    </row>
    <row r="208" spans="1:34">
      <c r="A208" s="502">
        <v>625</v>
      </c>
      <c r="B208" s="503" t="s">
        <v>242</v>
      </c>
      <c r="C208" s="504">
        <v>3048</v>
      </c>
      <c r="D208" s="504">
        <v>2991</v>
      </c>
      <c r="E208" s="510">
        <v>1780263.0973057053</v>
      </c>
      <c r="F208" s="200">
        <v>1768259.4298821867</v>
      </c>
      <c r="G208" s="505">
        <f t="shared" si="41"/>
        <v>-12003.667423518607</v>
      </c>
      <c r="H208" s="506">
        <f t="shared" si="42"/>
        <v>1550760</v>
      </c>
      <c r="I208" s="200">
        <f t="shared" si="43"/>
        <v>1203707.0086510445</v>
      </c>
      <c r="J208" s="507">
        <f t="shared" si="44"/>
        <v>-347052.99134895555</v>
      </c>
      <c r="K208" s="508">
        <v>926377</v>
      </c>
      <c r="L208" s="509">
        <v>860954.2926893672</v>
      </c>
      <c r="M208" s="509">
        <v>624383</v>
      </c>
      <c r="N208" s="509">
        <v>524218.8337757737</v>
      </c>
      <c r="O208" s="509">
        <v>-120977.41187606417</v>
      </c>
      <c r="P208" s="508">
        <f t="shared" si="45"/>
        <v>-60488.705938032086</v>
      </c>
      <c r="Q208" s="510"/>
      <c r="R208" s="510">
        <v>659657</v>
      </c>
      <c r="S208" s="510">
        <v>585219.05044895434</v>
      </c>
      <c r="T208" s="510">
        <v>563298.79902610555</v>
      </c>
      <c r="U208" s="510">
        <v>570903.34837291122</v>
      </c>
      <c r="V208" s="505">
        <f t="shared" si="46"/>
        <v>-66833.400204239879</v>
      </c>
      <c r="W208" s="495">
        <v>4553978.7990261056</v>
      </c>
      <c r="X208" s="495">
        <v>4128088.8373551052</v>
      </c>
      <c r="Y208" s="511">
        <v>491109</v>
      </c>
      <c r="Z208" s="511">
        <v>491109</v>
      </c>
      <c r="AA208" s="495">
        <v>5045087.7990261056</v>
      </c>
      <c r="AB208" s="495">
        <v>4619197.8373551052</v>
      </c>
      <c r="AC208" s="505">
        <f t="shared" si="47"/>
        <v>-425889.96167100035</v>
      </c>
      <c r="AD208" s="512">
        <f t="shared" si="48"/>
        <v>1655.2125324888798</v>
      </c>
      <c r="AE208" s="531">
        <f t="shared" si="49"/>
        <v>1544.3657095804431</v>
      </c>
      <c r="AF208" s="507">
        <f t="shared" si="50"/>
        <v>-110.84682290843671</v>
      </c>
      <c r="AG208" s="496">
        <v>17</v>
      </c>
      <c r="AH208" s="496">
        <v>17</v>
      </c>
    </row>
    <row r="209" spans="1:34">
      <c r="A209" s="502">
        <v>626</v>
      </c>
      <c r="B209" s="503" t="s">
        <v>243</v>
      </c>
      <c r="C209" s="504">
        <v>4964</v>
      </c>
      <c r="D209" s="504">
        <v>4835</v>
      </c>
      <c r="E209" s="510">
        <v>1957698.2101586959</v>
      </c>
      <c r="F209" s="200">
        <v>1960278.0506525622</v>
      </c>
      <c r="G209" s="505">
        <f t="shared" si="41"/>
        <v>2579.8404938662425</v>
      </c>
      <c r="H209" s="506">
        <f t="shared" si="42"/>
        <v>-631094</v>
      </c>
      <c r="I209" s="200">
        <f t="shared" si="43"/>
        <v>-1764671.2841494353</v>
      </c>
      <c r="J209" s="507">
        <f t="shared" si="44"/>
        <v>-1133577.2841494353</v>
      </c>
      <c r="K209" s="508">
        <v>-290975</v>
      </c>
      <c r="L209" s="509">
        <v>-827195.75984867674</v>
      </c>
      <c r="M209" s="509">
        <v>-340119</v>
      </c>
      <c r="N209" s="509">
        <v>-644132.6023244448</v>
      </c>
      <c r="O209" s="509">
        <v>-195561.9479842094</v>
      </c>
      <c r="P209" s="508">
        <f t="shared" si="45"/>
        <v>-97780.9739921047</v>
      </c>
      <c r="Q209" s="510"/>
      <c r="R209" s="510">
        <v>-38849</v>
      </c>
      <c r="S209" s="510">
        <v>1604429.3367191397</v>
      </c>
      <c r="T209" s="510">
        <v>958856.20401978435</v>
      </c>
      <c r="U209" s="510">
        <v>972786.8051777177</v>
      </c>
      <c r="V209" s="505">
        <f t="shared" si="46"/>
        <v>1657208.937877073</v>
      </c>
      <c r="W209" s="495">
        <v>2246611.2040197845</v>
      </c>
      <c r="X209" s="495">
        <v>2772822.9083999982</v>
      </c>
      <c r="Y209" s="511">
        <v>-223161</v>
      </c>
      <c r="Z209" s="511">
        <v>-223161</v>
      </c>
      <c r="AA209" s="495">
        <v>2023450.2040197845</v>
      </c>
      <c r="AB209" s="495">
        <v>2549661.9083999982</v>
      </c>
      <c r="AC209" s="505">
        <f t="shared" si="47"/>
        <v>526211.70438021375</v>
      </c>
      <c r="AD209" s="512">
        <f t="shared" si="48"/>
        <v>407.62494037465439</v>
      </c>
      <c r="AE209" s="531">
        <f t="shared" si="49"/>
        <v>527.33441745604932</v>
      </c>
      <c r="AF209" s="507">
        <f t="shared" si="50"/>
        <v>119.70947708139494</v>
      </c>
      <c r="AG209" s="496">
        <v>17</v>
      </c>
      <c r="AH209" s="496">
        <v>17</v>
      </c>
    </row>
    <row r="210" spans="1:34">
      <c r="A210" s="502">
        <v>630</v>
      </c>
      <c r="B210" s="503" t="s">
        <v>244</v>
      </c>
      <c r="C210" s="504">
        <v>1631</v>
      </c>
      <c r="D210" s="504">
        <v>1635</v>
      </c>
      <c r="E210" s="510">
        <v>2441230.3853507699</v>
      </c>
      <c r="F210" s="200">
        <v>2548419.876208032</v>
      </c>
      <c r="G210" s="505">
        <f t="shared" si="41"/>
        <v>107189.49085726216</v>
      </c>
      <c r="H210" s="506">
        <f t="shared" si="42"/>
        <v>-821097</v>
      </c>
      <c r="I210" s="200">
        <f t="shared" si="43"/>
        <v>-681029.79313243623</v>
      </c>
      <c r="J210" s="507">
        <f t="shared" si="44"/>
        <v>140067.20686756377</v>
      </c>
      <c r="K210" s="508">
        <v>-353312</v>
      </c>
      <c r="L210" s="509">
        <v>-220733.46501269084</v>
      </c>
      <c r="M210" s="509">
        <v>-467785</v>
      </c>
      <c r="N210" s="509">
        <v>-361099.70403882011</v>
      </c>
      <c r="O210" s="509">
        <v>-66131.082720616832</v>
      </c>
      <c r="P210" s="508">
        <f t="shared" si="45"/>
        <v>-33065.541360308416</v>
      </c>
      <c r="Q210" s="510"/>
      <c r="R210" s="510">
        <v>533140</v>
      </c>
      <c r="S210" s="510">
        <v>565064.69584370498</v>
      </c>
      <c r="T210" s="510">
        <v>293457.79005564051</v>
      </c>
      <c r="U210" s="510">
        <v>299436.21784880437</v>
      </c>
      <c r="V210" s="505">
        <f t="shared" si="46"/>
        <v>37903.123636868782</v>
      </c>
      <c r="W210" s="495">
        <v>2446730.7900556405</v>
      </c>
      <c r="X210" s="495">
        <v>2731890.99676811</v>
      </c>
      <c r="Y210" s="511">
        <v>-207370</v>
      </c>
      <c r="Z210" s="511">
        <v>-207370</v>
      </c>
      <c r="AA210" s="495">
        <v>2239360.7900556405</v>
      </c>
      <c r="AB210" s="495">
        <v>2524520.99676811</v>
      </c>
      <c r="AC210" s="505">
        <f t="shared" si="47"/>
        <v>285160.20671246946</v>
      </c>
      <c r="AD210" s="512">
        <f t="shared" si="48"/>
        <v>1372.99864503718</v>
      </c>
      <c r="AE210" s="531">
        <f t="shared" si="49"/>
        <v>1544.0495393077126</v>
      </c>
      <c r="AF210" s="507">
        <f t="shared" si="50"/>
        <v>171.05089427053258</v>
      </c>
      <c r="AG210" s="496">
        <v>17</v>
      </c>
      <c r="AH210" s="496">
        <v>17</v>
      </c>
    </row>
    <row r="211" spans="1:34">
      <c r="A211" s="502">
        <v>631</v>
      </c>
      <c r="B211" s="503" t="s">
        <v>245</v>
      </c>
      <c r="C211" s="504">
        <v>1985</v>
      </c>
      <c r="D211" s="504">
        <v>1963</v>
      </c>
      <c r="E211" s="510">
        <v>430427.98164519272</v>
      </c>
      <c r="F211" s="200">
        <v>287884.6929505677</v>
      </c>
      <c r="G211" s="505">
        <f t="shared" si="41"/>
        <v>-142543.28869462502</v>
      </c>
      <c r="H211" s="506">
        <f t="shared" si="42"/>
        <v>1114922</v>
      </c>
      <c r="I211" s="200">
        <f t="shared" si="43"/>
        <v>104764.32177754049</v>
      </c>
      <c r="J211" s="507">
        <f t="shared" si="44"/>
        <v>-1010157.6782224595</v>
      </c>
      <c r="K211" s="508">
        <v>562070</v>
      </c>
      <c r="L211" s="509">
        <v>49658.82229793899</v>
      </c>
      <c r="M211" s="509">
        <v>552852</v>
      </c>
      <c r="N211" s="509">
        <v>174202.1190948041</v>
      </c>
      <c r="O211" s="509">
        <v>-79397.746410135063</v>
      </c>
      <c r="P211" s="508">
        <f t="shared" si="45"/>
        <v>-39698.873205067532</v>
      </c>
      <c r="Q211" s="510"/>
      <c r="R211" s="510">
        <v>590437</v>
      </c>
      <c r="S211" s="510">
        <v>592138.54034821782</v>
      </c>
      <c r="T211" s="510">
        <v>344417.13611322764</v>
      </c>
      <c r="U211" s="510">
        <v>342591.00773064408</v>
      </c>
      <c r="V211" s="505">
        <f t="shared" si="46"/>
        <v>-124.58803436567541</v>
      </c>
      <c r="W211" s="495">
        <v>2480204.1361132278</v>
      </c>
      <c r="X211" s="495">
        <v>1327378.5628069758</v>
      </c>
      <c r="Y211" s="511">
        <v>-543620</v>
      </c>
      <c r="Z211" s="511">
        <v>-543620</v>
      </c>
      <c r="AA211" s="495">
        <v>1936584.1361132278</v>
      </c>
      <c r="AB211" s="495">
        <v>783758.56280697579</v>
      </c>
      <c r="AC211" s="505">
        <f t="shared" si="47"/>
        <v>-1152825.573306252</v>
      </c>
      <c r="AD211" s="512">
        <f t="shared" si="48"/>
        <v>975.60913658097115</v>
      </c>
      <c r="AE211" s="531">
        <f t="shared" si="49"/>
        <v>399.26569679418026</v>
      </c>
      <c r="AF211" s="507">
        <f t="shared" si="50"/>
        <v>-576.3434397867909</v>
      </c>
      <c r="AG211" s="496">
        <v>2</v>
      </c>
      <c r="AH211" s="496">
        <v>2</v>
      </c>
    </row>
    <row r="212" spans="1:34">
      <c r="A212" s="502">
        <v>635</v>
      </c>
      <c r="B212" s="503" t="s">
        <v>246</v>
      </c>
      <c r="C212" s="504">
        <v>6439</v>
      </c>
      <c r="D212" s="504">
        <v>6347</v>
      </c>
      <c r="E212" s="510">
        <v>1374146.4750782207</v>
      </c>
      <c r="F212" s="200">
        <v>1178540.225053994</v>
      </c>
      <c r="G212" s="505">
        <f t="shared" si="41"/>
        <v>-195606.25002422673</v>
      </c>
      <c r="H212" s="506">
        <f t="shared" si="42"/>
        <v>-128599</v>
      </c>
      <c r="I212" s="200">
        <f t="shared" si="43"/>
        <v>-493078.84501138009</v>
      </c>
      <c r="J212" s="507">
        <f t="shared" si="44"/>
        <v>-364479.84501138009</v>
      </c>
      <c r="K212" s="508">
        <v>-40001</v>
      </c>
      <c r="L212" s="509">
        <v>-69968.134668420957</v>
      </c>
      <c r="M212" s="509">
        <v>-88598</v>
      </c>
      <c r="N212" s="509">
        <v>-38033.662611073851</v>
      </c>
      <c r="O212" s="509">
        <v>-256718.03182125688</v>
      </c>
      <c r="P212" s="508">
        <f t="shared" si="45"/>
        <v>-128359.01591062844</v>
      </c>
      <c r="Q212" s="510"/>
      <c r="R212" s="510">
        <v>2240824</v>
      </c>
      <c r="S212" s="510">
        <v>2311195.4632696281</v>
      </c>
      <c r="T212" s="510">
        <v>1272187.3641265316</v>
      </c>
      <c r="U212" s="510">
        <v>1270093.4387789569</v>
      </c>
      <c r="V212" s="505">
        <f t="shared" si="46"/>
        <v>68277.537922053598</v>
      </c>
      <c r="W212" s="495">
        <v>4758558.3641265314</v>
      </c>
      <c r="X212" s="495">
        <v>4266750.2820912171</v>
      </c>
      <c r="Y212" s="511">
        <v>-599307</v>
      </c>
      <c r="Z212" s="511">
        <v>-599307</v>
      </c>
      <c r="AA212" s="495">
        <v>4159251.3641265314</v>
      </c>
      <c r="AB212" s="495">
        <v>3667443.2820912171</v>
      </c>
      <c r="AC212" s="505">
        <f t="shared" si="47"/>
        <v>-491808.08203531429</v>
      </c>
      <c r="AD212" s="512">
        <f t="shared" si="48"/>
        <v>645.94678740899701</v>
      </c>
      <c r="AE212" s="531">
        <f t="shared" si="49"/>
        <v>577.82311046025166</v>
      </c>
      <c r="AF212" s="507">
        <f t="shared" si="50"/>
        <v>-68.123676948745356</v>
      </c>
      <c r="AG212" s="496">
        <v>6</v>
      </c>
      <c r="AH212" s="496">
        <v>6</v>
      </c>
    </row>
    <row r="213" spans="1:34">
      <c r="A213" s="502">
        <v>636</v>
      </c>
      <c r="B213" s="503" t="s">
        <v>247</v>
      </c>
      <c r="C213" s="504">
        <v>8222</v>
      </c>
      <c r="D213" s="504">
        <v>8154</v>
      </c>
      <c r="E213" s="510">
        <v>3676762.6266929191</v>
      </c>
      <c r="F213" s="200">
        <v>4121200.1557206335</v>
      </c>
      <c r="G213" s="505">
        <f t="shared" si="41"/>
        <v>444437.52902771439</v>
      </c>
      <c r="H213" s="506">
        <f t="shared" si="42"/>
        <v>775264</v>
      </c>
      <c r="I213" s="200">
        <f t="shared" si="43"/>
        <v>475348.39807208534</v>
      </c>
      <c r="J213" s="507">
        <f t="shared" si="44"/>
        <v>-299915.60192791466</v>
      </c>
      <c r="K213" s="508">
        <v>547609</v>
      </c>
      <c r="L213" s="509">
        <v>756742.26842225681</v>
      </c>
      <c r="M213" s="509">
        <v>227655</v>
      </c>
      <c r="N213" s="509">
        <v>213315.16497451643</v>
      </c>
      <c r="O213" s="509">
        <v>-329806.02354979183</v>
      </c>
      <c r="P213" s="508">
        <f t="shared" si="45"/>
        <v>-164903.01177489592</v>
      </c>
      <c r="Q213" s="510"/>
      <c r="R213" s="510">
        <v>2692776</v>
      </c>
      <c r="S213" s="510">
        <v>3734113.2433805545</v>
      </c>
      <c r="T213" s="510">
        <v>1772192.3552646746</v>
      </c>
      <c r="U213" s="510">
        <v>1771572.1560452795</v>
      </c>
      <c r="V213" s="505">
        <f t="shared" si="46"/>
        <v>1040717.0441611595</v>
      </c>
      <c r="W213" s="495">
        <v>8916994.3552646749</v>
      </c>
      <c r="X213" s="495">
        <v>10102233.953218576</v>
      </c>
      <c r="Y213" s="511">
        <v>-682198</v>
      </c>
      <c r="Z213" s="511">
        <v>-682198</v>
      </c>
      <c r="AA213" s="495">
        <v>8234796.3552646749</v>
      </c>
      <c r="AB213" s="495">
        <v>9420035.9532185756</v>
      </c>
      <c r="AC213" s="505">
        <f t="shared" si="47"/>
        <v>1185239.5979539007</v>
      </c>
      <c r="AD213" s="512">
        <f t="shared" si="48"/>
        <v>1001.5563555417995</v>
      </c>
      <c r="AE213" s="531">
        <f t="shared" si="49"/>
        <v>1155.2656307601883</v>
      </c>
      <c r="AF213" s="507">
        <f t="shared" si="50"/>
        <v>153.70927521838883</v>
      </c>
      <c r="AG213" s="496">
        <v>2</v>
      </c>
      <c r="AH213" s="496">
        <v>2</v>
      </c>
    </row>
    <row r="214" spans="1:34">
      <c r="A214" s="502">
        <v>638</v>
      </c>
      <c r="B214" s="503" t="s">
        <v>248</v>
      </c>
      <c r="C214" s="504">
        <v>51149</v>
      </c>
      <c r="D214" s="504">
        <v>51232</v>
      </c>
      <c r="E214" s="510">
        <v>25998703.789439157</v>
      </c>
      <c r="F214" s="200">
        <v>27039849.092192836</v>
      </c>
      <c r="G214" s="505">
        <f t="shared" si="41"/>
        <v>1041145.3027536795</v>
      </c>
      <c r="H214" s="506">
        <f t="shared" si="42"/>
        <v>19427005</v>
      </c>
      <c r="I214" s="200">
        <f t="shared" si="43"/>
        <v>17405220.86801577</v>
      </c>
      <c r="J214" s="507">
        <f t="shared" si="44"/>
        <v>-2021784.1319842301</v>
      </c>
      <c r="K214" s="508">
        <v>13635707</v>
      </c>
      <c r="L214" s="509">
        <v>14865856.58687857</v>
      </c>
      <c r="M214" s="509">
        <v>5791298</v>
      </c>
      <c r="N214" s="509">
        <v>5647646.5104423789</v>
      </c>
      <c r="O214" s="509">
        <v>-2072188.152870117</v>
      </c>
      <c r="P214" s="508">
        <f t="shared" si="45"/>
        <v>-1036094.0764350585</v>
      </c>
      <c r="Q214" s="510"/>
      <c r="R214" s="510">
        <v>-4472510</v>
      </c>
      <c r="S214" s="510">
        <v>-3458454.8465271192</v>
      </c>
      <c r="T214" s="510">
        <v>7464233.663101892</v>
      </c>
      <c r="U214" s="510">
        <v>7485267.7983686598</v>
      </c>
      <c r="V214" s="505">
        <f t="shared" si="46"/>
        <v>1035089.2887396486</v>
      </c>
      <c r="W214" s="495">
        <v>48417432.663101889</v>
      </c>
      <c r="X214" s="495">
        <v>48471882.912050299</v>
      </c>
      <c r="Y214" s="511">
        <v>-1028186</v>
      </c>
      <c r="Z214" s="511">
        <v>-1028186</v>
      </c>
      <c r="AA214" s="495">
        <v>47389246.663101889</v>
      </c>
      <c r="AB214" s="495">
        <v>47443696.912050299</v>
      </c>
      <c r="AC214" s="505">
        <f t="shared" si="47"/>
        <v>54450.248948410153</v>
      </c>
      <c r="AD214" s="512">
        <f t="shared" si="48"/>
        <v>926.49409887000502</v>
      </c>
      <c r="AE214" s="531">
        <f t="shared" si="49"/>
        <v>926.05592036325538</v>
      </c>
      <c r="AF214" s="507">
        <f t="shared" si="50"/>
        <v>-0.43817850674963665</v>
      </c>
      <c r="AG214" s="496">
        <v>1</v>
      </c>
      <c r="AH214" s="497">
        <v>32</v>
      </c>
    </row>
    <row r="215" spans="1:34">
      <c r="A215" s="502">
        <v>678</v>
      </c>
      <c r="B215" s="503" t="s">
        <v>249</v>
      </c>
      <c r="C215" s="504">
        <v>24260</v>
      </c>
      <c r="D215" s="504">
        <v>24073</v>
      </c>
      <c r="E215" s="510">
        <v>11492687.2434191</v>
      </c>
      <c r="F215" s="200">
        <v>11487915.539162807</v>
      </c>
      <c r="G215" s="505">
        <f t="shared" si="41"/>
        <v>-4771.7042562924325</v>
      </c>
      <c r="H215" s="506">
        <f t="shared" si="42"/>
        <v>3354242</v>
      </c>
      <c r="I215" s="200">
        <f t="shared" si="43"/>
        <v>661629.46458940697</v>
      </c>
      <c r="J215" s="507">
        <f t="shared" si="44"/>
        <v>-2692612.5354105933</v>
      </c>
      <c r="K215" s="508">
        <v>2016188</v>
      </c>
      <c r="L215" s="509">
        <v>1549269.0749211183</v>
      </c>
      <c r="M215" s="509">
        <v>1338054</v>
      </c>
      <c r="N215" s="509">
        <v>572886.58630444377</v>
      </c>
      <c r="O215" s="509">
        <v>-973684.13109077001</v>
      </c>
      <c r="P215" s="508">
        <f t="shared" si="45"/>
        <v>-486842.065545385</v>
      </c>
      <c r="Q215" s="510"/>
      <c r="R215" s="510">
        <v>7135771</v>
      </c>
      <c r="S215" s="510">
        <v>7875029.1931380816</v>
      </c>
      <c r="T215" s="510">
        <v>3472366.0037305523</v>
      </c>
      <c r="U215" s="510">
        <v>3527921.2120936974</v>
      </c>
      <c r="V215" s="505">
        <f t="shared" si="46"/>
        <v>794813.40150122717</v>
      </c>
      <c r="W215" s="495">
        <v>25455067.00373055</v>
      </c>
      <c r="X215" s="495">
        <v>23552495.408984061</v>
      </c>
      <c r="Y215" s="511">
        <v>-695860</v>
      </c>
      <c r="Z215" s="511">
        <v>-695860</v>
      </c>
      <c r="AA215" s="495">
        <v>24759207.00373055</v>
      </c>
      <c r="AB215" s="495">
        <v>22856635.408984061</v>
      </c>
      <c r="AC215" s="505">
        <f t="shared" si="47"/>
        <v>-1902571.5947464891</v>
      </c>
      <c r="AD215" s="512">
        <f t="shared" si="48"/>
        <v>1020.5773703104102</v>
      </c>
      <c r="AE215" s="531">
        <f t="shared" si="49"/>
        <v>949.47183188568363</v>
      </c>
      <c r="AF215" s="507">
        <f t="shared" si="50"/>
        <v>-71.105538424726547</v>
      </c>
      <c r="AG215" s="496">
        <v>17</v>
      </c>
      <c r="AH215" s="496">
        <v>17</v>
      </c>
    </row>
    <row r="216" spans="1:34">
      <c r="A216" s="502">
        <v>680</v>
      </c>
      <c r="B216" s="503" t="s">
        <v>250</v>
      </c>
      <c r="C216" s="504">
        <v>24810</v>
      </c>
      <c r="D216" s="504">
        <v>24942</v>
      </c>
      <c r="E216" s="510">
        <v>7722588.4303774945</v>
      </c>
      <c r="F216" s="200">
        <v>8370920.0229898375</v>
      </c>
      <c r="G216" s="505">
        <f t="shared" si="41"/>
        <v>648331.59261234291</v>
      </c>
      <c r="H216" s="506">
        <f t="shared" si="42"/>
        <v>874115</v>
      </c>
      <c r="I216" s="200">
        <f t="shared" si="43"/>
        <v>218910.8264119837</v>
      </c>
      <c r="J216" s="507">
        <f t="shared" si="44"/>
        <v>-655204.1735880163</v>
      </c>
      <c r="K216" s="508">
        <v>123683</v>
      </c>
      <c r="L216" s="509">
        <v>919775.64970183151</v>
      </c>
      <c r="M216" s="509">
        <v>750432</v>
      </c>
      <c r="N216" s="509">
        <v>812384.2273685236</v>
      </c>
      <c r="O216" s="509">
        <v>-1008832.7004389144</v>
      </c>
      <c r="P216" s="508">
        <f t="shared" si="45"/>
        <v>-504416.35021945718</v>
      </c>
      <c r="Q216" s="510"/>
      <c r="R216" s="510">
        <v>2366690</v>
      </c>
      <c r="S216" s="510">
        <v>1546470.5611124546</v>
      </c>
      <c r="T216" s="510">
        <v>3437295.6144646946</v>
      </c>
      <c r="U216" s="510">
        <v>3489552.2460712511</v>
      </c>
      <c r="V216" s="505">
        <f t="shared" si="46"/>
        <v>-767962.80728098936</v>
      </c>
      <c r="W216" s="495">
        <v>14400689.614464695</v>
      </c>
      <c r="X216" s="495">
        <v>13625853.656585598</v>
      </c>
      <c r="Y216" s="511">
        <v>-393069</v>
      </c>
      <c r="Z216" s="511">
        <v>-393069</v>
      </c>
      <c r="AA216" s="495">
        <v>14007620.614464695</v>
      </c>
      <c r="AB216" s="495">
        <v>13232784.656585598</v>
      </c>
      <c r="AC216" s="505">
        <f t="shared" si="47"/>
        <v>-774835.95787909627</v>
      </c>
      <c r="AD216" s="512">
        <f t="shared" si="48"/>
        <v>564.59575229603763</v>
      </c>
      <c r="AE216" s="531">
        <f t="shared" si="49"/>
        <v>530.5422442701306</v>
      </c>
      <c r="AF216" s="507">
        <f t="shared" si="50"/>
        <v>-34.053508025907036</v>
      </c>
      <c r="AG216" s="496">
        <v>2</v>
      </c>
      <c r="AH216" s="496">
        <v>2</v>
      </c>
    </row>
    <row r="217" spans="1:34">
      <c r="A217" s="502">
        <v>681</v>
      </c>
      <c r="B217" s="503" t="s">
        <v>251</v>
      </c>
      <c r="C217" s="504">
        <v>3330</v>
      </c>
      <c r="D217" s="504">
        <v>3308</v>
      </c>
      <c r="E217" s="510">
        <v>112708.95540993358</v>
      </c>
      <c r="F217" s="200">
        <v>144856.94425061275</v>
      </c>
      <c r="G217" s="505">
        <f t="shared" si="41"/>
        <v>32147.988840679172</v>
      </c>
      <c r="H217" s="506">
        <f t="shared" si="42"/>
        <v>744895</v>
      </c>
      <c r="I217" s="200">
        <f t="shared" si="43"/>
        <v>443020.48334108212</v>
      </c>
      <c r="J217" s="507">
        <f t="shared" si="44"/>
        <v>-301874.51665891788</v>
      </c>
      <c r="K217" s="508">
        <v>371222</v>
      </c>
      <c r="L217" s="509">
        <v>347929.31459086546</v>
      </c>
      <c r="M217" s="509">
        <v>373673</v>
      </c>
      <c r="N217" s="509">
        <v>295789.9041995749</v>
      </c>
      <c r="O217" s="509">
        <v>-133799.15696623881</v>
      </c>
      <c r="P217" s="508">
        <f t="shared" si="45"/>
        <v>-66899.578483119403</v>
      </c>
      <c r="Q217" s="510"/>
      <c r="R217" s="510">
        <v>1045482</v>
      </c>
      <c r="S217" s="510">
        <v>1142968.10107651</v>
      </c>
      <c r="T217" s="510">
        <v>805669.38021478138</v>
      </c>
      <c r="U217" s="510">
        <v>808640.16447858</v>
      </c>
      <c r="V217" s="505">
        <f t="shared" si="46"/>
        <v>100456.88534030854</v>
      </c>
      <c r="W217" s="495">
        <v>2708755.3802147815</v>
      </c>
      <c r="X217" s="495">
        <v>2539485.6931467946</v>
      </c>
      <c r="Y217" s="511">
        <v>-62301</v>
      </c>
      <c r="Z217" s="511">
        <v>-62301</v>
      </c>
      <c r="AA217" s="495">
        <v>2646454.3802147815</v>
      </c>
      <c r="AB217" s="495">
        <v>2477184.6931467946</v>
      </c>
      <c r="AC217" s="505">
        <f t="shared" si="47"/>
        <v>-169269.68706798693</v>
      </c>
      <c r="AD217" s="512">
        <f t="shared" si="48"/>
        <v>794.73104510954397</v>
      </c>
      <c r="AE217" s="531">
        <f t="shared" si="49"/>
        <v>748.84664242647966</v>
      </c>
      <c r="AF217" s="507">
        <f t="shared" si="50"/>
        <v>-45.884402683064309</v>
      </c>
      <c r="AG217" s="496">
        <v>10</v>
      </c>
      <c r="AH217" s="496">
        <v>10</v>
      </c>
    </row>
    <row r="218" spans="1:34">
      <c r="A218" s="502">
        <v>683</v>
      </c>
      <c r="B218" s="503" t="s">
        <v>252</v>
      </c>
      <c r="C218" s="504">
        <v>3670</v>
      </c>
      <c r="D218" s="504">
        <v>3618</v>
      </c>
      <c r="E218" s="510">
        <v>5264187.4954140894</v>
      </c>
      <c r="F218" s="200">
        <v>5273281.5141343949</v>
      </c>
      <c r="G218" s="505">
        <f t="shared" si="41"/>
        <v>9094.0187203055248</v>
      </c>
      <c r="H218" s="506">
        <f t="shared" si="42"/>
        <v>-348883</v>
      </c>
      <c r="I218" s="200">
        <f t="shared" si="43"/>
        <v>-82685.78725970583</v>
      </c>
      <c r="J218" s="507">
        <f t="shared" si="44"/>
        <v>266197.21274029417</v>
      </c>
      <c r="K218" s="508">
        <v>-388452</v>
      </c>
      <c r="L218" s="509">
        <v>-56033.583692127846</v>
      </c>
      <c r="M218" s="509">
        <v>39569</v>
      </c>
      <c r="N218" s="509">
        <v>192854.45449039605</v>
      </c>
      <c r="O218" s="509">
        <v>-146337.77203864936</v>
      </c>
      <c r="P218" s="508">
        <f t="shared" si="45"/>
        <v>-73168.88601932468</v>
      </c>
      <c r="Q218" s="510"/>
      <c r="R218" s="510">
        <v>2472724</v>
      </c>
      <c r="S218" s="510">
        <v>2482707.0406596819</v>
      </c>
      <c r="T218" s="510">
        <v>759963.97848509159</v>
      </c>
      <c r="U218" s="510">
        <v>766152.31994182721</v>
      </c>
      <c r="V218" s="505">
        <f t="shared" si="46"/>
        <v>16171.382116417401</v>
      </c>
      <c r="W218" s="495">
        <v>8147992.9784850916</v>
      </c>
      <c r="X218" s="495">
        <v>8439455.0874762088</v>
      </c>
      <c r="Y218" s="511">
        <v>73588</v>
      </c>
      <c r="Z218" s="511">
        <v>73588</v>
      </c>
      <c r="AA218" s="495">
        <v>8221580.9784850916</v>
      </c>
      <c r="AB218" s="495">
        <v>8513043.0874762088</v>
      </c>
      <c r="AC218" s="505">
        <f t="shared" si="47"/>
        <v>291462.10899111722</v>
      </c>
      <c r="AD218" s="512">
        <f t="shared" si="48"/>
        <v>2240.2128006771368</v>
      </c>
      <c r="AE218" s="531">
        <f t="shared" si="49"/>
        <v>2352.9693442443918</v>
      </c>
      <c r="AF218" s="507">
        <f t="shared" si="50"/>
        <v>112.75654356725499</v>
      </c>
      <c r="AG218" s="496">
        <v>19</v>
      </c>
      <c r="AH218" s="496">
        <v>19</v>
      </c>
    </row>
    <row r="219" spans="1:34">
      <c r="A219" s="502">
        <v>684</v>
      </c>
      <c r="B219" s="503" t="s">
        <v>253</v>
      </c>
      <c r="C219" s="504">
        <v>38959</v>
      </c>
      <c r="D219" s="504">
        <v>38667</v>
      </c>
      <c r="E219" s="510">
        <v>7293435.6909066942</v>
      </c>
      <c r="F219" s="200">
        <v>6834954.0527695911</v>
      </c>
      <c r="G219" s="505">
        <f t="shared" si="41"/>
        <v>-458481.63813710306</v>
      </c>
      <c r="H219" s="506">
        <f t="shared" si="42"/>
        <v>8809105</v>
      </c>
      <c r="I219" s="200">
        <f t="shared" si="43"/>
        <v>-1509882.2068668543</v>
      </c>
      <c r="J219" s="507">
        <f t="shared" si="44"/>
        <v>-10318987.206866855</v>
      </c>
      <c r="K219" s="508">
        <v>4224862</v>
      </c>
      <c r="L219" s="509">
        <v>-121547.51378722423</v>
      </c>
      <c r="M219" s="509">
        <v>4584243</v>
      </c>
      <c r="N219" s="509">
        <v>957619.96339568251</v>
      </c>
      <c r="O219" s="509">
        <v>-1563969.7709835419</v>
      </c>
      <c r="P219" s="508">
        <f t="shared" si="45"/>
        <v>-781984.88549177093</v>
      </c>
      <c r="Q219" s="510"/>
      <c r="R219" s="510">
        <v>-487968</v>
      </c>
      <c r="S219" s="510">
        <v>-2577.6464937533137</v>
      </c>
      <c r="T219" s="510">
        <v>7040812.967825627</v>
      </c>
      <c r="U219" s="510">
        <v>7123193.3432968585</v>
      </c>
      <c r="V219" s="505">
        <f t="shared" si="46"/>
        <v>567770.72897747811</v>
      </c>
      <c r="W219" s="495">
        <v>22655384.967825629</v>
      </c>
      <c r="X219" s="495">
        <v>12445687.542705953</v>
      </c>
      <c r="Y219" s="511">
        <v>-1883516</v>
      </c>
      <c r="Z219" s="511">
        <v>-1883516</v>
      </c>
      <c r="AA219" s="495">
        <v>20771868.967825629</v>
      </c>
      <c r="AB219" s="495">
        <v>10562171.542705953</v>
      </c>
      <c r="AC219" s="505">
        <f t="shared" si="47"/>
        <v>-10209697.425119676</v>
      </c>
      <c r="AD219" s="512">
        <f t="shared" si="48"/>
        <v>533.1725395370936</v>
      </c>
      <c r="AE219" s="531">
        <f t="shared" si="49"/>
        <v>273.15725405917067</v>
      </c>
      <c r="AF219" s="507">
        <f t="shared" si="50"/>
        <v>-260.01528547792293</v>
      </c>
      <c r="AG219" s="496">
        <v>4</v>
      </c>
      <c r="AH219" s="496">
        <v>4</v>
      </c>
    </row>
    <row r="220" spans="1:34">
      <c r="A220" s="502">
        <v>686</v>
      </c>
      <c r="B220" s="503" t="s">
        <v>254</v>
      </c>
      <c r="C220" s="504">
        <v>3033</v>
      </c>
      <c r="D220" s="504">
        <v>2964</v>
      </c>
      <c r="E220" s="510">
        <v>432175.57347820152</v>
      </c>
      <c r="F220" s="200">
        <v>297207.69689545495</v>
      </c>
      <c r="G220" s="505">
        <f t="shared" si="41"/>
        <v>-134967.87658274657</v>
      </c>
      <c r="H220" s="506">
        <f t="shared" si="42"/>
        <v>-864295</v>
      </c>
      <c r="I220" s="200">
        <f t="shared" si="43"/>
        <v>-565440.49995697744</v>
      </c>
      <c r="J220" s="507">
        <f t="shared" si="44"/>
        <v>298854.50004302256</v>
      </c>
      <c r="K220" s="508">
        <v>-437443</v>
      </c>
      <c r="L220" s="509">
        <v>-169927.342156133</v>
      </c>
      <c r="M220" s="509">
        <v>-426852</v>
      </c>
      <c r="N220" s="509">
        <v>-215685.14937524046</v>
      </c>
      <c r="O220" s="509">
        <v>-119885.33895040261</v>
      </c>
      <c r="P220" s="508">
        <f t="shared" si="45"/>
        <v>-59942.669475201306</v>
      </c>
      <c r="Q220" s="510"/>
      <c r="R220" s="510">
        <v>1319499</v>
      </c>
      <c r="S220" s="510">
        <v>1396785.7689363954</v>
      </c>
      <c r="T220" s="510">
        <v>672707.59369978029</v>
      </c>
      <c r="U220" s="510">
        <v>678546.82820264995</v>
      </c>
      <c r="V220" s="505">
        <f t="shared" si="46"/>
        <v>83126.00343926507</v>
      </c>
      <c r="W220" s="495">
        <v>1560087.5936997803</v>
      </c>
      <c r="X220" s="495">
        <v>1807099.7940775314</v>
      </c>
      <c r="Y220" s="511">
        <v>488337</v>
      </c>
      <c r="Z220" s="511">
        <v>488337</v>
      </c>
      <c r="AA220" s="495">
        <v>2048424.5936997803</v>
      </c>
      <c r="AB220" s="495">
        <v>2295436.7940775314</v>
      </c>
      <c r="AC220" s="505">
        <f t="shared" si="47"/>
        <v>247012.20037775114</v>
      </c>
      <c r="AD220" s="512">
        <f t="shared" si="48"/>
        <v>675.37902858548637</v>
      </c>
      <c r="AE220" s="531">
        <f t="shared" si="49"/>
        <v>774.43886439862729</v>
      </c>
      <c r="AF220" s="507">
        <f t="shared" si="50"/>
        <v>99.059835813140921</v>
      </c>
      <c r="AG220" s="496">
        <v>11</v>
      </c>
      <c r="AH220" s="496">
        <v>11</v>
      </c>
    </row>
    <row r="221" spans="1:34">
      <c r="A221" s="502">
        <v>687</v>
      </c>
      <c r="B221" s="503" t="s">
        <v>255</v>
      </c>
      <c r="C221" s="504">
        <v>1513</v>
      </c>
      <c r="D221" s="504">
        <v>1477</v>
      </c>
      <c r="E221" s="510">
        <v>915158.22361256427</v>
      </c>
      <c r="F221" s="200">
        <v>943354.7869846914</v>
      </c>
      <c r="G221" s="505">
        <f t="shared" si="41"/>
        <v>28196.56337212713</v>
      </c>
      <c r="H221" s="506">
        <f t="shared" si="42"/>
        <v>-464331</v>
      </c>
      <c r="I221" s="200">
        <f t="shared" si="43"/>
        <v>-144718.10444281722</v>
      </c>
      <c r="J221" s="507">
        <f t="shared" si="44"/>
        <v>319612.89555718278</v>
      </c>
      <c r="K221" s="508">
        <v>-184051</v>
      </c>
      <c r="L221" s="509">
        <v>51673.686452726644</v>
      </c>
      <c r="M221" s="509">
        <v>-280280</v>
      </c>
      <c r="N221" s="509">
        <v>-106781.14027320343</v>
      </c>
      <c r="O221" s="509">
        <v>-59740.433748226948</v>
      </c>
      <c r="P221" s="508">
        <f t="shared" si="45"/>
        <v>-29870.216874113474</v>
      </c>
      <c r="Q221" s="510"/>
      <c r="R221" s="510">
        <v>-31305</v>
      </c>
      <c r="S221" s="510">
        <v>154783.69856862765</v>
      </c>
      <c r="T221" s="510">
        <v>376032.7087259306</v>
      </c>
      <c r="U221" s="510">
        <v>382332.76163912722</v>
      </c>
      <c r="V221" s="505">
        <f t="shared" si="46"/>
        <v>192388.75148182426</v>
      </c>
      <c r="W221" s="495">
        <v>795555.70872593066</v>
      </c>
      <c r="X221" s="495">
        <v>1335753.1427496334</v>
      </c>
      <c r="Y221" s="511">
        <v>152761</v>
      </c>
      <c r="Z221" s="511">
        <v>152761</v>
      </c>
      <c r="AA221" s="495">
        <v>948316.70872593066</v>
      </c>
      <c r="AB221" s="495">
        <v>1488514.1427496334</v>
      </c>
      <c r="AC221" s="505">
        <f t="shared" si="47"/>
        <v>540197.43402370275</v>
      </c>
      <c r="AD221" s="512">
        <f t="shared" si="48"/>
        <v>626.77905401581666</v>
      </c>
      <c r="AE221" s="531">
        <f t="shared" si="49"/>
        <v>1007.7956281310991</v>
      </c>
      <c r="AF221" s="507">
        <f t="shared" si="50"/>
        <v>381.01657411528242</v>
      </c>
      <c r="AG221" s="496">
        <v>11</v>
      </c>
      <c r="AH221" s="496">
        <v>11</v>
      </c>
    </row>
    <row r="222" spans="1:34">
      <c r="A222" s="502">
        <v>689</v>
      </c>
      <c r="B222" s="503" t="s">
        <v>256</v>
      </c>
      <c r="C222" s="504">
        <v>3092</v>
      </c>
      <c r="D222" s="504">
        <v>3093</v>
      </c>
      <c r="E222" s="510">
        <v>-480277.15768737672</v>
      </c>
      <c r="F222" s="200">
        <v>-425754.21355704893</v>
      </c>
      <c r="G222" s="505">
        <f t="shared" si="41"/>
        <v>54522.944130327785</v>
      </c>
      <c r="H222" s="506">
        <f t="shared" si="42"/>
        <v>2501141</v>
      </c>
      <c r="I222" s="200">
        <f t="shared" si="43"/>
        <v>2159732.9690980208</v>
      </c>
      <c r="J222" s="507">
        <f t="shared" si="44"/>
        <v>-341408.03090197919</v>
      </c>
      <c r="K222" s="508">
        <v>1478681</v>
      </c>
      <c r="L222" s="509">
        <v>1421350.5789359147</v>
      </c>
      <c r="M222" s="509">
        <v>1022460</v>
      </c>
      <c r="N222" s="509">
        <v>926036.92122161819</v>
      </c>
      <c r="O222" s="509">
        <v>-125103.02070634119</v>
      </c>
      <c r="P222" s="508">
        <f t="shared" si="45"/>
        <v>-62551.510353170597</v>
      </c>
      <c r="Q222" s="510"/>
      <c r="R222" s="510">
        <v>434703</v>
      </c>
      <c r="S222" s="510">
        <v>-21049.452853993414</v>
      </c>
      <c r="T222" s="510">
        <v>595411.99035538931</v>
      </c>
      <c r="U222" s="510">
        <v>597128.92002220964</v>
      </c>
      <c r="V222" s="505">
        <f t="shared" si="46"/>
        <v>-454035.52318717306</v>
      </c>
      <c r="W222" s="495">
        <v>3050978.9903553892</v>
      </c>
      <c r="X222" s="495">
        <v>2310058.2227091976</v>
      </c>
      <c r="Y222" s="511">
        <v>-258450</v>
      </c>
      <c r="Z222" s="511">
        <v>-258450</v>
      </c>
      <c r="AA222" s="495">
        <v>2792528.9903553892</v>
      </c>
      <c r="AB222" s="495">
        <v>2051608.2227091976</v>
      </c>
      <c r="AC222" s="505">
        <f t="shared" si="47"/>
        <v>-740920.76764619164</v>
      </c>
      <c r="AD222" s="512">
        <f t="shared" si="48"/>
        <v>903.14650399592142</v>
      </c>
      <c r="AE222" s="531">
        <f t="shared" si="49"/>
        <v>663.30689386007032</v>
      </c>
      <c r="AF222" s="507">
        <f t="shared" si="50"/>
        <v>-239.8396101358511</v>
      </c>
      <c r="AG222" s="496">
        <v>9</v>
      </c>
      <c r="AH222" s="496">
        <v>9</v>
      </c>
    </row>
    <row r="223" spans="1:34">
      <c r="A223" s="502">
        <v>691</v>
      </c>
      <c r="B223" s="503" t="s">
        <v>257</v>
      </c>
      <c r="C223" s="504">
        <v>2690</v>
      </c>
      <c r="D223" s="504">
        <v>2636</v>
      </c>
      <c r="E223" s="510">
        <v>1863075.4469388165</v>
      </c>
      <c r="F223" s="200">
        <v>1915367.6721669002</v>
      </c>
      <c r="G223" s="505">
        <f t="shared" si="41"/>
        <v>52292.225228083786</v>
      </c>
      <c r="H223" s="506">
        <f t="shared" si="42"/>
        <v>593160</v>
      </c>
      <c r="I223" s="200">
        <f t="shared" si="43"/>
        <v>461204.6257910846</v>
      </c>
      <c r="J223" s="507">
        <f t="shared" si="44"/>
        <v>-131955.3742089154</v>
      </c>
      <c r="K223" s="508">
        <v>538032</v>
      </c>
      <c r="L223" s="509">
        <v>584728.83414475294</v>
      </c>
      <c r="M223" s="509">
        <v>55128</v>
      </c>
      <c r="N223" s="509">
        <v>36403.80453765826</v>
      </c>
      <c r="O223" s="509">
        <v>-106618.67526088438</v>
      </c>
      <c r="P223" s="508">
        <f t="shared" si="45"/>
        <v>-53309.337630442191</v>
      </c>
      <c r="Q223" s="510"/>
      <c r="R223" s="510">
        <v>1795427</v>
      </c>
      <c r="S223" s="510">
        <v>1703087.2369799777</v>
      </c>
      <c r="T223" s="510">
        <v>640960.05842737365</v>
      </c>
      <c r="U223" s="510">
        <v>645590.70339434978</v>
      </c>
      <c r="V223" s="505">
        <f t="shared" si="46"/>
        <v>-87709.118053046521</v>
      </c>
      <c r="W223" s="495">
        <v>4892623.0584273739</v>
      </c>
      <c r="X223" s="495">
        <v>4725250.23833232</v>
      </c>
      <c r="Y223" s="511">
        <v>-38919</v>
      </c>
      <c r="Z223" s="511">
        <v>-38919</v>
      </c>
      <c r="AA223" s="495">
        <v>4853704.0584273739</v>
      </c>
      <c r="AB223" s="495">
        <v>4686331.23833232</v>
      </c>
      <c r="AC223" s="505">
        <f t="shared" si="47"/>
        <v>-167372.82009505387</v>
      </c>
      <c r="AD223" s="512">
        <f t="shared" si="48"/>
        <v>1804.3509510882432</v>
      </c>
      <c r="AE223" s="531">
        <f t="shared" si="49"/>
        <v>1777.8191344204552</v>
      </c>
      <c r="AF223" s="507">
        <f t="shared" si="50"/>
        <v>-26.531816667788007</v>
      </c>
      <c r="AG223" s="496">
        <v>17</v>
      </c>
      <c r="AH223" s="496">
        <v>17</v>
      </c>
    </row>
    <row r="224" spans="1:34">
      <c r="A224" s="502">
        <v>694</v>
      </c>
      <c r="B224" s="503" t="s">
        <v>258</v>
      </c>
      <c r="C224" s="504">
        <v>28521</v>
      </c>
      <c r="D224" s="504">
        <v>28349</v>
      </c>
      <c r="E224" s="510">
        <v>5666664.96551737</v>
      </c>
      <c r="F224" s="200">
        <v>5741332.040175369</v>
      </c>
      <c r="G224" s="505">
        <f t="shared" si="41"/>
        <v>74667.074657998979</v>
      </c>
      <c r="H224" s="506">
        <f t="shared" si="42"/>
        <v>1885978</v>
      </c>
      <c r="I224" s="200">
        <f t="shared" si="43"/>
        <v>-2782258.7711710809</v>
      </c>
      <c r="J224" s="507">
        <f t="shared" si="44"/>
        <v>-4668236.7711710809</v>
      </c>
      <c r="K224" s="508">
        <v>182336</v>
      </c>
      <c r="L224" s="509">
        <v>-1266059.7124831933</v>
      </c>
      <c r="M224" s="509">
        <v>1703642</v>
      </c>
      <c r="N224" s="509">
        <v>203755.1285109804</v>
      </c>
      <c r="O224" s="509">
        <v>-1146636.1247992455</v>
      </c>
      <c r="P224" s="508">
        <f t="shared" si="45"/>
        <v>-573318.06239962275</v>
      </c>
      <c r="Q224" s="510"/>
      <c r="R224" s="510">
        <v>2205258</v>
      </c>
      <c r="S224" s="510">
        <v>756431.22973297304</v>
      </c>
      <c r="T224" s="510">
        <v>4328850.2716077128</v>
      </c>
      <c r="U224" s="510">
        <v>4370220.1740360893</v>
      </c>
      <c r="V224" s="505">
        <f t="shared" si="46"/>
        <v>-1407456.86783865</v>
      </c>
      <c r="W224" s="495">
        <v>14086751.271607712</v>
      </c>
      <c r="X224" s="495">
        <v>8085724.672773432</v>
      </c>
      <c r="Y224" s="511">
        <v>-92625</v>
      </c>
      <c r="Z224" s="511">
        <v>-92625</v>
      </c>
      <c r="AA224" s="495">
        <v>13994126.271607712</v>
      </c>
      <c r="AB224" s="495">
        <v>7993099.672773432</v>
      </c>
      <c r="AC224" s="505">
        <f t="shared" si="47"/>
        <v>-6001026.5988342799</v>
      </c>
      <c r="AD224" s="512">
        <f t="shared" si="48"/>
        <v>490.66043517435264</v>
      </c>
      <c r="AE224" s="531">
        <f t="shared" si="49"/>
        <v>281.95349651745852</v>
      </c>
      <c r="AF224" s="507">
        <f t="shared" si="50"/>
        <v>-208.70693865689412</v>
      </c>
      <c r="AG224" s="496">
        <v>5</v>
      </c>
      <c r="AH224" s="496">
        <v>5</v>
      </c>
    </row>
    <row r="225" spans="1:34">
      <c r="A225" s="502">
        <v>697</v>
      </c>
      <c r="B225" s="503" t="s">
        <v>259</v>
      </c>
      <c r="C225" s="504">
        <v>1210</v>
      </c>
      <c r="D225" s="504">
        <v>1174</v>
      </c>
      <c r="E225" s="510">
        <v>344731.36980375077</v>
      </c>
      <c r="F225" s="200">
        <v>485543.06457276415</v>
      </c>
      <c r="G225" s="505">
        <f t="shared" si="41"/>
        <v>140811.69476901338</v>
      </c>
      <c r="H225" s="506">
        <f t="shared" si="42"/>
        <v>-206289</v>
      </c>
      <c r="I225" s="200">
        <f t="shared" si="43"/>
        <v>-246353.99740506432</v>
      </c>
      <c r="J225" s="507">
        <f t="shared" si="44"/>
        <v>-40064.997405064321</v>
      </c>
      <c r="K225" s="508">
        <v>-130762</v>
      </c>
      <c r="L225" s="509">
        <v>-119840.94967131819</v>
      </c>
      <c r="M225" s="509">
        <v>-75527</v>
      </c>
      <c r="N225" s="509">
        <v>-55285.62469337535</v>
      </c>
      <c r="O225" s="509">
        <v>-47484.948693580525</v>
      </c>
      <c r="P225" s="508">
        <f t="shared" si="45"/>
        <v>-23742.474346790263</v>
      </c>
      <c r="Q225" s="510"/>
      <c r="R225" s="510">
        <v>341734</v>
      </c>
      <c r="S225" s="510">
        <v>418377.0075027172</v>
      </c>
      <c r="T225" s="510">
        <v>294418.19818171411</v>
      </c>
      <c r="U225" s="510">
        <v>295907.23705592891</v>
      </c>
      <c r="V225" s="505">
        <f t="shared" si="46"/>
        <v>78132.046376931947</v>
      </c>
      <c r="W225" s="495">
        <v>774595.19818171416</v>
      </c>
      <c r="X225" s="495">
        <v>953473.31172634941</v>
      </c>
      <c r="Y225" s="511">
        <v>-192951</v>
      </c>
      <c r="Z225" s="200">
        <v>-192951</v>
      </c>
      <c r="AA225" s="495">
        <v>581644.19818171416</v>
      </c>
      <c r="AB225" s="495">
        <v>760522.31172634941</v>
      </c>
      <c r="AC225" s="505">
        <f t="shared" si="47"/>
        <v>178878.11354463524</v>
      </c>
      <c r="AD225" s="512">
        <f t="shared" si="48"/>
        <v>480.69768444769767</v>
      </c>
      <c r="AE225" s="531">
        <f t="shared" si="49"/>
        <v>647.80435411103019</v>
      </c>
      <c r="AF225" s="507">
        <f t="shared" si="50"/>
        <v>167.10666966333253</v>
      </c>
      <c r="AG225" s="496">
        <v>18</v>
      </c>
      <c r="AH225" s="496">
        <v>18</v>
      </c>
    </row>
    <row r="226" spans="1:34">
      <c r="A226" s="502">
        <v>698</v>
      </c>
      <c r="B226" s="503" t="s">
        <v>260</v>
      </c>
      <c r="C226" s="504">
        <v>64180</v>
      </c>
      <c r="D226" s="504">
        <v>64535</v>
      </c>
      <c r="E226" s="510">
        <v>23238583.894185521</v>
      </c>
      <c r="F226" s="200">
        <v>23772844.415967487</v>
      </c>
      <c r="G226" s="505">
        <f t="shared" si="41"/>
        <v>534260.52178196609</v>
      </c>
      <c r="H226" s="506">
        <f t="shared" si="42"/>
        <v>-30175562</v>
      </c>
      <c r="I226" s="200">
        <f t="shared" si="43"/>
        <v>-31117310.907510784</v>
      </c>
      <c r="J226" s="507">
        <f t="shared" si="44"/>
        <v>-941748.90751078352</v>
      </c>
      <c r="K226" s="508">
        <v>-18309720</v>
      </c>
      <c r="L226" s="509">
        <v>-16959458.784521934</v>
      </c>
      <c r="M226" s="509">
        <v>-11865842</v>
      </c>
      <c r="N226" s="509">
        <v>-10242467.330901686</v>
      </c>
      <c r="O226" s="509">
        <v>-2610256.5280581084</v>
      </c>
      <c r="P226" s="508">
        <f t="shared" si="45"/>
        <v>-1305128.2640290542</v>
      </c>
      <c r="Q226" s="510"/>
      <c r="R226" s="510">
        <v>19322521</v>
      </c>
      <c r="S226" s="510">
        <v>16700212.155763496</v>
      </c>
      <c r="T226" s="510">
        <v>9602704.4680333622</v>
      </c>
      <c r="U226" s="510">
        <v>9848597.0751886033</v>
      </c>
      <c r="V226" s="505">
        <f t="shared" si="46"/>
        <v>-2376416.2370812632</v>
      </c>
      <c r="W226" s="495">
        <v>21988247.468033362</v>
      </c>
      <c r="X226" s="495">
        <v>19204342.739408989</v>
      </c>
      <c r="Y226" s="511">
        <v>-4863572</v>
      </c>
      <c r="Z226" s="511">
        <v>-4863572</v>
      </c>
      <c r="AA226" s="495">
        <v>17124675.468033362</v>
      </c>
      <c r="AB226" s="495">
        <v>14340770.739408989</v>
      </c>
      <c r="AC226" s="505">
        <f t="shared" si="47"/>
        <v>-2783904.7286243737</v>
      </c>
      <c r="AD226" s="512">
        <f t="shared" si="48"/>
        <v>266.82261558169773</v>
      </c>
      <c r="AE226" s="531">
        <f t="shared" si="49"/>
        <v>222.21694800354828</v>
      </c>
      <c r="AF226" s="507">
        <f t="shared" si="50"/>
        <v>-44.60566757814945</v>
      </c>
      <c r="AG226" s="496">
        <v>19</v>
      </c>
      <c r="AH226" s="496">
        <v>19</v>
      </c>
    </row>
    <row r="227" spans="1:34">
      <c r="A227" s="502">
        <v>700</v>
      </c>
      <c r="B227" s="503" t="s">
        <v>261</v>
      </c>
      <c r="C227" s="504">
        <v>4913</v>
      </c>
      <c r="D227" s="504">
        <v>4842</v>
      </c>
      <c r="E227" s="510">
        <v>452402.40726245381</v>
      </c>
      <c r="F227" s="200">
        <v>331288.83591609064</v>
      </c>
      <c r="G227" s="505">
        <f t="shared" si="41"/>
        <v>-121113.57134636317</v>
      </c>
      <c r="H227" s="506">
        <f t="shared" si="42"/>
        <v>751558</v>
      </c>
      <c r="I227" s="200">
        <f t="shared" si="43"/>
        <v>559229.21032445773</v>
      </c>
      <c r="J227" s="507">
        <f t="shared" si="44"/>
        <v>-192328.78967554227</v>
      </c>
      <c r="K227" s="508">
        <v>242837</v>
      </c>
      <c r="L227" s="509">
        <v>358569.28658397309</v>
      </c>
      <c r="M227" s="509">
        <v>508721</v>
      </c>
      <c r="N227" s="509">
        <v>494427.54074344481</v>
      </c>
      <c r="O227" s="509">
        <v>-195845.07800197351</v>
      </c>
      <c r="P227" s="508">
        <f t="shared" si="45"/>
        <v>-97922.539000986755</v>
      </c>
      <c r="Q227" s="510"/>
      <c r="R227" s="510">
        <v>-6020</v>
      </c>
      <c r="S227" s="510">
        <v>500911.43573872279</v>
      </c>
      <c r="T227" s="510">
        <v>815623.78408988658</v>
      </c>
      <c r="U227" s="510">
        <v>814505.57175848319</v>
      </c>
      <c r="V227" s="505">
        <f t="shared" si="46"/>
        <v>505813.22340731928</v>
      </c>
      <c r="W227" s="495">
        <v>2013563.7840898866</v>
      </c>
      <c r="X227" s="495">
        <v>2205935.0537377684</v>
      </c>
      <c r="Y227" s="511">
        <v>-1100220</v>
      </c>
      <c r="Z227" s="511">
        <v>-1100220</v>
      </c>
      <c r="AA227" s="495">
        <v>913343.78408988658</v>
      </c>
      <c r="AB227" s="495">
        <v>1105715.0537377684</v>
      </c>
      <c r="AC227" s="505">
        <f t="shared" si="47"/>
        <v>192371.26964788185</v>
      </c>
      <c r="AD227" s="512">
        <f t="shared" si="48"/>
        <v>185.90347732340456</v>
      </c>
      <c r="AE227" s="531">
        <f t="shared" si="49"/>
        <v>228.35916021019588</v>
      </c>
      <c r="AF227" s="507">
        <f t="shared" si="50"/>
        <v>42.455682886791323</v>
      </c>
      <c r="AG227" s="496">
        <v>9</v>
      </c>
      <c r="AH227" s="496">
        <v>9</v>
      </c>
    </row>
    <row r="228" spans="1:34">
      <c r="A228" s="502">
        <v>702</v>
      </c>
      <c r="B228" s="503" t="s">
        <v>262</v>
      </c>
      <c r="C228" s="504">
        <v>4155</v>
      </c>
      <c r="D228" s="504">
        <v>4114</v>
      </c>
      <c r="E228" s="510">
        <v>94621.011364357779</v>
      </c>
      <c r="F228" s="200">
        <v>57678.528503234731</v>
      </c>
      <c r="G228" s="505">
        <f t="shared" si="41"/>
        <v>-36942.482861123048</v>
      </c>
      <c r="H228" s="506">
        <f t="shared" si="42"/>
        <v>814570</v>
      </c>
      <c r="I228" s="200">
        <f t="shared" si="43"/>
        <v>597550.11942949484</v>
      </c>
      <c r="J228" s="507">
        <f t="shared" si="44"/>
        <v>-217019.88057050516</v>
      </c>
      <c r="K228" s="508">
        <v>595501</v>
      </c>
      <c r="L228" s="509">
        <v>661614.96422427602</v>
      </c>
      <c r="M228" s="509">
        <v>219069</v>
      </c>
      <c r="N228" s="509">
        <v>185534.48943697807</v>
      </c>
      <c r="O228" s="509">
        <v>-166399.55615450619</v>
      </c>
      <c r="P228" s="508">
        <f t="shared" si="45"/>
        <v>-83199.778077253097</v>
      </c>
      <c r="Q228" s="510"/>
      <c r="R228" s="510">
        <v>874075</v>
      </c>
      <c r="S228" s="510">
        <v>1157648.3064830643</v>
      </c>
      <c r="T228" s="510">
        <v>910151.59470414324</v>
      </c>
      <c r="U228" s="510">
        <v>916302.00251641334</v>
      </c>
      <c r="V228" s="505">
        <f t="shared" si="46"/>
        <v>289723.71429533442</v>
      </c>
      <c r="W228" s="495">
        <v>2693417.5947041432</v>
      </c>
      <c r="X228" s="495">
        <v>2729178.9569322197</v>
      </c>
      <c r="Y228" s="511">
        <v>-826399</v>
      </c>
      <c r="Z228" s="511">
        <v>-826399</v>
      </c>
      <c r="AA228" s="495">
        <v>1867018.5947041432</v>
      </c>
      <c r="AB228" s="495">
        <v>1902779.9569322197</v>
      </c>
      <c r="AC228" s="505">
        <f t="shared" si="47"/>
        <v>35761.362228076439</v>
      </c>
      <c r="AD228" s="512">
        <f t="shared" si="48"/>
        <v>449.34262207079257</v>
      </c>
      <c r="AE228" s="531">
        <f t="shared" si="49"/>
        <v>462.51335851536697</v>
      </c>
      <c r="AF228" s="507">
        <f t="shared" si="50"/>
        <v>13.170736444574402</v>
      </c>
      <c r="AG228" s="496">
        <v>6</v>
      </c>
      <c r="AH228" s="496">
        <v>6</v>
      </c>
    </row>
    <row r="229" spans="1:34">
      <c r="A229" s="502">
        <v>704</v>
      </c>
      <c r="B229" s="503" t="s">
        <v>263</v>
      </c>
      <c r="C229" s="504">
        <v>6379</v>
      </c>
      <c r="D229" s="504">
        <v>6428</v>
      </c>
      <c r="E229" s="510">
        <v>3799853.2429455118</v>
      </c>
      <c r="F229" s="200">
        <v>4046538.9653121987</v>
      </c>
      <c r="G229" s="505">
        <f t="shared" si="41"/>
        <v>246685.72236668691</v>
      </c>
      <c r="H229" s="506">
        <f t="shared" si="42"/>
        <v>449462</v>
      </c>
      <c r="I229" s="200">
        <f t="shared" si="43"/>
        <v>703477.47559553431</v>
      </c>
      <c r="J229" s="507">
        <f t="shared" si="44"/>
        <v>254015.47559553431</v>
      </c>
      <c r="K229" s="508">
        <v>454971</v>
      </c>
      <c r="L229" s="509">
        <v>913821.05180098605</v>
      </c>
      <c r="M229" s="509">
        <v>-5509</v>
      </c>
      <c r="N229" s="509">
        <v>179647.79969191071</v>
      </c>
      <c r="O229" s="509">
        <v>-259994.25059824158</v>
      </c>
      <c r="P229" s="508">
        <f t="shared" si="45"/>
        <v>-129997.12529912079</v>
      </c>
      <c r="Q229" s="510"/>
      <c r="R229" s="510">
        <v>1148254</v>
      </c>
      <c r="S229" s="510">
        <v>1106055.9965042141</v>
      </c>
      <c r="T229" s="510">
        <v>871842.56580708991</v>
      </c>
      <c r="U229" s="510">
        <v>866097.27779392886</v>
      </c>
      <c r="V229" s="505">
        <f t="shared" si="46"/>
        <v>-47943.291508946801</v>
      </c>
      <c r="W229" s="495">
        <v>6269411.5658070901</v>
      </c>
      <c r="X229" s="495">
        <v>6722169.7152058948</v>
      </c>
      <c r="Y229" s="511">
        <v>-976985</v>
      </c>
      <c r="Z229" s="511">
        <v>-976985</v>
      </c>
      <c r="AA229" s="495">
        <v>5292426.5658070901</v>
      </c>
      <c r="AB229" s="495">
        <v>5745184.7152058948</v>
      </c>
      <c r="AC229" s="505">
        <f t="shared" si="47"/>
        <v>452758.14939880464</v>
      </c>
      <c r="AD229" s="512">
        <f t="shared" si="48"/>
        <v>829.66398586096409</v>
      </c>
      <c r="AE229" s="531">
        <f t="shared" si="49"/>
        <v>893.77484679618772</v>
      </c>
      <c r="AF229" s="507">
        <f t="shared" si="50"/>
        <v>64.110860935223627</v>
      </c>
      <c r="AG229" s="496">
        <v>2</v>
      </c>
      <c r="AH229" s="496">
        <v>2</v>
      </c>
    </row>
    <row r="230" spans="1:34">
      <c r="A230" s="502">
        <v>707</v>
      </c>
      <c r="B230" s="503" t="s">
        <v>264</v>
      </c>
      <c r="C230" s="504">
        <v>2032</v>
      </c>
      <c r="D230" s="504">
        <v>1960</v>
      </c>
      <c r="E230" s="510">
        <v>-106665.6011493695</v>
      </c>
      <c r="F230" s="200">
        <v>-134431.16036186821</v>
      </c>
      <c r="G230" s="505">
        <f t="shared" si="41"/>
        <v>-27765.559212498716</v>
      </c>
      <c r="H230" s="506">
        <f t="shared" si="42"/>
        <v>370642</v>
      </c>
      <c r="I230" s="200">
        <f t="shared" si="43"/>
        <v>-341687.90583193605</v>
      </c>
      <c r="J230" s="507">
        <f t="shared" si="44"/>
        <v>-712329.90583193605</v>
      </c>
      <c r="K230" s="508">
        <v>120641</v>
      </c>
      <c r="L230" s="509">
        <v>-224303.01907221306</v>
      </c>
      <c r="M230" s="509">
        <v>250001</v>
      </c>
      <c r="N230" s="509">
        <v>1529.7207012026809</v>
      </c>
      <c r="O230" s="509">
        <v>-79276.404973950441</v>
      </c>
      <c r="P230" s="508">
        <f t="shared" si="45"/>
        <v>-39638.20248697522</v>
      </c>
      <c r="Q230" s="510"/>
      <c r="R230" s="510">
        <v>1231830</v>
      </c>
      <c r="S230" s="510">
        <v>1285567.5192918358</v>
      </c>
      <c r="T230" s="510">
        <v>524427.4422636329</v>
      </c>
      <c r="U230" s="510">
        <v>528296.09018291894</v>
      </c>
      <c r="V230" s="505">
        <f t="shared" si="46"/>
        <v>57606.16721112188</v>
      </c>
      <c r="W230" s="495">
        <v>2020233.442263633</v>
      </c>
      <c r="X230" s="495">
        <v>1337744.5432809563</v>
      </c>
      <c r="Y230" s="511">
        <v>-564341</v>
      </c>
      <c r="Z230" s="511">
        <v>-564341</v>
      </c>
      <c r="AA230" s="495">
        <v>1455892.442263633</v>
      </c>
      <c r="AB230" s="495">
        <v>773403.54328095634</v>
      </c>
      <c r="AC230" s="505">
        <f t="shared" si="47"/>
        <v>-682488.89898267668</v>
      </c>
      <c r="AD230" s="512">
        <f t="shared" si="48"/>
        <v>716.48250111399261</v>
      </c>
      <c r="AE230" s="531">
        <f t="shared" si="49"/>
        <v>394.59364453110015</v>
      </c>
      <c r="AF230" s="507">
        <f t="shared" si="50"/>
        <v>-321.88885658289246</v>
      </c>
      <c r="AG230" s="496">
        <v>12</v>
      </c>
      <c r="AH230" s="496">
        <v>12</v>
      </c>
    </row>
    <row r="231" spans="1:34">
      <c r="A231" s="502">
        <v>710</v>
      </c>
      <c r="B231" s="503" t="s">
        <v>265</v>
      </c>
      <c r="C231" s="504">
        <v>27484</v>
      </c>
      <c r="D231" s="504">
        <v>27306</v>
      </c>
      <c r="E231" s="510">
        <v>10525959.171738403</v>
      </c>
      <c r="F231" s="200">
        <v>10783049.243564148</v>
      </c>
      <c r="G231" s="505">
        <f t="shared" si="41"/>
        <v>257090.07182574458</v>
      </c>
      <c r="H231" s="506">
        <f t="shared" si="42"/>
        <v>-1463512</v>
      </c>
      <c r="I231" s="200">
        <f t="shared" si="43"/>
        <v>-3818082.6702285814</v>
      </c>
      <c r="J231" s="507">
        <f t="shared" si="44"/>
        <v>-2354570.6702285814</v>
      </c>
      <c r="K231" s="508">
        <v>-1876435</v>
      </c>
      <c r="L231" s="509">
        <v>-2182719.54887093</v>
      </c>
      <c r="M231" s="509">
        <v>412923</v>
      </c>
      <c r="N231" s="509">
        <v>21311.506870938982</v>
      </c>
      <c r="O231" s="509">
        <v>-1104449.7521523933</v>
      </c>
      <c r="P231" s="508">
        <f t="shared" si="45"/>
        <v>-552224.87607619667</v>
      </c>
      <c r="Q231" s="510"/>
      <c r="R231" s="510">
        <v>8151506</v>
      </c>
      <c r="S231" s="510">
        <v>7455473.8686111057</v>
      </c>
      <c r="T231" s="510">
        <v>4902020.8825135343</v>
      </c>
      <c r="U231" s="510">
        <v>4934684.1501658158</v>
      </c>
      <c r="V231" s="505">
        <f t="shared" si="46"/>
        <v>-663368.86373661272</v>
      </c>
      <c r="W231" s="495">
        <v>22115973.882513534</v>
      </c>
      <c r="X231" s="495">
        <v>19355124.592112567</v>
      </c>
      <c r="Y231" s="511">
        <v>-784163</v>
      </c>
      <c r="Z231" s="511">
        <v>-784163</v>
      </c>
      <c r="AA231" s="495">
        <v>21331810.882513534</v>
      </c>
      <c r="AB231" s="495">
        <v>18570961.592112567</v>
      </c>
      <c r="AC231" s="505">
        <f t="shared" si="47"/>
        <v>-2760849.290400967</v>
      </c>
      <c r="AD231" s="512">
        <f t="shared" si="48"/>
        <v>776.15379429899338</v>
      </c>
      <c r="AE231" s="531">
        <f t="shared" si="49"/>
        <v>680.10552963131056</v>
      </c>
      <c r="AF231" s="507">
        <f t="shared" si="50"/>
        <v>-96.048264667682815</v>
      </c>
      <c r="AG231" s="496">
        <v>1</v>
      </c>
      <c r="AH231" s="497">
        <v>34</v>
      </c>
    </row>
    <row r="232" spans="1:34">
      <c r="A232" s="502">
        <v>729</v>
      </c>
      <c r="B232" s="503" t="s">
        <v>266</v>
      </c>
      <c r="C232" s="504">
        <v>9117</v>
      </c>
      <c r="D232" s="504">
        <v>8975</v>
      </c>
      <c r="E232" s="510">
        <v>1813328.389724504</v>
      </c>
      <c r="F232" s="200">
        <v>1443351.0306418284</v>
      </c>
      <c r="G232" s="505">
        <f t="shared" si="41"/>
        <v>-369977.35908267554</v>
      </c>
      <c r="H232" s="506">
        <f t="shared" si="42"/>
        <v>196803</v>
      </c>
      <c r="I232" s="200">
        <f t="shared" si="43"/>
        <v>-1082920.7281100028</v>
      </c>
      <c r="J232" s="507">
        <f t="shared" si="44"/>
        <v>-1279723.7281100028</v>
      </c>
      <c r="K232" s="508">
        <v>-2235</v>
      </c>
      <c r="L232" s="509">
        <v>-503175.51502925681</v>
      </c>
      <c r="M232" s="509">
        <v>199038</v>
      </c>
      <c r="N232" s="509">
        <v>-35225.518202272659</v>
      </c>
      <c r="O232" s="509">
        <v>-363013.12991898227</v>
      </c>
      <c r="P232" s="508">
        <f t="shared" si="45"/>
        <v>-181506.56495949114</v>
      </c>
      <c r="Q232" s="510"/>
      <c r="R232" s="510">
        <v>4572390</v>
      </c>
      <c r="S232" s="510">
        <v>4754713.060689006</v>
      </c>
      <c r="T232" s="510">
        <v>1905196.320821929</v>
      </c>
      <c r="U232" s="510">
        <v>1922724.3817827792</v>
      </c>
      <c r="V232" s="505">
        <f t="shared" si="46"/>
        <v>199851.12164985668</v>
      </c>
      <c r="W232" s="495">
        <v>8487718.3208219297</v>
      </c>
      <c r="X232" s="495">
        <v>7037867.7450036369</v>
      </c>
      <c r="Y232" s="511">
        <v>234737</v>
      </c>
      <c r="Z232" s="511">
        <v>234737</v>
      </c>
      <c r="AA232" s="495">
        <v>8722455.3208219297</v>
      </c>
      <c r="AB232" s="495">
        <v>7272604.7450036369</v>
      </c>
      <c r="AC232" s="505">
        <f t="shared" si="47"/>
        <v>-1449850.5758182928</v>
      </c>
      <c r="AD232" s="512">
        <f t="shared" si="48"/>
        <v>956.724286587905</v>
      </c>
      <c r="AE232" s="531">
        <f t="shared" si="49"/>
        <v>810.31807743773118</v>
      </c>
      <c r="AF232" s="507">
        <f t="shared" si="50"/>
        <v>-146.40620915017382</v>
      </c>
      <c r="AG232" s="496">
        <v>13</v>
      </c>
      <c r="AH232" s="496">
        <v>13</v>
      </c>
    </row>
    <row r="233" spans="1:34">
      <c r="A233" s="502">
        <v>732</v>
      </c>
      <c r="B233" s="503" t="s">
        <v>267</v>
      </c>
      <c r="C233" s="504">
        <v>3416</v>
      </c>
      <c r="D233" s="504">
        <v>3336</v>
      </c>
      <c r="E233" s="510">
        <v>2695207.2549868943</v>
      </c>
      <c r="F233" s="200">
        <v>2699290.4965281975</v>
      </c>
      <c r="G233" s="505">
        <f t="shared" si="41"/>
        <v>4083.2415413032286</v>
      </c>
      <c r="H233" s="506">
        <f t="shared" si="42"/>
        <v>-25410</v>
      </c>
      <c r="I233" s="200">
        <f t="shared" si="43"/>
        <v>-531755.02382123901</v>
      </c>
      <c r="J233" s="507">
        <f t="shared" si="44"/>
        <v>-506345.02382123901</v>
      </c>
      <c r="K233" s="508">
        <v>-604844</v>
      </c>
      <c r="L233" s="509">
        <v>-749323.85637203278</v>
      </c>
      <c r="M233" s="509">
        <v>579434</v>
      </c>
      <c r="N233" s="509">
        <v>419966.34810673661</v>
      </c>
      <c r="O233" s="509">
        <v>-134931.67703729525</v>
      </c>
      <c r="P233" s="508">
        <f t="shared" si="45"/>
        <v>-67465.838518647623</v>
      </c>
      <c r="Q233" s="510"/>
      <c r="R233" s="510">
        <v>1179060</v>
      </c>
      <c r="S233" s="510">
        <v>1350184.7130938445</v>
      </c>
      <c r="T233" s="510">
        <v>755675.73850250023</v>
      </c>
      <c r="U233" s="510">
        <v>763551.6679663423</v>
      </c>
      <c r="V233" s="505">
        <f t="shared" si="46"/>
        <v>179000.64255768666</v>
      </c>
      <c r="W233" s="495">
        <v>4604533.7385025006</v>
      </c>
      <c r="X233" s="495">
        <v>4281271.8537671547</v>
      </c>
      <c r="Y233" s="511">
        <v>86964</v>
      </c>
      <c r="Z233" s="511">
        <v>86964</v>
      </c>
      <c r="AA233" s="495">
        <v>4691497.7385025006</v>
      </c>
      <c r="AB233" s="495">
        <v>4368235.8537671547</v>
      </c>
      <c r="AC233" s="505">
        <f t="shared" si="47"/>
        <v>-323261.88473534584</v>
      </c>
      <c r="AD233" s="512">
        <f t="shared" si="48"/>
        <v>1373.3892677115048</v>
      </c>
      <c r="AE233" s="531">
        <f t="shared" si="49"/>
        <v>1309.4232175561015</v>
      </c>
      <c r="AF233" s="507">
        <f t="shared" si="50"/>
        <v>-63.966050155403309</v>
      </c>
      <c r="AG233" s="496">
        <v>19</v>
      </c>
      <c r="AH233" s="496">
        <v>19</v>
      </c>
    </row>
    <row r="234" spans="1:34">
      <c r="A234" s="502">
        <v>734</v>
      </c>
      <c r="B234" s="503" t="s">
        <v>268</v>
      </c>
      <c r="C234" s="504">
        <v>51400</v>
      </c>
      <c r="D234" s="504">
        <v>50933</v>
      </c>
      <c r="E234" s="510">
        <v>8382905.7902863231</v>
      </c>
      <c r="F234" s="200">
        <v>7849434.6154460171</v>
      </c>
      <c r="G234" s="505">
        <f t="shared" si="41"/>
        <v>-533471.17484030593</v>
      </c>
      <c r="H234" s="506">
        <f t="shared" si="42"/>
        <v>-3361307</v>
      </c>
      <c r="I234" s="200">
        <f t="shared" si="43"/>
        <v>-4410540.6856333828</v>
      </c>
      <c r="J234" s="507">
        <f t="shared" si="44"/>
        <v>-1049233.6856333828</v>
      </c>
      <c r="K234" s="508">
        <v>-3196452</v>
      </c>
      <c r="L234" s="509">
        <v>-1395514.1374867377</v>
      </c>
      <c r="M234" s="509">
        <v>-164855</v>
      </c>
      <c r="N234" s="509">
        <v>75115.136448930018</v>
      </c>
      <c r="O234" s="509">
        <v>-2060094.4563970501</v>
      </c>
      <c r="P234" s="508">
        <f t="shared" si="45"/>
        <v>-1030047.228198525</v>
      </c>
      <c r="Q234" s="510"/>
      <c r="R234" s="510">
        <v>16342235</v>
      </c>
      <c r="S234" s="510">
        <v>14840550.009954769</v>
      </c>
      <c r="T234" s="510">
        <v>9273826.5703098979</v>
      </c>
      <c r="U234" s="510">
        <v>9314040.8562865872</v>
      </c>
      <c r="V234" s="505">
        <f t="shared" si="46"/>
        <v>-1461470.7040685415</v>
      </c>
      <c r="W234" s="495">
        <v>30637660.5703099</v>
      </c>
      <c r="X234" s="495">
        <v>27593484.79605414</v>
      </c>
      <c r="Y234" s="511">
        <v>-2425708</v>
      </c>
      <c r="Z234" s="511">
        <v>-2425708</v>
      </c>
      <c r="AA234" s="495">
        <v>28211952.5703099</v>
      </c>
      <c r="AB234" s="495">
        <v>25167776.79605414</v>
      </c>
      <c r="AC234" s="505">
        <f t="shared" si="47"/>
        <v>-3044175.77425576</v>
      </c>
      <c r="AD234" s="512">
        <f t="shared" si="48"/>
        <v>548.87067257412252</v>
      </c>
      <c r="AE234" s="531">
        <f t="shared" si="49"/>
        <v>494.13497724567844</v>
      </c>
      <c r="AF234" s="507">
        <f t="shared" si="50"/>
        <v>-54.735695328444081</v>
      </c>
      <c r="AG234" s="496">
        <v>2</v>
      </c>
      <c r="AH234" s="496">
        <v>2</v>
      </c>
    </row>
    <row r="235" spans="1:34">
      <c r="A235" s="502">
        <v>738</v>
      </c>
      <c r="B235" s="503" t="s">
        <v>269</v>
      </c>
      <c r="C235" s="504">
        <v>2959</v>
      </c>
      <c r="D235" s="504">
        <v>2917</v>
      </c>
      <c r="E235" s="510">
        <v>609864.57412861497</v>
      </c>
      <c r="F235" s="200">
        <v>586069.2440926017</v>
      </c>
      <c r="G235" s="505">
        <f t="shared" si="41"/>
        <v>-23795.330036013271</v>
      </c>
      <c r="H235" s="506">
        <f t="shared" si="42"/>
        <v>42711</v>
      </c>
      <c r="I235" s="200">
        <f t="shared" si="43"/>
        <v>-62174.975978242954</v>
      </c>
      <c r="J235" s="507">
        <f t="shared" si="44"/>
        <v>-104885.97597824296</v>
      </c>
      <c r="K235" s="508">
        <v>48497</v>
      </c>
      <c r="L235" s="509">
        <v>112524.87844936519</v>
      </c>
      <c r="M235" s="509">
        <v>-5786</v>
      </c>
      <c r="N235" s="509">
        <v>2276.630247657255</v>
      </c>
      <c r="O235" s="509">
        <v>-117984.3231168436</v>
      </c>
      <c r="P235" s="508">
        <f t="shared" si="45"/>
        <v>-58992.161558421802</v>
      </c>
      <c r="Q235" s="510"/>
      <c r="R235" s="510">
        <v>932037</v>
      </c>
      <c r="S235" s="510">
        <v>896627.41323248285</v>
      </c>
      <c r="T235" s="510">
        <v>584899.15882966912</v>
      </c>
      <c r="U235" s="510">
        <v>578395.09857980616</v>
      </c>
      <c r="V235" s="505">
        <f t="shared" si="46"/>
        <v>-41913.64701737999</v>
      </c>
      <c r="W235" s="495">
        <v>2169511.158829669</v>
      </c>
      <c r="X235" s="495">
        <v>1998916.7799266563</v>
      </c>
      <c r="Y235" s="511">
        <v>-677242</v>
      </c>
      <c r="Z235" s="511">
        <v>-677242</v>
      </c>
      <c r="AA235" s="495">
        <v>1492269.158829669</v>
      </c>
      <c r="AB235" s="495">
        <v>1321674.7799266563</v>
      </c>
      <c r="AC235" s="505">
        <f t="shared" si="47"/>
        <v>-170594.37890301272</v>
      </c>
      <c r="AD235" s="512">
        <f t="shared" si="48"/>
        <v>504.31536290289591</v>
      </c>
      <c r="AE235" s="531">
        <f t="shared" si="49"/>
        <v>453.09385667694767</v>
      </c>
      <c r="AF235" s="507">
        <f t="shared" si="50"/>
        <v>-51.221506225948247</v>
      </c>
      <c r="AG235" s="496">
        <v>2</v>
      </c>
      <c r="AH235" s="496">
        <v>2</v>
      </c>
    </row>
    <row r="236" spans="1:34">
      <c r="A236" s="502">
        <v>739</v>
      </c>
      <c r="B236" s="503" t="s">
        <v>270</v>
      </c>
      <c r="C236" s="504">
        <v>3261</v>
      </c>
      <c r="D236" s="504">
        <v>3256</v>
      </c>
      <c r="E236" s="510">
        <v>-51131.244810471777</v>
      </c>
      <c r="F236" s="200">
        <v>-101081.89970094012</v>
      </c>
      <c r="G236" s="505">
        <f t="shared" si="41"/>
        <v>-49950.654890468344</v>
      </c>
      <c r="H236" s="506">
        <f t="shared" si="42"/>
        <v>2723844</v>
      </c>
      <c r="I236" s="200">
        <f t="shared" si="43"/>
        <v>2088264.9881709164</v>
      </c>
      <c r="J236" s="507">
        <f t="shared" si="44"/>
        <v>-635579.01182908355</v>
      </c>
      <c r="K236" s="508">
        <v>1487131</v>
      </c>
      <c r="L236" s="509">
        <v>1261088.4930587483</v>
      </c>
      <c r="M236" s="509">
        <v>1236713</v>
      </c>
      <c r="N236" s="509">
        <v>1024720.3532207261</v>
      </c>
      <c r="O236" s="509">
        <v>-131695.90540570545</v>
      </c>
      <c r="P236" s="508">
        <f t="shared" si="45"/>
        <v>-65847.952702852723</v>
      </c>
      <c r="Q236" s="510"/>
      <c r="R236" s="510">
        <v>851472</v>
      </c>
      <c r="S236" s="510">
        <v>1087668.4501855718</v>
      </c>
      <c r="T236" s="510">
        <v>719684.42997651559</v>
      </c>
      <c r="U236" s="510">
        <v>716428.90464880737</v>
      </c>
      <c r="V236" s="505">
        <f t="shared" si="46"/>
        <v>232940.92485786369</v>
      </c>
      <c r="W236" s="495">
        <v>4243869.4299765155</v>
      </c>
      <c r="X236" s="495">
        <v>3791280.443304365</v>
      </c>
      <c r="Y236" s="511">
        <v>440301</v>
      </c>
      <c r="Z236" s="511">
        <v>440301</v>
      </c>
      <c r="AA236" s="495">
        <v>4684170.4299765155</v>
      </c>
      <c r="AB236" s="495">
        <v>4231581.4433043655</v>
      </c>
      <c r="AC236" s="505">
        <f t="shared" si="47"/>
        <v>-452588.98667214997</v>
      </c>
      <c r="AD236" s="512">
        <f t="shared" si="48"/>
        <v>1436.4214750004646</v>
      </c>
      <c r="AE236" s="531">
        <f t="shared" si="49"/>
        <v>1299.6257504006037</v>
      </c>
      <c r="AF236" s="507">
        <f t="shared" si="50"/>
        <v>-136.79572459986093</v>
      </c>
      <c r="AG236" s="496">
        <v>9</v>
      </c>
      <c r="AH236" s="496">
        <v>9</v>
      </c>
    </row>
    <row r="237" spans="1:34">
      <c r="A237" s="502">
        <v>740</v>
      </c>
      <c r="B237" s="503" t="s">
        <v>271</v>
      </c>
      <c r="C237" s="504">
        <v>32547</v>
      </c>
      <c r="D237" s="504">
        <v>32085</v>
      </c>
      <c r="E237" s="510">
        <v>-352753.6381499581</v>
      </c>
      <c r="F237" s="200">
        <v>-723329.88290340453</v>
      </c>
      <c r="G237" s="505">
        <f t="shared" si="41"/>
        <v>-370576.24475344643</v>
      </c>
      <c r="H237" s="506">
        <f t="shared" si="42"/>
        <v>-1792709</v>
      </c>
      <c r="I237" s="200">
        <f t="shared" si="43"/>
        <v>-8404300.1301596779</v>
      </c>
      <c r="J237" s="507">
        <f t="shared" si="44"/>
        <v>-6611591.1301596779</v>
      </c>
      <c r="K237" s="508">
        <v>-2020805</v>
      </c>
      <c r="L237" s="509">
        <v>-5033757.7670846721</v>
      </c>
      <c r="M237" s="509">
        <v>228096</v>
      </c>
      <c r="N237" s="509">
        <v>-1423922.3730832711</v>
      </c>
      <c r="O237" s="509">
        <v>-1297746.6599944897</v>
      </c>
      <c r="P237" s="508">
        <f t="shared" si="45"/>
        <v>-648873.32999724487</v>
      </c>
      <c r="Q237" s="510"/>
      <c r="R237" s="510">
        <v>8026896</v>
      </c>
      <c r="S237" s="510">
        <v>9354679.6741068345</v>
      </c>
      <c r="T237" s="510">
        <v>6155499.2061898327</v>
      </c>
      <c r="U237" s="510">
        <v>6265151.8699142206</v>
      </c>
      <c r="V237" s="505">
        <f t="shared" si="46"/>
        <v>1437436.3378312215</v>
      </c>
      <c r="W237" s="495">
        <v>12036932.206189834</v>
      </c>
      <c r="X237" s="495">
        <v>6492201.5309580658</v>
      </c>
      <c r="Y237" s="511">
        <v>-1391607</v>
      </c>
      <c r="Z237" s="511">
        <v>-1391607</v>
      </c>
      <c r="AA237" s="495">
        <v>10645325.206189834</v>
      </c>
      <c r="AB237" s="495">
        <v>5100594.5309580658</v>
      </c>
      <c r="AC237" s="505">
        <f t="shared" si="47"/>
        <v>-5544730.6752317678</v>
      </c>
      <c r="AD237" s="512">
        <f t="shared" si="48"/>
        <v>327.07546643899082</v>
      </c>
      <c r="AE237" s="531">
        <f t="shared" si="49"/>
        <v>158.9713115461451</v>
      </c>
      <c r="AF237" s="507">
        <f t="shared" si="50"/>
        <v>-168.10415489284571</v>
      </c>
      <c r="AG237" s="496">
        <v>10</v>
      </c>
      <c r="AH237" s="496">
        <v>10</v>
      </c>
    </row>
    <row r="238" spans="1:34">
      <c r="A238" s="502">
        <v>742</v>
      </c>
      <c r="B238" s="503" t="s">
        <v>272</v>
      </c>
      <c r="C238" s="504">
        <v>1009</v>
      </c>
      <c r="D238" s="504">
        <v>988</v>
      </c>
      <c r="E238" s="510">
        <v>909974.86399904999</v>
      </c>
      <c r="F238" s="200">
        <v>903988.36840953131</v>
      </c>
      <c r="G238" s="505">
        <f t="shared" si="41"/>
        <v>-5986.4955895186868</v>
      </c>
      <c r="H238" s="506">
        <f t="shared" si="42"/>
        <v>-37882</v>
      </c>
      <c r="I238" s="200">
        <f t="shared" si="43"/>
        <v>154898.07105306286</v>
      </c>
      <c r="J238" s="507">
        <f t="shared" si="44"/>
        <v>192780.07105306286</v>
      </c>
      <c r="K238" s="508">
        <v>-161407</v>
      </c>
      <c r="L238" s="509">
        <v>1440.1972314839591</v>
      </c>
      <c r="M238" s="509">
        <v>123525</v>
      </c>
      <c r="N238" s="509">
        <v>213400.5432967802</v>
      </c>
      <c r="O238" s="509">
        <v>-39961.779650134209</v>
      </c>
      <c r="P238" s="508">
        <f t="shared" si="45"/>
        <v>-19980.889825067105</v>
      </c>
      <c r="Q238" s="510"/>
      <c r="R238" s="510">
        <v>-49038</v>
      </c>
      <c r="S238" s="510">
        <v>-23235.849207795218</v>
      </c>
      <c r="T238" s="510">
        <v>225038.02043149644</v>
      </c>
      <c r="U238" s="510">
        <v>226616.96230358176</v>
      </c>
      <c r="V238" s="505">
        <f t="shared" si="46"/>
        <v>27381.092664290103</v>
      </c>
      <c r="W238" s="495">
        <v>1048093.0204314964</v>
      </c>
      <c r="X238" s="495">
        <v>1262267.5525583834</v>
      </c>
      <c r="Y238" s="511">
        <v>327125</v>
      </c>
      <c r="Z238" s="511">
        <v>327125</v>
      </c>
      <c r="AA238" s="495">
        <v>1375218.0204314964</v>
      </c>
      <c r="AB238" s="495">
        <v>1589392.5525583834</v>
      </c>
      <c r="AC238" s="505">
        <f t="shared" si="47"/>
        <v>214174.532126887</v>
      </c>
      <c r="AD238" s="512">
        <f t="shared" si="48"/>
        <v>1362.9514573156555</v>
      </c>
      <c r="AE238" s="531">
        <f t="shared" si="49"/>
        <v>1608.6969155449226</v>
      </c>
      <c r="AF238" s="507">
        <f t="shared" si="50"/>
        <v>245.74545822926711</v>
      </c>
      <c r="AG238" s="496">
        <v>19</v>
      </c>
      <c r="AH238" s="496">
        <v>19</v>
      </c>
    </row>
    <row r="239" spans="1:34">
      <c r="A239" s="502">
        <v>743</v>
      </c>
      <c r="B239" s="503" t="s">
        <v>273</v>
      </c>
      <c r="C239" s="504">
        <v>64736</v>
      </c>
      <c r="D239" s="504">
        <v>65323</v>
      </c>
      <c r="E239" s="510">
        <v>19871592.403110523</v>
      </c>
      <c r="F239" s="200">
        <v>20874348.71092245</v>
      </c>
      <c r="G239" s="505">
        <f t="shared" si="41"/>
        <v>1002756.3078119271</v>
      </c>
      <c r="H239" s="506">
        <f t="shared" si="42"/>
        <v>-8187192</v>
      </c>
      <c r="I239" s="200">
        <f t="shared" si="43"/>
        <v>-16002746.863743071</v>
      </c>
      <c r="J239" s="507">
        <f t="shared" si="44"/>
        <v>-7815554.8637430705</v>
      </c>
      <c r="K239" s="508">
        <v>-5497885</v>
      </c>
      <c r="L239" s="509">
        <v>-8249149.2140746107</v>
      </c>
      <c r="M239" s="509">
        <v>-2689307</v>
      </c>
      <c r="N239" s="509">
        <v>-3790404.3317245585</v>
      </c>
      <c r="O239" s="509">
        <v>-2642128.8786292681</v>
      </c>
      <c r="P239" s="508">
        <f t="shared" si="45"/>
        <v>-1321064.4393146341</v>
      </c>
      <c r="Q239" s="510"/>
      <c r="R239" s="510">
        <v>11856680</v>
      </c>
      <c r="S239" s="510">
        <v>12255041.442170158</v>
      </c>
      <c r="T239" s="510">
        <v>9945565.9278010912</v>
      </c>
      <c r="U239" s="510">
        <v>10083401.816684172</v>
      </c>
      <c r="V239" s="505">
        <f t="shared" si="46"/>
        <v>536197.33105323836</v>
      </c>
      <c r="W239" s="495">
        <v>33486646.927801091</v>
      </c>
      <c r="X239" s="495">
        <v>27210045.106033895</v>
      </c>
      <c r="Y239" s="511">
        <v>-2659770</v>
      </c>
      <c r="Z239" s="511">
        <v>-2659770</v>
      </c>
      <c r="AA239" s="495">
        <v>30826876.927801091</v>
      </c>
      <c r="AB239" s="495">
        <v>24550275.106033895</v>
      </c>
      <c r="AC239" s="505">
        <f t="shared" si="47"/>
        <v>-6276601.8217671961</v>
      </c>
      <c r="AD239" s="512">
        <f t="shared" si="48"/>
        <v>476.19372416894913</v>
      </c>
      <c r="AE239" s="531">
        <f t="shared" si="49"/>
        <v>375.82895926448413</v>
      </c>
      <c r="AF239" s="507">
        <f t="shared" si="50"/>
        <v>-100.36476490446501</v>
      </c>
      <c r="AG239" s="496">
        <v>14</v>
      </c>
      <c r="AH239" s="496">
        <v>14</v>
      </c>
    </row>
    <row r="240" spans="1:34">
      <c r="A240" s="502">
        <v>746</v>
      </c>
      <c r="B240" s="503" t="s">
        <v>274</v>
      </c>
      <c r="C240" s="504">
        <v>4781</v>
      </c>
      <c r="D240" s="504">
        <v>4735</v>
      </c>
      <c r="E240" s="510">
        <v>5663892.1747882413</v>
      </c>
      <c r="F240" s="200">
        <v>5676631.2362013832</v>
      </c>
      <c r="G240" s="505">
        <f t="shared" si="41"/>
        <v>12739.061413141899</v>
      </c>
      <c r="H240" s="506">
        <f t="shared" si="42"/>
        <v>-710574</v>
      </c>
      <c r="I240" s="200">
        <f t="shared" si="43"/>
        <v>-1043173.6929698513</v>
      </c>
      <c r="J240" s="507">
        <f t="shared" si="44"/>
        <v>-332599.69296985131</v>
      </c>
      <c r="K240" s="508">
        <v>-103916</v>
      </c>
      <c r="L240" s="509">
        <v>-162748.72743183086</v>
      </c>
      <c r="M240" s="509">
        <v>-606658</v>
      </c>
      <c r="N240" s="509">
        <v>-593149.11537093727</v>
      </c>
      <c r="O240" s="509">
        <v>-191517.23344472214</v>
      </c>
      <c r="P240" s="508">
        <f t="shared" si="45"/>
        <v>-95758.616722361068</v>
      </c>
      <c r="Q240" s="510"/>
      <c r="R240" s="510">
        <v>1377483</v>
      </c>
      <c r="S240" s="510">
        <v>1411084.5795577408</v>
      </c>
      <c r="T240" s="510">
        <v>923550.17904456658</v>
      </c>
      <c r="U240" s="510">
        <v>932403.37805192301</v>
      </c>
      <c r="V240" s="505">
        <f t="shared" si="46"/>
        <v>42454.778565097135</v>
      </c>
      <c r="W240" s="495">
        <v>7254352.179044567</v>
      </c>
      <c r="X240" s="495">
        <v>6976945.5008412097</v>
      </c>
      <c r="Y240" s="511">
        <v>259971</v>
      </c>
      <c r="Z240" s="511">
        <v>259971</v>
      </c>
      <c r="AA240" s="495">
        <v>7514323.179044567</v>
      </c>
      <c r="AB240" s="495">
        <v>7236916.5008412097</v>
      </c>
      <c r="AC240" s="505">
        <f t="shared" si="47"/>
        <v>-277406.67820335738</v>
      </c>
      <c r="AD240" s="512">
        <f t="shared" si="48"/>
        <v>1571.7053292291503</v>
      </c>
      <c r="AE240" s="531">
        <f t="shared" si="49"/>
        <v>1528.3878565662533</v>
      </c>
      <c r="AF240" s="507">
        <f t="shared" si="50"/>
        <v>-43.317472662896989</v>
      </c>
      <c r="AG240" s="496">
        <v>17</v>
      </c>
      <c r="AH240" s="496">
        <v>17</v>
      </c>
    </row>
    <row r="241" spans="1:34">
      <c r="A241" s="502">
        <v>747</v>
      </c>
      <c r="B241" s="503" t="s">
        <v>275</v>
      </c>
      <c r="C241" s="504">
        <v>1352</v>
      </c>
      <c r="D241" s="504">
        <v>1308</v>
      </c>
      <c r="E241" s="510">
        <v>224442.8554230677</v>
      </c>
      <c r="F241" s="200">
        <v>187009.90258710016</v>
      </c>
      <c r="G241" s="505">
        <f t="shared" si="41"/>
        <v>-37432.952835967531</v>
      </c>
      <c r="H241" s="506">
        <f t="shared" si="42"/>
        <v>812735</v>
      </c>
      <c r="I241" s="200">
        <f t="shared" si="43"/>
        <v>558391.32071887981</v>
      </c>
      <c r="J241" s="507">
        <f t="shared" si="44"/>
        <v>-254343.67928112019</v>
      </c>
      <c r="K241" s="508">
        <v>447559</v>
      </c>
      <c r="L241" s="509">
        <v>357457.56080903101</v>
      </c>
      <c r="M241" s="509">
        <v>365176</v>
      </c>
      <c r="N241" s="509">
        <v>280291.059174589</v>
      </c>
      <c r="O241" s="509">
        <v>-52904.866176493466</v>
      </c>
      <c r="P241" s="508">
        <f t="shared" si="45"/>
        <v>-26452.433088246733</v>
      </c>
      <c r="Q241" s="510"/>
      <c r="R241" s="510">
        <v>467959</v>
      </c>
      <c r="S241" s="510">
        <v>545318.5543207709</v>
      </c>
      <c r="T241" s="510">
        <v>336015.46016985865</v>
      </c>
      <c r="U241" s="510">
        <v>338806.74642719282</v>
      </c>
      <c r="V241" s="505">
        <f t="shared" si="46"/>
        <v>80150.840578105068</v>
      </c>
      <c r="W241" s="495">
        <v>1841152.4601698588</v>
      </c>
      <c r="X241" s="495">
        <v>1629526.5240539475</v>
      </c>
      <c r="Y241" s="511">
        <v>-195850</v>
      </c>
      <c r="Z241" s="511">
        <v>-195850</v>
      </c>
      <c r="AA241" s="495">
        <v>1645302.4601698588</v>
      </c>
      <c r="AB241" s="495">
        <v>1433676.5240539475</v>
      </c>
      <c r="AC241" s="505">
        <f t="shared" si="47"/>
        <v>-211625.93611591123</v>
      </c>
      <c r="AD241" s="512">
        <f t="shared" si="48"/>
        <v>1216.9396894747476</v>
      </c>
      <c r="AE241" s="531">
        <f t="shared" si="49"/>
        <v>1096.0829694602046</v>
      </c>
      <c r="AF241" s="507">
        <f t="shared" si="50"/>
        <v>-120.85672001454304</v>
      </c>
      <c r="AG241" s="496">
        <v>4</v>
      </c>
      <c r="AH241" s="496">
        <v>4</v>
      </c>
    </row>
    <row r="242" spans="1:34">
      <c r="A242" s="502">
        <v>748</v>
      </c>
      <c r="B242" s="503" t="s">
        <v>276</v>
      </c>
      <c r="C242" s="504">
        <v>5028</v>
      </c>
      <c r="D242" s="504">
        <v>4897</v>
      </c>
      <c r="E242" s="510">
        <v>4520051.7513812482</v>
      </c>
      <c r="F242" s="200">
        <v>4263710.9390320554</v>
      </c>
      <c r="G242" s="505">
        <f t="shared" si="41"/>
        <v>-256340.8123491928</v>
      </c>
      <c r="H242" s="506">
        <f t="shared" si="42"/>
        <v>-1500352</v>
      </c>
      <c r="I242" s="200">
        <f t="shared" si="43"/>
        <v>-2138248.7479496957</v>
      </c>
      <c r="J242" s="507">
        <f t="shared" si="44"/>
        <v>-637896.74794969568</v>
      </c>
      <c r="K242" s="508">
        <v>-665207</v>
      </c>
      <c r="L242" s="509">
        <v>-902173.22443358914</v>
      </c>
      <c r="M242" s="509">
        <v>-835145</v>
      </c>
      <c r="N242" s="509">
        <v>-938971.01701806905</v>
      </c>
      <c r="O242" s="509">
        <v>-198069.67099869149</v>
      </c>
      <c r="P242" s="508">
        <f t="shared" si="45"/>
        <v>-99034.835499345747</v>
      </c>
      <c r="Q242" s="510"/>
      <c r="R242" s="510">
        <v>2699997</v>
      </c>
      <c r="S242" s="510">
        <v>2570702.8939212784</v>
      </c>
      <c r="T242" s="510">
        <v>1025424.8215553551</v>
      </c>
      <c r="U242" s="510">
        <v>1030317.1434465179</v>
      </c>
      <c r="V242" s="505">
        <f t="shared" si="46"/>
        <v>-124401.78418755857</v>
      </c>
      <c r="W242" s="495">
        <v>6745120.8215553556</v>
      </c>
      <c r="X242" s="495">
        <v>5726482.2284501698</v>
      </c>
      <c r="Y242" s="511">
        <v>102390</v>
      </c>
      <c r="Z242" s="511">
        <v>102390</v>
      </c>
      <c r="AA242" s="495">
        <v>6847510.8215553556</v>
      </c>
      <c r="AB242" s="495">
        <v>5828872.2284501698</v>
      </c>
      <c r="AC242" s="505">
        <f t="shared" si="47"/>
        <v>-1018638.5931051858</v>
      </c>
      <c r="AD242" s="512">
        <f t="shared" si="48"/>
        <v>1361.8756606116458</v>
      </c>
      <c r="AE242" s="531">
        <f t="shared" si="49"/>
        <v>1190.294512650637</v>
      </c>
      <c r="AF242" s="507">
        <f t="shared" si="50"/>
        <v>-171.58114796100881</v>
      </c>
      <c r="AG242" s="496">
        <v>17</v>
      </c>
      <c r="AH242" s="496">
        <v>17</v>
      </c>
    </row>
    <row r="243" spans="1:34">
      <c r="A243" s="502">
        <v>749</v>
      </c>
      <c r="B243" s="503" t="s">
        <v>277</v>
      </c>
      <c r="C243" s="504">
        <v>21293</v>
      </c>
      <c r="D243" s="504">
        <v>21232</v>
      </c>
      <c r="E243" s="510">
        <v>10597680.528627448</v>
      </c>
      <c r="F243" s="200">
        <v>10862908.89598104</v>
      </c>
      <c r="G243" s="505">
        <f t="shared" si="41"/>
        <v>265228.36735359207</v>
      </c>
      <c r="H243" s="506">
        <f t="shared" si="42"/>
        <v>-5048735</v>
      </c>
      <c r="I243" s="200">
        <f t="shared" si="43"/>
        <v>-5157915.7318448229</v>
      </c>
      <c r="J243" s="507">
        <f t="shared" si="44"/>
        <v>-109180.73184482288</v>
      </c>
      <c r="K243" s="508">
        <v>-2397156</v>
      </c>
      <c r="L243" s="509">
        <v>-1832037.8536176602</v>
      </c>
      <c r="M243" s="509">
        <v>-2651579</v>
      </c>
      <c r="N243" s="509">
        <v>-2037717.191691258</v>
      </c>
      <c r="O243" s="509">
        <v>-858773.7910239367</v>
      </c>
      <c r="P243" s="508">
        <f t="shared" si="45"/>
        <v>-429386.89551196835</v>
      </c>
      <c r="Q243" s="510"/>
      <c r="R243" s="510">
        <v>4632796</v>
      </c>
      <c r="S243" s="510">
        <v>5021166.8143064026</v>
      </c>
      <c r="T243" s="510">
        <v>3085504.7920736158</v>
      </c>
      <c r="U243" s="510">
        <v>3094146.3855655156</v>
      </c>
      <c r="V243" s="505">
        <f t="shared" si="46"/>
        <v>397012.40779830236</v>
      </c>
      <c r="W243" s="495">
        <v>13267245.792073615</v>
      </c>
      <c r="X243" s="495">
        <v>13820306.364008196</v>
      </c>
      <c r="Y243" s="511">
        <v>-2056427</v>
      </c>
      <c r="Z243" s="511">
        <v>-2056427</v>
      </c>
      <c r="AA243" s="495">
        <v>11210818.792073615</v>
      </c>
      <c r="AB243" s="495">
        <v>11763879.364008196</v>
      </c>
      <c r="AC243" s="505">
        <f t="shared" si="47"/>
        <v>553060.5719345808</v>
      </c>
      <c r="AD243" s="512">
        <f t="shared" si="48"/>
        <v>526.50254976159374</v>
      </c>
      <c r="AE243" s="531">
        <f t="shared" si="49"/>
        <v>554.06364751357364</v>
      </c>
      <c r="AF243" s="507">
        <f t="shared" si="50"/>
        <v>27.561097751979901</v>
      </c>
      <c r="AG243" s="496">
        <v>11</v>
      </c>
      <c r="AH243" s="496">
        <v>11</v>
      </c>
    </row>
    <row r="244" spans="1:34">
      <c r="A244" s="502">
        <v>751</v>
      </c>
      <c r="B244" s="503" t="s">
        <v>278</v>
      </c>
      <c r="C244" s="504">
        <v>2904</v>
      </c>
      <c r="D244" s="504">
        <v>2877</v>
      </c>
      <c r="E244" s="510">
        <v>1302067.5173572628</v>
      </c>
      <c r="F244" s="200">
        <v>1250538.8274485616</v>
      </c>
      <c r="G244" s="505">
        <f t="shared" si="41"/>
        <v>-51528.689908701228</v>
      </c>
      <c r="H244" s="506">
        <f t="shared" si="42"/>
        <v>-195819</v>
      </c>
      <c r="I244" s="200">
        <f t="shared" si="43"/>
        <v>58563.011008906746</v>
      </c>
      <c r="J244" s="507">
        <f t="shared" si="44"/>
        <v>254382.01100890676</v>
      </c>
      <c r="K244" s="508">
        <v>54004</v>
      </c>
      <c r="L244" s="509">
        <v>292136.63262641808</v>
      </c>
      <c r="M244" s="509">
        <v>-249823</v>
      </c>
      <c r="N244" s="509">
        <v>-59023.965665938296</v>
      </c>
      <c r="O244" s="509">
        <v>-116366.43730104869</v>
      </c>
      <c r="P244" s="508">
        <f t="shared" si="45"/>
        <v>-58183.218650524344</v>
      </c>
      <c r="Q244" s="510"/>
      <c r="R244" s="510">
        <v>1306770</v>
      </c>
      <c r="S244" s="510">
        <v>1203607.1248143001</v>
      </c>
      <c r="T244" s="510">
        <v>521520.34733155294</v>
      </c>
      <c r="U244" s="510">
        <v>520394.01247684244</v>
      </c>
      <c r="V244" s="505">
        <f t="shared" si="46"/>
        <v>-104289.21004041051</v>
      </c>
      <c r="W244" s="495">
        <v>2934538.3473315528</v>
      </c>
      <c r="X244" s="495">
        <v>3033102.9757486195</v>
      </c>
      <c r="Y244" s="511">
        <v>260362</v>
      </c>
      <c r="Z244" s="511">
        <v>260362</v>
      </c>
      <c r="AA244" s="495">
        <v>3194900.3473315528</v>
      </c>
      <c r="AB244" s="495">
        <v>3293464.9757486195</v>
      </c>
      <c r="AC244" s="505">
        <f t="shared" si="47"/>
        <v>98564.628417066764</v>
      </c>
      <c r="AD244" s="512">
        <f t="shared" si="48"/>
        <v>1100.1722959130691</v>
      </c>
      <c r="AE244" s="531">
        <f t="shared" si="49"/>
        <v>1144.7566825681681</v>
      </c>
      <c r="AF244" s="507">
        <f t="shared" si="50"/>
        <v>44.584386655099024</v>
      </c>
      <c r="AG244" s="496">
        <v>19</v>
      </c>
      <c r="AH244" s="496">
        <v>19</v>
      </c>
    </row>
    <row r="245" spans="1:34">
      <c r="A245" s="502">
        <v>753</v>
      </c>
      <c r="B245" s="503" t="s">
        <v>279</v>
      </c>
      <c r="C245" s="504">
        <v>22190</v>
      </c>
      <c r="D245" s="504">
        <v>22320</v>
      </c>
      <c r="E245" s="510">
        <v>13567638.882167041</v>
      </c>
      <c r="F245" s="200">
        <v>13690346.348620944</v>
      </c>
      <c r="G245" s="505">
        <f t="shared" si="41"/>
        <v>122707.46645390242</v>
      </c>
      <c r="H245" s="506">
        <f t="shared" si="42"/>
        <v>8674619</v>
      </c>
      <c r="I245" s="200">
        <f t="shared" si="43"/>
        <v>9157788.5106019527</v>
      </c>
      <c r="J245" s="507">
        <f t="shared" si="44"/>
        <v>483169.51060195267</v>
      </c>
      <c r="K245" s="508">
        <v>5432033</v>
      </c>
      <c r="L245" s="509">
        <v>6786101.2592306295</v>
      </c>
      <c r="M245" s="509">
        <v>3242586</v>
      </c>
      <c r="N245" s="509">
        <v>3725857.6791916611</v>
      </c>
      <c r="O245" s="509">
        <v>-902780.28521355812</v>
      </c>
      <c r="P245" s="508">
        <f t="shared" si="45"/>
        <v>-451390.14260677906</v>
      </c>
      <c r="Q245" s="510"/>
      <c r="R245" s="510">
        <v>-640179</v>
      </c>
      <c r="S245" s="510">
        <v>-611625.19707006414</v>
      </c>
      <c r="T245" s="510">
        <v>2530377.8872347632</v>
      </c>
      <c r="U245" s="510">
        <v>2524700.1190139693</v>
      </c>
      <c r="V245" s="505">
        <f t="shared" si="46"/>
        <v>22876.034709142055</v>
      </c>
      <c r="W245" s="495">
        <v>24132456.887234762</v>
      </c>
      <c r="X245" s="495">
        <v>24761209.781166866</v>
      </c>
      <c r="Y245" s="511">
        <v>-2128985</v>
      </c>
      <c r="Z245" s="511">
        <v>-2128985</v>
      </c>
      <c r="AA245" s="495">
        <v>22003471.887234762</v>
      </c>
      <c r="AB245" s="495">
        <v>22632224.781166866</v>
      </c>
      <c r="AC245" s="505">
        <f t="shared" si="47"/>
        <v>628752.89393210411</v>
      </c>
      <c r="AD245" s="512">
        <f t="shared" si="48"/>
        <v>991.59404629268874</v>
      </c>
      <c r="AE245" s="531">
        <f t="shared" si="49"/>
        <v>1013.9885654644653</v>
      </c>
      <c r="AF245" s="507">
        <f t="shared" si="50"/>
        <v>22.394519171776551</v>
      </c>
      <c r="AG245" s="496">
        <v>1</v>
      </c>
      <c r="AH245" s="497">
        <v>32</v>
      </c>
    </row>
    <row r="246" spans="1:34">
      <c r="A246" s="502">
        <v>755</v>
      </c>
      <c r="B246" s="503" t="s">
        <v>280</v>
      </c>
      <c r="C246" s="504">
        <v>6198</v>
      </c>
      <c r="D246" s="504">
        <v>6217</v>
      </c>
      <c r="E246" s="510">
        <v>3509419.2470656801</v>
      </c>
      <c r="F246" s="200">
        <v>3403514.1351950676</v>
      </c>
      <c r="G246" s="505">
        <f t="shared" si="41"/>
        <v>-105905.11187061248</v>
      </c>
      <c r="H246" s="506">
        <f t="shared" si="42"/>
        <v>1301277</v>
      </c>
      <c r="I246" s="200">
        <f t="shared" si="43"/>
        <v>2326352.9122314076</v>
      </c>
      <c r="J246" s="507">
        <f t="shared" si="44"/>
        <v>1025075.9122314076</v>
      </c>
      <c r="K246" s="508">
        <v>464360</v>
      </c>
      <c r="L246" s="509">
        <v>1375865.0779455742</v>
      </c>
      <c r="M246" s="509">
        <v>836917</v>
      </c>
      <c r="N246" s="509">
        <v>1327677.6886657188</v>
      </c>
      <c r="O246" s="509">
        <v>-251459.90291992345</v>
      </c>
      <c r="P246" s="508">
        <f t="shared" si="45"/>
        <v>-125729.95145996173</v>
      </c>
      <c r="Q246" s="510"/>
      <c r="R246" s="510">
        <v>126925</v>
      </c>
      <c r="S246" s="510">
        <v>-48610.335248436146</v>
      </c>
      <c r="T246" s="510">
        <v>912800.49977479712</v>
      </c>
      <c r="U246" s="510">
        <v>899467.50349553861</v>
      </c>
      <c r="V246" s="505">
        <f t="shared" si="46"/>
        <v>-188868.33152769471</v>
      </c>
      <c r="W246" s="495">
        <v>5850422.4997747969</v>
      </c>
      <c r="X246" s="495">
        <v>6580724.2156735966</v>
      </c>
      <c r="Y246" s="511">
        <v>-1604093</v>
      </c>
      <c r="Z246" s="511">
        <v>-1604093</v>
      </c>
      <c r="AA246" s="495">
        <v>4246329.4997747969</v>
      </c>
      <c r="AB246" s="495">
        <v>4976631.2156735966</v>
      </c>
      <c r="AC246" s="505">
        <f t="shared" si="47"/>
        <v>730301.71589879971</v>
      </c>
      <c r="AD246" s="512">
        <f t="shared" si="48"/>
        <v>685.11285895043511</v>
      </c>
      <c r="AE246" s="531">
        <f t="shared" si="49"/>
        <v>800.48756887141656</v>
      </c>
      <c r="AF246" s="507">
        <f t="shared" si="50"/>
        <v>115.37470992098145</v>
      </c>
      <c r="AG246" s="496">
        <v>1</v>
      </c>
      <c r="AH246" s="497">
        <v>34</v>
      </c>
    </row>
    <row r="247" spans="1:34">
      <c r="A247" s="502">
        <v>758</v>
      </c>
      <c r="B247" s="503" t="s">
        <v>281</v>
      </c>
      <c r="C247" s="504">
        <v>8187</v>
      </c>
      <c r="D247" s="504">
        <v>8134</v>
      </c>
      <c r="E247" s="510">
        <v>7588017.249003401</v>
      </c>
      <c r="F247" s="200">
        <v>8169730.8285730444</v>
      </c>
      <c r="G247" s="505">
        <f t="shared" si="41"/>
        <v>581713.57956964336</v>
      </c>
      <c r="H247" s="506">
        <f t="shared" si="42"/>
        <v>-5567326</v>
      </c>
      <c r="I247" s="200">
        <f t="shared" si="43"/>
        <v>-3702667.1321430379</v>
      </c>
      <c r="J247" s="507">
        <f t="shared" si="44"/>
        <v>1864658.8678569621</v>
      </c>
      <c r="K247" s="508">
        <v>-3690454</v>
      </c>
      <c r="L247" s="509">
        <v>-2329982.5936065721</v>
      </c>
      <c r="M247" s="509">
        <v>-1876872</v>
      </c>
      <c r="N247" s="509">
        <v>-879188.91757362417</v>
      </c>
      <c r="O247" s="509">
        <v>-328997.08064189437</v>
      </c>
      <c r="P247" s="508">
        <f t="shared" si="45"/>
        <v>-164498.54032094718</v>
      </c>
      <c r="Q247" s="510"/>
      <c r="R247" s="510">
        <v>-104264</v>
      </c>
      <c r="S247" s="510">
        <v>604044.98044418986</v>
      </c>
      <c r="T247" s="510">
        <v>1522016.359015387</v>
      </c>
      <c r="U247" s="510">
        <v>1535480.2572013477</v>
      </c>
      <c r="V247" s="505">
        <f t="shared" si="46"/>
        <v>721772.87863015058</v>
      </c>
      <c r="W247" s="495">
        <v>3438443.359015387</v>
      </c>
      <c r="X247" s="495">
        <v>6606588.9340755679</v>
      </c>
      <c r="Y247" s="511">
        <v>-970894</v>
      </c>
      <c r="Z247" s="511">
        <v>-970894</v>
      </c>
      <c r="AA247" s="495">
        <v>2467549.359015387</v>
      </c>
      <c r="AB247" s="495">
        <v>5635694.9340755679</v>
      </c>
      <c r="AC247" s="505">
        <f t="shared" si="47"/>
        <v>3168145.5750601809</v>
      </c>
      <c r="AD247" s="512">
        <f t="shared" si="48"/>
        <v>301.39848039762882</v>
      </c>
      <c r="AE247" s="531">
        <f t="shared" si="49"/>
        <v>692.85652004863141</v>
      </c>
      <c r="AF247" s="507">
        <f t="shared" si="50"/>
        <v>391.45803965100259</v>
      </c>
      <c r="AG247" s="496">
        <v>19</v>
      </c>
      <c r="AH247" s="496">
        <v>19</v>
      </c>
    </row>
    <row r="248" spans="1:34">
      <c r="A248" s="502">
        <v>759</v>
      </c>
      <c r="B248" s="503" t="s">
        <v>282</v>
      </c>
      <c r="C248" s="504">
        <v>1997</v>
      </c>
      <c r="D248" s="504">
        <v>1942</v>
      </c>
      <c r="E248" s="510">
        <v>929841.50254884036</v>
      </c>
      <c r="F248" s="200">
        <v>1050700.5828545699</v>
      </c>
      <c r="G248" s="505">
        <f t="shared" si="41"/>
        <v>120859.08030572953</v>
      </c>
      <c r="H248" s="506">
        <f t="shared" si="42"/>
        <v>287273</v>
      </c>
      <c r="I248" s="200">
        <f t="shared" si="43"/>
        <v>-37449.560430186059</v>
      </c>
      <c r="J248" s="507">
        <f t="shared" si="44"/>
        <v>-324722.56043018604</v>
      </c>
      <c r="K248" s="508">
        <v>296685</v>
      </c>
      <c r="L248" s="509">
        <v>159668.68057188718</v>
      </c>
      <c r="M248" s="509">
        <v>-9412</v>
      </c>
      <c r="N248" s="509">
        <v>-79295.706466809133</v>
      </c>
      <c r="O248" s="509">
        <v>-78548.356356842734</v>
      </c>
      <c r="P248" s="508">
        <f t="shared" si="45"/>
        <v>-39274.178178421367</v>
      </c>
      <c r="Q248" s="510"/>
      <c r="R248" s="510">
        <v>935857</v>
      </c>
      <c r="S248" s="510">
        <v>906648.74400953879</v>
      </c>
      <c r="T248" s="510">
        <v>487637.29880807875</v>
      </c>
      <c r="U248" s="510">
        <v>494223.57174854487</v>
      </c>
      <c r="V248" s="505">
        <f t="shared" si="46"/>
        <v>-22621.983049995033</v>
      </c>
      <c r="W248" s="495">
        <v>2640608.2988080787</v>
      </c>
      <c r="X248" s="495">
        <v>2414123.3381824731</v>
      </c>
      <c r="Y248" s="511">
        <v>-513054</v>
      </c>
      <c r="Z248" s="511">
        <v>-513054</v>
      </c>
      <c r="AA248" s="495">
        <v>2127554.2988080787</v>
      </c>
      <c r="AB248" s="495">
        <v>1901069.3381824731</v>
      </c>
      <c r="AC248" s="505">
        <f t="shared" si="47"/>
        <v>-226484.96062560566</v>
      </c>
      <c r="AD248" s="512">
        <f t="shared" si="48"/>
        <v>1065.375212222373</v>
      </c>
      <c r="AE248" s="531">
        <f t="shared" si="49"/>
        <v>978.9234491155886</v>
      </c>
      <c r="AF248" s="507">
        <f t="shared" si="50"/>
        <v>-86.451763106784369</v>
      </c>
      <c r="AG248" s="496">
        <v>14</v>
      </c>
      <c r="AH248" s="496">
        <v>14</v>
      </c>
    </row>
    <row r="249" spans="1:34">
      <c r="A249" s="502">
        <v>761</v>
      </c>
      <c r="B249" s="503" t="s">
        <v>283</v>
      </c>
      <c r="C249" s="504">
        <v>8563</v>
      </c>
      <c r="D249" s="504">
        <v>8426</v>
      </c>
      <c r="E249" s="510">
        <v>676583.93893351033</v>
      </c>
      <c r="F249" s="200">
        <v>502364.62133990903</v>
      </c>
      <c r="G249" s="505">
        <f t="shared" si="41"/>
        <v>-174219.3175936013</v>
      </c>
      <c r="H249" s="506">
        <f t="shared" si="42"/>
        <v>3743879</v>
      </c>
      <c r="I249" s="200">
        <f t="shared" si="43"/>
        <v>1322442.7090546016</v>
      </c>
      <c r="J249" s="507">
        <f t="shared" si="44"/>
        <v>-2421436.2909453986</v>
      </c>
      <c r="K249" s="508">
        <v>2210648</v>
      </c>
      <c r="L249" s="509">
        <v>1160032.7992074278</v>
      </c>
      <c r="M249" s="509">
        <v>1533231</v>
      </c>
      <c r="N249" s="509">
        <v>673621.38049296977</v>
      </c>
      <c r="O249" s="509">
        <v>-340807.64709719719</v>
      </c>
      <c r="P249" s="508">
        <f t="shared" si="45"/>
        <v>-170403.82354859859</v>
      </c>
      <c r="Q249" s="510"/>
      <c r="R249" s="510">
        <v>4177982</v>
      </c>
      <c r="S249" s="510">
        <v>3967993.1639877311</v>
      </c>
      <c r="T249" s="510">
        <v>1840449.4381827025</v>
      </c>
      <c r="U249" s="510">
        <v>1841510.173250871</v>
      </c>
      <c r="V249" s="505">
        <f t="shared" si="46"/>
        <v>-208928.10094409995</v>
      </c>
      <c r="W249" s="495">
        <v>10438894.438182702</v>
      </c>
      <c r="X249" s="495">
        <v>7634310.6676331377</v>
      </c>
      <c r="Y249" s="511">
        <v>239673</v>
      </c>
      <c r="Z249" s="511">
        <v>239673</v>
      </c>
      <c r="AA249" s="495">
        <v>10678567.438182702</v>
      </c>
      <c r="AB249" s="495">
        <v>7873983.6676331377</v>
      </c>
      <c r="AC249" s="505">
        <f t="shared" si="47"/>
        <v>-2804583.7705495646</v>
      </c>
      <c r="AD249" s="512">
        <f t="shared" si="48"/>
        <v>1247.05914261155</v>
      </c>
      <c r="AE249" s="531">
        <f t="shared" si="49"/>
        <v>934.48654968349604</v>
      </c>
      <c r="AF249" s="507">
        <f t="shared" si="50"/>
        <v>-312.57259292805395</v>
      </c>
      <c r="AG249" s="496">
        <v>2</v>
      </c>
      <c r="AH249" s="496">
        <v>2</v>
      </c>
    </row>
    <row r="250" spans="1:34">
      <c r="A250" s="502">
        <v>762</v>
      </c>
      <c r="B250" s="503" t="s">
        <v>284</v>
      </c>
      <c r="C250" s="504">
        <v>3777</v>
      </c>
      <c r="D250" s="504">
        <v>3672</v>
      </c>
      <c r="E250" s="510">
        <v>1055636.5978996744</v>
      </c>
      <c r="F250" s="200">
        <v>992998.73405701271</v>
      </c>
      <c r="G250" s="505">
        <f t="shared" si="41"/>
        <v>-62637.863842661725</v>
      </c>
      <c r="H250" s="506">
        <f t="shared" si="42"/>
        <v>2112704</v>
      </c>
      <c r="I250" s="200">
        <f t="shared" si="43"/>
        <v>1284760.2859082546</v>
      </c>
      <c r="J250" s="507">
        <f t="shared" si="44"/>
        <v>-827943.71409174544</v>
      </c>
      <c r="K250" s="508">
        <v>1321671</v>
      </c>
      <c r="L250" s="509">
        <v>1000326.3045055077</v>
      </c>
      <c r="M250" s="509">
        <v>791033</v>
      </c>
      <c r="N250" s="509">
        <v>507216.8582377056</v>
      </c>
      <c r="O250" s="509">
        <v>-148521.91788997248</v>
      </c>
      <c r="P250" s="508">
        <f t="shared" si="45"/>
        <v>-74260.95894498624</v>
      </c>
      <c r="Q250" s="510"/>
      <c r="R250" s="510">
        <v>404542</v>
      </c>
      <c r="S250" s="510">
        <v>1272847.5070030238</v>
      </c>
      <c r="T250" s="510">
        <v>890771.17347844259</v>
      </c>
      <c r="U250" s="510">
        <v>899526.54166517593</v>
      </c>
      <c r="V250" s="505">
        <f t="shared" si="46"/>
        <v>877060.87518975697</v>
      </c>
      <c r="W250" s="495">
        <v>4463654.1734784422</v>
      </c>
      <c r="X250" s="495">
        <v>4450133.0686334781</v>
      </c>
      <c r="Y250" s="511">
        <v>-90670</v>
      </c>
      <c r="Z250" s="511">
        <v>-90670</v>
      </c>
      <c r="AA250" s="495">
        <v>4372984.1734784422</v>
      </c>
      <c r="AB250" s="495">
        <v>4359463.0686334781</v>
      </c>
      <c r="AC250" s="505">
        <f t="shared" si="47"/>
        <v>-13521.104844964109</v>
      </c>
      <c r="AD250" s="512">
        <f t="shared" si="48"/>
        <v>1157.7930033037971</v>
      </c>
      <c r="AE250" s="531">
        <f t="shared" si="49"/>
        <v>1187.2176112836269</v>
      </c>
      <c r="AF250" s="507">
        <f t="shared" si="50"/>
        <v>29.424607979829716</v>
      </c>
      <c r="AG250" s="496">
        <v>11</v>
      </c>
      <c r="AH250" s="496">
        <v>11</v>
      </c>
    </row>
    <row r="251" spans="1:34">
      <c r="A251" s="502">
        <v>765</v>
      </c>
      <c r="B251" s="503" t="s">
        <v>285</v>
      </c>
      <c r="C251" s="504">
        <v>10348</v>
      </c>
      <c r="D251" s="504">
        <v>10354</v>
      </c>
      <c r="E251" s="510">
        <v>3974037.7945020627</v>
      </c>
      <c r="F251" s="200">
        <v>4206725.1402127985</v>
      </c>
      <c r="G251" s="505">
        <f t="shared" si="41"/>
        <v>232687.34571073577</v>
      </c>
      <c r="H251" s="506">
        <f t="shared" si="42"/>
        <v>-2949679</v>
      </c>
      <c r="I251" s="200">
        <f t="shared" si="43"/>
        <v>-1668834.1510423613</v>
      </c>
      <c r="J251" s="507">
        <f t="shared" si="44"/>
        <v>1280844.8489576387</v>
      </c>
      <c r="K251" s="508">
        <v>-2184411</v>
      </c>
      <c r="L251" s="509">
        <v>-1048730.5196596205</v>
      </c>
      <c r="M251" s="509">
        <v>-765268</v>
      </c>
      <c r="N251" s="509">
        <v>8080.9837450268151</v>
      </c>
      <c r="O251" s="509">
        <v>-418789.7434185117</v>
      </c>
      <c r="P251" s="508">
        <f t="shared" si="45"/>
        <v>-209394.87170925585</v>
      </c>
      <c r="Q251" s="510"/>
      <c r="R251" s="510">
        <v>1431520</v>
      </c>
      <c r="S251" s="510">
        <v>1789656.5571467113</v>
      </c>
      <c r="T251" s="510">
        <v>1887722.8527956752</v>
      </c>
      <c r="U251" s="510">
        <v>1898738.6294198092</v>
      </c>
      <c r="V251" s="505">
        <f t="shared" si="46"/>
        <v>369152.33377084509</v>
      </c>
      <c r="W251" s="495">
        <v>4343601.8527956754</v>
      </c>
      <c r="X251" s="495">
        <v>6226286.175736988</v>
      </c>
      <c r="Y251" s="511">
        <v>589416</v>
      </c>
      <c r="Z251" s="200">
        <v>589416</v>
      </c>
      <c r="AA251" s="495">
        <v>4933017.8527956754</v>
      </c>
      <c r="AB251" s="495">
        <v>6815702.175736988</v>
      </c>
      <c r="AC251" s="505">
        <f t="shared" si="47"/>
        <v>1882684.3229413126</v>
      </c>
      <c r="AD251" s="512">
        <f t="shared" si="48"/>
        <v>476.71220069536872</v>
      </c>
      <c r="AE251" s="531">
        <f t="shared" si="49"/>
        <v>658.26754643007416</v>
      </c>
      <c r="AF251" s="507">
        <f t="shared" si="50"/>
        <v>181.55534573470544</v>
      </c>
      <c r="AG251" s="496">
        <v>18</v>
      </c>
      <c r="AH251" s="496">
        <v>18</v>
      </c>
    </row>
    <row r="252" spans="1:34">
      <c r="A252" s="502">
        <v>768</v>
      </c>
      <c r="B252" s="503" t="s">
        <v>286</v>
      </c>
      <c r="C252" s="504">
        <v>2430</v>
      </c>
      <c r="D252" s="504">
        <v>2375</v>
      </c>
      <c r="E252" s="510">
        <v>633128.64507768909</v>
      </c>
      <c r="F252" s="200">
        <v>588401.13836887036</v>
      </c>
      <c r="G252" s="505">
        <f t="shared" si="41"/>
        <v>-44727.506708818721</v>
      </c>
      <c r="H252" s="506">
        <f t="shared" si="42"/>
        <v>631671</v>
      </c>
      <c r="I252" s="200">
        <f t="shared" si="43"/>
        <v>766269.19423075276</v>
      </c>
      <c r="J252" s="507">
        <f t="shared" si="44"/>
        <v>134598.19423075276</v>
      </c>
      <c r="K252" s="508">
        <v>145426</v>
      </c>
      <c r="L252" s="509">
        <v>339609.80023402441</v>
      </c>
      <c r="M252" s="509">
        <v>486245</v>
      </c>
      <c r="N252" s="509">
        <v>570752.34946596227</v>
      </c>
      <c r="O252" s="509">
        <v>-96061.97031282261</v>
      </c>
      <c r="P252" s="508">
        <f t="shared" si="45"/>
        <v>-48030.985156411305</v>
      </c>
      <c r="Q252" s="510"/>
      <c r="R252" s="510">
        <v>358341</v>
      </c>
      <c r="S252" s="510">
        <v>758178.24406876008</v>
      </c>
      <c r="T252" s="510">
        <v>569415.54148617212</v>
      </c>
      <c r="U252" s="510">
        <v>572889.40493132547</v>
      </c>
      <c r="V252" s="505">
        <f t="shared" si="46"/>
        <v>403311.1075139133</v>
      </c>
      <c r="W252" s="495">
        <v>2192556.541486172</v>
      </c>
      <c r="X252" s="495">
        <v>2685737.9815997155</v>
      </c>
      <c r="Y252" s="511">
        <v>303659</v>
      </c>
      <c r="Z252" s="511">
        <v>303659</v>
      </c>
      <c r="AA252" s="495">
        <v>2496215.541486172</v>
      </c>
      <c r="AB252" s="495">
        <v>2989396.9815997155</v>
      </c>
      <c r="AC252" s="505">
        <f t="shared" si="47"/>
        <v>493181.44011354353</v>
      </c>
      <c r="AD252" s="512">
        <f t="shared" si="48"/>
        <v>1027.2491940272312</v>
      </c>
      <c r="AE252" s="531">
        <f t="shared" si="49"/>
        <v>1258.6934659367223</v>
      </c>
      <c r="AF252" s="507">
        <f t="shared" si="50"/>
        <v>231.44427190949114</v>
      </c>
      <c r="AG252" s="496">
        <v>10</v>
      </c>
      <c r="AH252" s="496">
        <v>10</v>
      </c>
    </row>
    <row r="253" spans="1:34">
      <c r="A253" s="502">
        <v>777</v>
      </c>
      <c r="B253" s="503" t="s">
        <v>287</v>
      </c>
      <c r="C253" s="504">
        <v>7508</v>
      </c>
      <c r="D253" s="504">
        <v>7367</v>
      </c>
      <c r="E253" s="510">
        <v>3073996.7784631569</v>
      </c>
      <c r="F253" s="200">
        <v>3226350.965150767</v>
      </c>
      <c r="G253" s="505">
        <f t="shared" si="41"/>
        <v>152354.18668761011</v>
      </c>
      <c r="H253" s="506">
        <f t="shared" si="42"/>
        <v>383849</v>
      </c>
      <c r="I253" s="200">
        <f t="shared" si="43"/>
        <v>412907.15264127281</v>
      </c>
      <c r="J253" s="507">
        <f t="shared" si="44"/>
        <v>29058.152641272813</v>
      </c>
      <c r="K253" s="508">
        <v>-72004</v>
      </c>
      <c r="L253" s="509">
        <v>297180.98940251512</v>
      </c>
      <c r="M253" s="509">
        <v>455853</v>
      </c>
      <c r="N253" s="509">
        <v>562687.34342479822</v>
      </c>
      <c r="O253" s="509">
        <v>-297974.12012402702</v>
      </c>
      <c r="P253" s="508">
        <f t="shared" si="45"/>
        <v>-148987.06006201351</v>
      </c>
      <c r="Q253" s="510"/>
      <c r="R253" s="510">
        <v>2542504</v>
      </c>
      <c r="S253" s="510">
        <v>3072591.2379810628</v>
      </c>
      <c r="T253" s="510">
        <v>1559568.3935236621</v>
      </c>
      <c r="U253" s="510">
        <v>1582526.7347096878</v>
      </c>
      <c r="V253" s="505">
        <f t="shared" si="46"/>
        <v>553045.57916708849</v>
      </c>
      <c r="W253" s="495">
        <v>7559917.3935236624</v>
      </c>
      <c r="X253" s="495">
        <v>8294376.0904828114</v>
      </c>
      <c r="Y253" s="511">
        <v>82592</v>
      </c>
      <c r="Z253" s="200">
        <v>82592</v>
      </c>
      <c r="AA253" s="495">
        <v>7642509.3935236624</v>
      </c>
      <c r="AB253" s="495">
        <v>8376968.0904828114</v>
      </c>
      <c r="AC253" s="505">
        <f t="shared" si="47"/>
        <v>734458.69695914909</v>
      </c>
      <c r="AD253" s="512">
        <f t="shared" si="48"/>
        <v>1017.9154759621287</v>
      </c>
      <c r="AE253" s="531">
        <f t="shared" si="49"/>
        <v>1137.0935374620349</v>
      </c>
      <c r="AF253" s="507">
        <f t="shared" si="50"/>
        <v>119.17806149990622</v>
      </c>
      <c r="AG253" s="496">
        <v>18</v>
      </c>
      <c r="AH253" s="496">
        <v>18</v>
      </c>
    </row>
    <row r="254" spans="1:34">
      <c r="A254" s="502">
        <v>778</v>
      </c>
      <c r="B254" s="503" t="s">
        <v>288</v>
      </c>
      <c r="C254" s="504">
        <v>6891</v>
      </c>
      <c r="D254" s="504">
        <v>6763</v>
      </c>
      <c r="E254" s="510">
        <v>318458.23598117672</v>
      </c>
      <c r="F254" s="200">
        <v>490143.65419352078</v>
      </c>
      <c r="G254" s="505">
        <f t="shared" si="41"/>
        <v>171685.41821234406</v>
      </c>
      <c r="H254" s="506">
        <f t="shared" si="42"/>
        <v>204714</v>
      </c>
      <c r="I254" s="200">
        <f t="shared" si="43"/>
        <v>564149.01377722295</v>
      </c>
      <c r="J254" s="507">
        <f t="shared" si="44"/>
        <v>359435.01377722295</v>
      </c>
      <c r="K254" s="508">
        <v>204566</v>
      </c>
      <c r="L254" s="509">
        <v>743133.71531935176</v>
      </c>
      <c r="M254" s="509">
        <v>148</v>
      </c>
      <c r="N254" s="509">
        <v>231331.36491615695</v>
      </c>
      <c r="O254" s="509">
        <v>-273544.04430552392</v>
      </c>
      <c r="P254" s="508">
        <f t="shared" si="45"/>
        <v>-136772.02215276196</v>
      </c>
      <c r="Q254" s="510"/>
      <c r="R254" s="510">
        <v>3044071</v>
      </c>
      <c r="S254" s="510">
        <v>3223716.2839590423</v>
      </c>
      <c r="T254" s="510">
        <v>1365028.5224604667</v>
      </c>
      <c r="U254" s="510">
        <v>1377818.1042843149</v>
      </c>
      <c r="V254" s="505">
        <f t="shared" si="46"/>
        <v>192434.86578289047</v>
      </c>
      <c r="W254" s="495">
        <v>4932271.5224604663</v>
      </c>
      <c r="X254" s="495">
        <v>5655827.0562141202</v>
      </c>
      <c r="Y254" s="511">
        <v>92402</v>
      </c>
      <c r="Z254" s="511">
        <v>92402</v>
      </c>
      <c r="AA254" s="495">
        <v>5024673.5224604663</v>
      </c>
      <c r="AB254" s="495">
        <v>5748229.0562141202</v>
      </c>
      <c r="AC254" s="505">
        <f t="shared" si="47"/>
        <v>723555.53375365399</v>
      </c>
      <c r="AD254" s="512">
        <f t="shared" si="48"/>
        <v>729.16463829059148</v>
      </c>
      <c r="AE254" s="531">
        <f t="shared" si="49"/>
        <v>849.95254416887781</v>
      </c>
      <c r="AF254" s="507">
        <f t="shared" si="50"/>
        <v>120.78790587828632</v>
      </c>
      <c r="AG254" s="496">
        <v>11</v>
      </c>
      <c r="AH254" s="496">
        <v>11</v>
      </c>
    </row>
    <row r="255" spans="1:34">
      <c r="A255" s="502">
        <v>781</v>
      </c>
      <c r="B255" s="503" t="s">
        <v>289</v>
      </c>
      <c r="C255" s="504">
        <v>3584</v>
      </c>
      <c r="D255" s="504">
        <v>3504</v>
      </c>
      <c r="E255" s="510">
        <v>-627539.59158662288</v>
      </c>
      <c r="F255" s="200">
        <v>-697456.18651903095</v>
      </c>
      <c r="G255" s="505">
        <f t="shared" si="41"/>
        <v>-69916.594932408072</v>
      </c>
      <c r="H255" s="506">
        <f t="shared" si="42"/>
        <v>3261691</v>
      </c>
      <c r="I255" s="200">
        <f t="shared" si="43"/>
        <v>3080713.5622426909</v>
      </c>
      <c r="J255" s="507">
        <f t="shared" si="44"/>
        <v>-180977.43775730906</v>
      </c>
      <c r="K255" s="508">
        <v>1672898</v>
      </c>
      <c r="L255" s="509">
        <v>1731652.0400196211</v>
      </c>
      <c r="M255" s="509">
        <v>1588793</v>
      </c>
      <c r="N255" s="509">
        <v>1561651.7184185209</v>
      </c>
      <c r="O255" s="509">
        <v>-141726.79746363388</v>
      </c>
      <c r="P255" s="508">
        <f t="shared" si="45"/>
        <v>-70863.398731816938</v>
      </c>
      <c r="Q255" s="510"/>
      <c r="R255" s="510">
        <v>542259</v>
      </c>
      <c r="S255" s="510">
        <v>755301.05299871694</v>
      </c>
      <c r="T255" s="510">
        <v>805419.18893994577</v>
      </c>
      <c r="U255" s="510">
        <v>807509.98236117931</v>
      </c>
      <c r="V255" s="505">
        <f t="shared" si="46"/>
        <v>215132.84641995048</v>
      </c>
      <c r="W255" s="495">
        <v>3981829.1889399458</v>
      </c>
      <c r="X255" s="495">
        <v>3946068.4110835665</v>
      </c>
      <c r="Y255" s="511">
        <v>-412507</v>
      </c>
      <c r="Z255" s="511">
        <v>-412507</v>
      </c>
      <c r="AA255" s="495">
        <v>3569322.1889399458</v>
      </c>
      <c r="AB255" s="495">
        <v>3533561.4110835665</v>
      </c>
      <c r="AC255" s="505">
        <f t="shared" si="47"/>
        <v>-35760.777856379282</v>
      </c>
      <c r="AD255" s="512">
        <f t="shared" si="48"/>
        <v>995.90462861047592</v>
      </c>
      <c r="AE255" s="531">
        <f t="shared" si="49"/>
        <v>1008.4364757658581</v>
      </c>
      <c r="AF255" s="507">
        <f t="shared" si="50"/>
        <v>12.531847155382138</v>
      </c>
      <c r="AG255" s="496">
        <v>7</v>
      </c>
      <c r="AH255" s="496">
        <v>7</v>
      </c>
    </row>
    <row r="256" spans="1:34">
      <c r="A256" s="502">
        <v>783</v>
      </c>
      <c r="B256" s="503" t="s">
        <v>290</v>
      </c>
      <c r="C256" s="504">
        <v>6588</v>
      </c>
      <c r="D256" s="504">
        <v>6419</v>
      </c>
      <c r="E256" s="510">
        <v>222468.94785022805</v>
      </c>
      <c r="F256" s="200">
        <v>343087.51816964813</v>
      </c>
      <c r="G256" s="505">
        <f t="shared" si="41"/>
        <v>120618.57031942008</v>
      </c>
      <c r="H256" s="506">
        <f t="shared" si="42"/>
        <v>787499</v>
      </c>
      <c r="I256" s="200">
        <f t="shared" si="43"/>
        <v>-464317.97901817161</v>
      </c>
      <c r="J256" s="507">
        <f t="shared" si="44"/>
        <v>-1251816.9790181716</v>
      </c>
      <c r="K256" s="508">
        <v>482606</v>
      </c>
      <c r="L256" s="509">
        <v>-77412.775456119416</v>
      </c>
      <c r="M256" s="509">
        <v>304893</v>
      </c>
      <c r="N256" s="509">
        <v>2540.1358724793736</v>
      </c>
      <c r="O256" s="509">
        <v>-259630.22628968771</v>
      </c>
      <c r="P256" s="508">
        <f t="shared" si="45"/>
        <v>-129815.11314484385</v>
      </c>
      <c r="Q256" s="510"/>
      <c r="R256" s="510">
        <v>1733538</v>
      </c>
      <c r="S256" s="510">
        <v>1558364.5386055252</v>
      </c>
      <c r="T256" s="510">
        <v>1263911.4918444799</v>
      </c>
      <c r="U256" s="510">
        <v>1257246.7000320044</v>
      </c>
      <c r="V256" s="505">
        <f t="shared" si="46"/>
        <v>-181838.25320695061</v>
      </c>
      <c r="W256" s="495">
        <v>4007417.4918444799</v>
      </c>
      <c r="X256" s="495">
        <v>2694380.7777890246</v>
      </c>
      <c r="Y256" s="511">
        <v>-418397</v>
      </c>
      <c r="Z256" s="511">
        <v>-418397</v>
      </c>
      <c r="AA256" s="495">
        <v>3589020.4918444799</v>
      </c>
      <c r="AB256" s="495">
        <v>2275983.7777890246</v>
      </c>
      <c r="AC256" s="505">
        <f t="shared" si="47"/>
        <v>-1313036.7140554553</v>
      </c>
      <c r="AD256" s="512">
        <f t="shared" si="48"/>
        <v>544.78149542265942</v>
      </c>
      <c r="AE256" s="531">
        <f t="shared" si="49"/>
        <v>354.56983607867653</v>
      </c>
      <c r="AF256" s="507">
        <f t="shared" si="50"/>
        <v>-190.21165934398289</v>
      </c>
      <c r="AG256" s="496">
        <v>4</v>
      </c>
      <c r="AH256" s="496">
        <v>4</v>
      </c>
    </row>
    <row r="257" spans="1:34">
      <c r="A257" s="502">
        <v>785</v>
      </c>
      <c r="B257" s="503" t="s">
        <v>291</v>
      </c>
      <c r="C257" s="504">
        <v>2673</v>
      </c>
      <c r="D257" s="504">
        <v>2626</v>
      </c>
      <c r="E257" s="510">
        <v>1326636.6655783774</v>
      </c>
      <c r="F257" s="200">
        <v>1390541.0115587283</v>
      </c>
      <c r="G257" s="505">
        <f t="shared" si="41"/>
        <v>63904.345980350859</v>
      </c>
      <c r="H257" s="506">
        <f t="shared" si="42"/>
        <v>1992720</v>
      </c>
      <c r="I257" s="200">
        <f t="shared" si="43"/>
        <v>2178349.0227518231</v>
      </c>
      <c r="J257" s="507">
        <f t="shared" si="44"/>
        <v>185629.02275182307</v>
      </c>
      <c r="K257" s="508">
        <v>1122290</v>
      </c>
      <c r="L257" s="509">
        <v>1359041.3040352268</v>
      </c>
      <c r="M257" s="508">
        <v>870430</v>
      </c>
      <c r="N257" s="508">
        <v>978629.02442699997</v>
      </c>
      <c r="O257" s="508">
        <v>-106214.20380693565</v>
      </c>
      <c r="P257" s="508">
        <f t="shared" si="45"/>
        <v>-53107.101903467825</v>
      </c>
      <c r="Q257" s="200"/>
      <c r="R257" s="510">
        <v>1147280</v>
      </c>
      <c r="S257" s="510">
        <v>1099139.2096583967</v>
      </c>
      <c r="T257" s="510">
        <v>638365.88914082851</v>
      </c>
      <c r="U257" s="510">
        <v>643052.14200253307</v>
      </c>
      <c r="V257" s="505">
        <f t="shared" si="46"/>
        <v>-43454.537479898892</v>
      </c>
      <c r="W257" s="495">
        <v>5105002.8891408285</v>
      </c>
      <c r="X257" s="495">
        <v>5311081.3859714894</v>
      </c>
      <c r="Y257" s="511">
        <v>189159</v>
      </c>
      <c r="Z257" s="511">
        <v>189159</v>
      </c>
      <c r="AA257" s="495">
        <v>5294161.8891408285</v>
      </c>
      <c r="AB257" s="495">
        <v>5500240.3859714894</v>
      </c>
      <c r="AC257" s="505">
        <f t="shared" si="47"/>
        <v>206078.49683066085</v>
      </c>
      <c r="AD257" s="512">
        <f t="shared" si="48"/>
        <v>1980.6067673553418</v>
      </c>
      <c r="AE257" s="531">
        <f t="shared" si="49"/>
        <v>2094.5317539876196</v>
      </c>
      <c r="AF257" s="507">
        <f t="shared" si="50"/>
        <v>113.92498663227775</v>
      </c>
      <c r="AG257" s="496">
        <v>17</v>
      </c>
      <c r="AH257" s="496">
        <v>17</v>
      </c>
    </row>
    <row r="258" spans="1:34">
      <c r="A258" s="502">
        <v>790</v>
      </c>
      <c r="B258" s="503" t="s">
        <v>292</v>
      </c>
      <c r="C258" s="504">
        <v>23998</v>
      </c>
      <c r="D258" s="504">
        <v>23734</v>
      </c>
      <c r="E258" s="510">
        <v>2856578.4343435401</v>
      </c>
      <c r="F258" s="200">
        <v>2151568.0460300772</v>
      </c>
      <c r="G258" s="505">
        <f t="shared" si="41"/>
        <v>-705010.38831346296</v>
      </c>
      <c r="H258" s="506">
        <f t="shared" si="42"/>
        <v>3326249</v>
      </c>
      <c r="I258" s="200">
        <f t="shared" si="43"/>
        <v>1942216.7070186147</v>
      </c>
      <c r="J258" s="507">
        <f t="shared" si="44"/>
        <v>-1384032.2929813853</v>
      </c>
      <c r="K258" s="508">
        <v>2153689</v>
      </c>
      <c r="L258" s="509">
        <v>2455963.5716351708</v>
      </c>
      <c r="M258" s="509">
        <v>1172560</v>
      </c>
      <c r="N258" s="509">
        <v>926211.95858630619</v>
      </c>
      <c r="O258" s="509">
        <v>-959972.54880190815</v>
      </c>
      <c r="P258" s="508">
        <f t="shared" si="45"/>
        <v>-479986.27440095408</v>
      </c>
      <c r="Q258" s="510"/>
      <c r="R258" s="510">
        <v>10005395</v>
      </c>
      <c r="S258" s="510">
        <v>9823319.6490547284</v>
      </c>
      <c r="T258" s="510">
        <v>4475838.6949382462</v>
      </c>
      <c r="U258" s="510">
        <v>4478100.301469801</v>
      </c>
      <c r="V258" s="505">
        <f t="shared" si="46"/>
        <v>-179813.74441371672</v>
      </c>
      <c r="W258" s="495">
        <v>20664061.694938246</v>
      </c>
      <c r="X258" s="495">
        <v>18395204.703573294</v>
      </c>
      <c r="Y258" s="511">
        <v>-2266145</v>
      </c>
      <c r="Z258" s="511">
        <v>-2266145</v>
      </c>
      <c r="AA258" s="495">
        <v>18397916.694938246</v>
      </c>
      <c r="AB258" s="495">
        <v>16129059.703573294</v>
      </c>
      <c r="AC258" s="505">
        <f t="shared" si="47"/>
        <v>-2268856.9913649522</v>
      </c>
      <c r="AD258" s="512">
        <f t="shared" si="48"/>
        <v>766.64374926819926</v>
      </c>
      <c r="AE258" s="531">
        <f t="shared" si="49"/>
        <v>679.57612301227323</v>
      </c>
      <c r="AF258" s="507">
        <f t="shared" si="50"/>
        <v>-87.067626255926029</v>
      </c>
      <c r="AG258" s="496">
        <v>6</v>
      </c>
      <c r="AH258" s="496">
        <v>6</v>
      </c>
    </row>
    <row r="259" spans="1:34">
      <c r="A259" s="502">
        <v>791</v>
      </c>
      <c r="B259" s="503" t="s">
        <v>293</v>
      </c>
      <c r="C259" s="504">
        <v>5131</v>
      </c>
      <c r="D259" s="504">
        <v>5029</v>
      </c>
      <c r="E259" s="510">
        <v>3076607.9291258203</v>
      </c>
      <c r="F259" s="200">
        <v>2952301.019331119</v>
      </c>
      <c r="G259" s="505">
        <f t="shared" si="41"/>
        <v>-124306.90979470126</v>
      </c>
      <c r="H259" s="506">
        <f t="shared" si="42"/>
        <v>1452544</v>
      </c>
      <c r="I259" s="200">
        <f t="shared" si="43"/>
        <v>235378.56535320778</v>
      </c>
      <c r="J259" s="507">
        <f t="shared" si="44"/>
        <v>-1217165.4346467922</v>
      </c>
      <c r="K259" s="508">
        <v>1140500</v>
      </c>
      <c r="L259" s="509">
        <v>559812.52798040805</v>
      </c>
      <c r="M259" s="509">
        <v>312044</v>
      </c>
      <c r="N259" s="509">
        <v>-19320.921340978199</v>
      </c>
      <c r="O259" s="509">
        <v>-203408.69419081468</v>
      </c>
      <c r="P259" s="508">
        <f t="shared" si="45"/>
        <v>-101704.34709540734</v>
      </c>
      <c r="Q259" s="510"/>
      <c r="R259" s="510">
        <v>2780392</v>
      </c>
      <c r="S259" s="510">
        <v>2903221.7135538687</v>
      </c>
      <c r="T259" s="510">
        <v>1262903.4928640013</v>
      </c>
      <c r="U259" s="510">
        <v>1274692.5064676744</v>
      </c>
      <c r="V259" s="505">
        <f t="shared" si="46"/>
        <v>134618.72715754155</v>
      </c>
      <c r="W259" s="495">
        <v>8572447.4928640015</v>
      </c>
      <c r="X259" s="495">
        <v>7365593.8047058843</v>
      </c>
      <c r="Y259" s="511">
        <v>-165770</v>
      </c>
      <c r="Z259" s="511">
        <v>-165770</v>
      </c>
      <c r="AA259" s="495">
        <v>8406677.4928640015</v>
      </c>
      <c r="AB259" s="495">
        <v>7199823.8047058843</v>
      </c>
      <c r="AC259" s="505">
        <f t="shared" si="47"/>
        <v>-1206853.6881581172</v>
      </c>
      <c r="AD259" s="512">
        <f t="shared" si="48"/>
        <v>1638.4091781064124</v>
      </c>
      <c r="AE259" s="531">
        <f t="shared" si="49"/>
        <v>1431.6611264080104</v>
      </c>
      <c r="AF259" s="507">
        <f t="shared" si="50"/>
        <v>-206.74805169840192</v>
      </c>
      <c r="AG259" s="496">
        <v>17</v>
      </c>
      <c r="AH259" s="496">
        <v>17</v>
      </c>
    </row>
    <row r="260" spans="1:34">
      <c r="A260" s="502">
        <v>831</v>
      </c>
      <c r="B260" s="503" t="s">
        <v>294</v>
      </c>
      <c r="C260" s="504">
        <v>4595</v>
      </c>
      <c r="D260" s="504">
        <v>4559</v>
      </c>
      <c r="E260" s="510">
        <v>1750579.3424582179</v>
      </c>
      <c r="F260" s="200">
        <v>1635143.5911894229</v>
      </c>
      <c r="G260" s="505">
        <f t="shared" si="41"/>
        <v>-115435.75126879499</v>
      </c>
      <c r="H260" s="506">
        <f t="shared" si="42"/>
        <v>672966</v>
      </c>
      <c r="I260" s="200">
        <f t="shared" si="43"/>
        <v>49427.782806260308</v>
      </c>
      <c r="J260" s="507">
        <f t="shared" si="44"/>
        <v>-623538.21719373972</v>
      </c>
      <c r="K260" s="508">
        <v>277484</v>
      </c>
      <c r="L260" s="509">
        <v>120896.50892879161</v>
      </c>
      <c r="M260" s="509">
        <v>395482</v>
      </c>
      <c r="N260" s="509">
        <v>205129.07766030551</v>
      </c>
      <c r="O260" s="509">
        <v>-184398.53585522453</v>
      </c>
      <c r="P260" s="508">
        <f t="shared" si="45"/>
        <v>-92199.267927612265</v>
      </c>
      <c r="Q260" s="510"/>
      <c r="R260" s="510">
        <v>833672</v>
      </c>
      <c r="S260" s="510">
        <v>825900.51934152236</v>
      </c>
      <c r="T260" s="510">
        <v>695604.28385445778</v>
      </c>
      <c r="U260" s="510">
        <v>694189.66542800993</v>
      </c>
      <c r="V260" s="505">
        <f t="shared" si="46"/>
        <v>-9186.099084925605</v>
      </c>
      <c r="W260" s="495">
        <v>3952822.2838544575</v>
      </c>
      <c r="X260" s="495">
        <v>3204661.5587652288</v>
      </c>
      <c r="Y260" s="511">
        <v>-1131257</v>
      </c>
      <c r="Z260" s="511">
        <v>-1131257</v>
      </c>
      <c r="AA260" s="495">
        <v>2821565.2838544575</v>
      </c>
      <c r="AB260" s="495">
        <v>2073404.5587652288</v>
      </c>
      <c r="AC260" s="505">
        <f t="shared" si="47"/>
        <v>-748160.72508922871</v>
      </c>
      <c r="AD260" s="512">
        <f t="shared" si="48"/>
        <v>614.05120432088302</v>
      </c>
      <c r="AE260" s="531">
        <f t="shared" si="49"/>
        <v>454.79371764975406</v>
      </c>
      <c r="AF260" s="507">
        <f t="shared" si="50"/>
        <v>-159.25748667112896</v>
      </c>
      <c r="AG260" s="496">
        <v>9</v>
      </c>
      <c r="AH260" s="496">
        <v>9</v>
      </c>
    </row>
    <row r="261" spans="1:34">
      <c r="A261" s="502">
        <v>832</v>
      </c>
      <c r="B261" s="503" t="s">
        <v>295</v>
      </c>
      <c r="C261" s="504">
        <v>3913</v>
      </c>
      <c r="D261" s="504">
        <v>3825</v>
      </c>
      <c r="E261" s="510">
        <v>3653617.5293149054</v>
      </c>
      <c r="F261" s="200">
        <v>3799299.2082052827</v>
      </c>
      <c r="G261" s="505">
        <f t="shared" si="41"/>
        <v>145681.67889037728</v>
      </c>
      <c r="H261" s="506">
        <f t="shared" si="42"/>
        <v>2950939</v>
      </c>
      <c r="I261" s="200">
        <f t="shared" si="43"/>
        <v>2340354.1081357598</v>
      </c>
      <c r="J261" s="507">
        <f t="shared" si="44"/>
        <v>-610584.89186424017</v>
      </c>
      <c r="K261" s="508">
        <v>1776587</v>
      </c>
      <c r="L261" s="509">
        <v>1592907.4414170112</v>
      </c>
      <c r="M261" s="509">
        <v>1174352</v>
      </c>
      <c r="N261" s="509">
        <v>979512.1634218304</v>
      </c>
      <c r="O261" s="509">
        <v>-154710.331135388</v>
      </c>
      <c r="P261" s="508">
        <f t="shared" si="45"/>
        <v>-77355.165567693999</v>
      </c>
      <c r="Q261" s="510"/>
      <c r="R261" s="510">
        <v>1421923</v>
      </c>
      <c r="S261" s="510">
        <v>1836829.0081907515</v>
      </c>
      <c r="T261" s="510">
        <v>765347.09521522524</v>
      </c>
      <c r="U261" s="510">
        <v>779388.25334054185</v>
      </c>
      <c r="V261" s="505">
        <f t="shared" si="46"/>
        <v>428947.16631606827</v>
      </c>
      <c r="W261" s="495">
        <v>8791827.0952152256</v>
      </c>
      <c r="X261" s="495">
        <v>8755870.5778723471</v>
      </c>
      <c r="Y261" s="511">
        <v>-94740</v>
      </c>
      <c r="Z261" s="511">
        <v>-94740</v>
      </c>
      <c r="AA261" s="495">
        <v>8697087.0952152256</v>
      </c>
      <c r="AB261" s="495">
        <v>8661130.5778723471</v>
      </c>
      <c r="AC261" s="505">
        <f t="shared" si="47"/>
        <v>-35956.517342878506</v>
      </c>
      <c r="AD261" s="512">
        <f t="shared" si="48"/>
        <v>2222.6136200396691</v>
      </c>
      <c r="AE261" s="531">
        <f t="shared" si="49"/>
        <v>2264.3478634960384</v>
      </c>
      <c r="AF261" s="507">
        <f t="shared" si="50"/>
        <v>41.734243456369313</v>
      </c>
      <c r="AG261" s="496">
        <v>17</v>
      </c>
      <c r="AH261" s="496">
        <v>17</v>
      </c>
    </row>
    <row r="262" spans="1:34">
      <c r="A262" s="502">
        <v>833</v>
      </c>
      <c r="B262" s="503" t="s">
        <v>296</v>
      </c>
      <c r="C262" s="504">
        <v>1677</v>
      </c>
      <c r="D262" s="504">
        <v>1691</v>
      </c>
      <c r="E262" s="510">
        <v>280759.84052376146</v>
      </c>
      <c r="F262" s="200">
        <v>276692.99122944241</v>
      </c>
      <c r="G262" s="505">
        <f t="shared" si="41"/>
        <v>-4066.8492943190504</v>
      </c>
      <c r="H262" s="506">
        <f t="shared" si="42"/>
        <v>1070136</v>
      </c>
      <c r="I262" s="200">
        <f t="shared" si="43"/>
        <v>922715.19276666455</v>
      </c>
      <c r="J262" s="507">
        <f t="shared" si="44"/>
        <v>-147420.80723333545</v>
      </c>
      <c r="K262" s="508">
        <v>460472</v>
      </c>
      <c r="L262" s="509">
        <v>452630.96534418286</v>
      </c>
      <c r="M262" s="509">
        <v>609664</v>
      </c>
      <c r="N262" s="509">
        <v>572678.41171657632</v>
      </c>
      <c r="O262" s="509">
        <v>-68396.122862729695</v>
      </c>
      <c r="P262" s="508">
        <f t="shared" si="45"/>
        <v>-34198.061431364848</v>
      </c>
      <c r="Q262" s="510"/>
      <c r="R262" s="510">
        <v>392070</v>
      </c>
      <c r="S262" s="510">
        <v>375557.43363092851</v>
      </c>
      <c r="T262" s="510">
        <v>342281.76810028043</v>
      </c>
      <c r="U262" s="510">
        <v>340428.83589394263</v>
      </c>
      <c r="V262" s="505">
        <f t="shared" si="46"/>
        <v>-18365.498575409292</v>
      </c>
      <c r="W262" s="495">
        <v>2085247.7681002803</v>
      </c>
      <c r="X262" s="495">
        <v>1915394.453520983</v>
      </c>
      <c r="Y262" s="511">
        <v>-402458</v>
      </c>
      <c r="Z262" s="511">
        <v>-402458</v>
      </c>
      <c r="AA262" s="495">
        <v>1682789.7681002803</v>
      </c>
      <c r="AB262" s="495">
        <v>1512936.453520983</v>
      </c>
      <c r="AC262" s="505">
        <f t="shared" si="47"/>
        <v>-169853.31457929732</v>
      </c>
      <c r="AD262" s="512">
        <f t="shared" si="48"/>
        <v>1003.4524556352297</v>
      </c>
      <c r="AE262" s="531">
        <f t="shared" si="49"/>
        <v>894.69926287462033</v>
      </c>
      <c r="AF262" s="507">
        <f t="shared" si="50"/>
        <v>-108.75319276060941</v>
      </c>
      <c r="AG262" s="496">
        <v>2</v>
      </c>
      <c r="AH262" s="496">
        <v>2</v>
      </c>
    </row>
    <row r="263" spans="1:34">
      <c r="A263" s="502">
        <v>834</v>
      </c>
      <c r="B263" s="503" t="s">
        <v>297</v>
      </c>
      <c r="C263" s="504">
        <v>5967</v>
      </c>
      <c r="D263" s="504">
        <v>5879</v>
      </c>
      <c r="E263" s="510">
        <v>1098996.3938382948</v>
      </c>
      <c r="F263" s="200">
        <v>1042646.7183642541</v>
      </c>
      <c r="G263" s="505">
        <f t="shared" si="41"/>
        <v>-56349.675474040676</v>
      </c>
      <c r="H263" s="506">
        <f t="shared" si="42"/>
        <v>1923217</v>
      </c>
      <c r="I263" s="200">
        <f t="shared" si="43"/>
        <v>2239566.0690931031</v>
      </c>
      <c r="J263" s="507">
        <f t="shared" si="44"/>
        <v>316349.06909310305</v>
      </c>
      <c r="K263" s="508">
        <v>1173682</v>
      </c>
      <c r="L263" s="509">
        <v>1644126.299396005</v>
      </c>
      <c r="M263" s="509">
        <v>749535</v>
      </c>
      <c r="N263" s="509">
        <v>952122.92136178317</v>
      </c>
      <c r="O263" s="509">
        <v>-237788.76777645646</v>
      </c>
      <c r="P263" s="508">
        <f t="shared" si="45"/>
        <v>-118894.38388822823</v>
      </c>
      <c r="Q263" s="510"/>
      <c r="R263" s="510">
        <v>1533891</v>
      </c>
      <c r="S263" s="510">
        <v>1606258.4619925909</v>
      </c>
      <c r="T263" s="510">
        <v>1113721.6941235561</v>
      </c>
      <c r="U263" s="510">
        <v>1108283.4602200601</v>
      </c>
      <c r="V263" s="505">
        <f t="shared" si="46"/>
        <v>66929.228089095093</v>
      </c>
      <c r="W263" s="495">
        <v>5669826.6941235559</v>
      </c>
      <c r="X263" s="495">
        <v>5996754.7096700259</v>
      </c>
      <c r="Y263" s="511">
        <v>-1520677</v>
      </c>
      <c r="Z263" s="511">
        <v>-1520677</v>
      </c>
      <c r="AA263" s="495">
        <v>4149149.6941235559</v>
      </c>
      <c r="AB263" s="495">
        <v>4476077.7096700259</v>
      </c>
      <c r="AC263" s="505">
        <f t="shared" si="47"/>
        <v>326928.01554646995</v>
      </c>
      <c r="AD263" s="512">
        <f t="shared" si="48"/>
        <v>695.34937055866533</v>
      </c>
      <c r="AE263" s="531">
        <f t="shared" si="49"/>
        <v>761.36718994217142</v>
      </c>
      <c r="AF263" s="507">
        <f t="shared" si="50"/>
        <v>66.017819383506094</v>
      </c>
      <c r="AG263" s="496">
        <v>5</v>
      </c>
      <c r="AH263" s="496">
        <v>5</v>
      </c>
    </row>
    <row r="264" spans="1:34">
      <c r="A264" s="502">
        <v>837</v>
      </c>
      <c r="B264" s="503" t="s">
        <v>298</v>
      </c>
      <c r="C264" s="504">
        <v>244223</v>
      </c>
      <c r="D264" s="504">
        <v>249009</v>
      </c>
      <c r="E264" s="510">
        <v>8525491.0655878261</v>
      </c>
      <c r="F264" s="200">
        <v>11097479.755761251</v>
      </c>
      <c r="G264" s="505">
        <f t="shared" si="41"/>
        <v>2571988.6901734248</v>
      </c>
      <c r="H264" s="506">
        <f t="shared" si="42"/>
        <v>-71724428</v>
      </c>
      <c r="I264" s="200">
        <f t="shared" si="43"/>
        <v>-50017200.676605046</v>
      </c>
      <c r="J264" s="507">
        <f t="shared" si="44"/>
        <v>21707227.323394954</v>
      </c>
      <c r="K264" s="508">
        <v>-53845192</v>
      </c>
      <c r="L264" s="509">
        <v>-33440029.675758574</v>
      </c>
      <c r="M264" s="509">
        <v>-17879236</v>
      </c>
      <c r="N264" s="509">
        <v>-1469616.1593986901</v>
      </c>
      <c r="O264" s="509">
        <v>-10071703.22763185</v>
      </c>
      <c r="P264" s="508">
        <f t="shared" si="45"/>
        <v>-5035851.6138159251</v>
      </c>
      <c r="Q264" s="510"/>
      <c r="R264" s="510">
        <v>4430428</v>
      </c>
      <c r="S264" s="510">
        <v>1091562.7766246519</v>
      </c>
      <c r="T264" s="510">
        <v>36300023.396053225</v>
      </c>
      <c r="U264" s="510">
        <v>37358177.212342009</v>
      </c>
      <c r="V264" s="505">
        <f t="shared" si="46"/>
        <v>-2280711.4070865661</v>
      </c>
      <c r="W264" s="495">
        <v>-22468485.603946775</v>
      </c>
      <c r="X264" s="495">
        <v>-469980.93187642097</v>
      </c>
      <c r="Y264" s="511">
        <v>78632959</v>
      </c>
      <c r="Z264" s="511">
        <v>78632959</v>
      </c>
      <c r="AA264" s="495">
        <v>56164473.396053225</v>
      </c>
      <c r="AB264" s="495">
        <v>78162978.068123579</v>
      </c>
      <c r="AC264" s="505">
        <f t="shared" si="47"/>
        <v>21998504.672070354</v>
      </c>
      <c r="AD264" s="512">
        <f t="shared" si="48"/>
        <v>229.97208860776104</v>
      </c>
      <c r="AE264" s="531">
        <f t="shared" si="49"/>
        <v>313.89619679659603</v>
      </c>
      <c r="AF264" s="507">
        <f t="shared" si="50"/>
        <v>83.924108188834992</v>
      </c>
      <c r="AG264" s="496">
        <v>6</v>
      </c>
      <c r="AH264" s="496">
        <v>6</v>
      </c>
    </row>
    <row r="265" spans="1:34">
      <c r="A265" s="502">
        <v>844</v>
      </c>
      <c r="B265" s="503" t="s">
        <v>299</v>
      </c>
      <c r="C265" s="504">
        <v>1479</v>
      </c>
      <c r="D265" s="504">
        <v>1441</v>
      </c>
      <c r="E265" s="510">
        <v>-79539.641667735443</v>
      </c>
      <c r="F265" s="200">
        <v>-124002.30519362698</v>
      </c>
      <c r="G265" s="505">
        <f t="shared" si="41"/>
        <v>-44462.663525891534</v>
      </c>
      <c r="H265" s="506">
        <f t="shared" si="42"/>
        <v>-89627</v>
      </c>
      <c r="I265" s="200">
        <f t="shared" si="43"/>
        <v>28300.549347737269</v>
      </c>
      <c r="J265" s="507">
        <f t="shared" si="44"/>
        <v>117927.54934773727</v>
      </c>
      <c r="K265" s="508">
        <v>31234</v>
      </c>
      <c r="L265" s="509">
        <v>144884.12550167073</v>
      </c>
      <c r="M265" s="509">
        <v>-120861</v>
      </c>
      <c r="N265" s="509">
        <v>-29157.071382916169</v>
      </c>
      <c r="O265" s="509">
        <v>-58284.336514011527</v>
      </c>
      <c r="P265" s="508">
        <f t="shared" si="45"/>
        <v>-29142.168257005764</v>
      </c>
      <c r="Q265" s="510"/>
      <c r="R265" s="510">
        <v>658008</v>
      </c>
      <c r="S265" s="510">
        <v>749381.88232187601</v>
      </c>
      <c r="T265" s="510">
        <v>367381.62735902186</v>
      </c>
      <c r="U265" s="510">
        <v>367838.99776443752</v>
      </c>
      <c r="V265" s="505">
        <f t="shared" si="46"/>
        <v>91831.252727291547</v>
      </c>
      <c r="W265" s="495">
        <v>856223.62735902192</v>
      </c>
      <c r="X265" s="495">
        <v>1021519.124240428</v>
      </c>
      <c r="Y265" s="511">
        <v>-331834</v>
      </c>
      <c r="Z265" s="511">
        <v>-331834</v>
      </c>
      <c r="AA265" s="495">
        <v>524389.62735902192</v>
      </c>
      <c r="AB265" s="495">
        <v>689685.12424042798</v>
      </c>
      <c r="AC265" s="505">
        <f t="shared" si="47"/>
        <v>165295.49688140606</v>
      </c>
      <c r="AD265" s="512">
        <f t="shared" si="48"/>
        <v>354.55688124342254</v>
      </c>
      <c r="AE265" s="531">
        <f t="shared" si="49"/>
        <v>478.61563097878417</v>
      </c>
      <c r="AF265" s="507">
        <f t="shared" si="50"/>
        <v>124.05874973536163</v>
      </c>
      <c r="AG265" s="496">
        <v>11</v>
      </c>
      <c r="AH265" s="496">
        <v>11</v>
      </c>
    </row>
    <row r="266" spans="1:34">
      <c r="A266" s="502">
        <v>845</v>
      </c>
      <c r="B266" s="503" t="s">
        <v>300</v>
      </c>
      <c r="C266" s="504">
        <v>2882</v>
      </c>
      <c r="D266" s="504">
        <v>2863</v>
      </c>
      <c r="E266" s="510">
        <v>2107580.5752933221</v>
      </c>
      <c r="F266" s="200">
        <v>2339368.5639367602</v>
      </c>
      <c r="G266" s="505">
        <f t="shared" si="41"/>
        <v>231787.98864343809</v>
      </c>
      <c r="H266" s="506">
        <f t="shared" si="42"/>
        <v>142134</v>
      </c>
      <c r="I266" s="200">
        <f t="shared" si="43"/>
        <v>11398.363202497814</v>
      </c>
      <c r="J266" s="507">
        <f t="shared" si="44"/>
        <v>-130735.63679750219</v>
      </c>
      <c r="K266" s="508">
        <v>132328</v>
      </c>
      <c r="L266" s="509">
        <v>182864.14421937888</v>
      </c>
      <c r="M266" s="509">
        <v>9806</v>
      </c>
      <c r="N266" s="509">
        <v>2234.4848813996305</v>
      </c>
      <c r="O266" s="509">
        <v>-115800.17726552047</v>
      </c>
      <c r="P266" s="508">
        <f t="shared" si="45"/>
        <v>-57900.088632760235</v>
      </c>
      <c r="Q266" s="510"/>
      <c r="R266" s="510">
        <v>1323282</v>
      </c>
      <c r="S266" s="510">
        <v>1260495.3369888447</v>
      </c>
      <c r="T266" s="510">
        <v>595425.26634182327</v>
      </c>
      <c r="U266" s="510">
        <v>598067.15010389604</v>
      </c>
      <c r="V266" s="505">
        <f t="shared" si="46"/>
        <v>-60144.779249082319</v>
      </c>
      <c r="W266" s="495">
        <v>4168421.2663418232</v>
      </c>
      <c r="X266" s="495">
        <v>4209329.4142320072</v>
      </c>
      <c r="Y266" s="511">
        <v>-71887</v>
      </c>
      <c r="Z266" s="511">
        <v>-71887</v>
      </c>
      <c r="AA266" s="495">
        <v>4096534.2663418232</v>
      </c>
      <c r="AB266" s="495">
        <v>4137442.4142320072</v>
      </c>
      <c r="AC266" s="505">
        <f t="shared" si="47"/>
        <v>40908.147890184075</v>
      </c>
      <c r="AD266" s="512">
        <f t="shared" si="48"/>
        <v>1421.4206337063924</v>
      </c>
      <c r="AE266" s="531">
        <f t="shared" si="49"/>
        <v>1445.1423032595205</v>
      </c>
      <c r="AF266" s="507">
        <f t="shared" si="50"/>
        <v>23.721669553128095</v>
      </c>
      <c r="AG266" s="496">
        <v>19</v>
      </c>
      <c r="AH266" s="496">
        <v>19</v>
      </c>
    </row>
    <row r="267" spans="1:34">
      <c r="A267" s="502">
        <v>846</v>
      </c>
      <c r="B267" s="503" t="s">
        <v>301</v>
      </c>
      <c r="C267" s="504">
        <v>4952</v>
      </c>
      <c r="D267" s="504">
        <v>4862</v>
      </c>
      <c r="E267" s="510">
        <v>773102.0367982639</v>
      </c>
      <c r="F267" s="200">
        <v>1005773.8291665716</v>
      </c>
      <c r="G267" s="505">
        <f t="shared" ref="G267:G303" si="51">F267-E267</f>
        <v>232671.79236830771</v>
      </c>
      <c r="H267" s="506">
        <f t="shared" ref="H267:H303" si="52">SUM(K267,M267)</f>
        <v>2481351</v>
      </c>
      <c r="I267" s="200">
        <f t="shared" ref="I267:I303" si="53">SUM(L267,N267:P267)</f>
        <v>1338885.2991086808</v>
      </c>
      <c r="J267" s="507">
        <f t="shared" ref="J267:J303" si="54">I267-H267</f>
        <v>-1142465.7008913192</v>
      </c>
      <c r="K267" s="508">
        <v>1754703</v>
      </c>
      <c r="L267" s="509">
        <v>1301359.3246863484</v>
      </c>
      <c r="M267" s="509">
        <v>726648</v>
      </c>
      <c r="N267" s="509">
        <v>332507.00578713889</v>
      </c>
      <c r="O267" s="509">
        <v>-196654.02090987095</v>
      </c>
      <c r="P267" s="508">
        <f t="shared" ref="P267:P303" si="55">0.5*O267</f>
        <v>-98327.010454935473</v>
      </c>
      <c r="Q267" s="510"/>
      <c r="R267" s="510">
        <v>2947395</v>
      </c>
      <c r="S267" s="510">
        <v>2870649.0024167155</v>
      </c>
      <c r="T267" s="510">
        <v>1137822.7546027547</v>
      </c>
      <c r="U267" s="510">
        <v>1146304.3755728367</v>
      </c>
      <c r="V267" s="505">
        <f t="shared" ref="V267:V303" si="56">(S267+U267)-(R267+T267)</f>
        <v>-68264.376613202505</v>
      </c>
      <c r="W267" s="495">
        <v>7339670.7546027545</v>
      </c>
      <c r="X267" s="495">
        <v>6361612.5062648198</v>
      </c>
      <c r="Y267" s="511">
        <v>-409007</v>
      </c>
      <c r="Z267" s="511">
        <v>-409007</v>
      </c>
      <c r="AA267" s="495">
        <v>6930663.7546027545</v>
      </c>
      <c r="AB267" s="495">
        <v>5952605.5062648198</v>
      </c>
      <c r="AC267" s="505">
        <f t="shared" ref="AC267:AC303" si="57">AB267-AA267</f>
        <v>-978058.24833793472</v>
      </c>
      <c r="AD267" s="512">
        <f t="shared" ref="AD267:AD303" si="58">AA267/C267</f>
        <v>1399.5686095724463</v>
      </c>
      <c r="AE267" s="531">
        <f t="shared" ref="AE267:AE303" si="59">AB267/D267</f>
        <v>1224.3121156447594</v>
      </c>
      <c r="AF267" s="507">
        <f t="shared" ref="AF267:AF303" si="60">AE267-AD267</f>
        <v>-175.25649392768696</v>
      </c>
      <c r="AG267" s="496">
        <v>14</v>
      </c>
      <c r="AH267" s="496">
        <v>14</v>
      </c>
    </row>
    <row r="268" spans="1:34">
      <c r="A268" s="502">
        <v>848</v>
      </c>
      <c r="B268" s="503" t="s">
        <v>302</v>
      </c>
      <c r="C268" s="504">
        <v>4241</v>
      </c>
      <c r="D268" s="504">
        <v>4160</v>
      </c>
      <c r="E268" s="510">
        <v>1151297.0503464174</v>
      </c>
      <c r="F268" s="200">
        <v>1056212.0911913137</v>
      </c>
      <c r="G268" s="505">
        <f t="shared" si="51"/>
        <v>-95084.959155103657</v>
      </c>
      <c r="H268" s="506">
        <f t="shared" si="52"/>
        <v>1180123</v>
      </c>
      <c r="I268" s="200">
        <f t="shared" si="53"/>
        <v>226493.08733179097</v>
      </c>
      <c r="J268" s="507">
        <f t="shared" si="54"/>
        <v>-953629.91266820906</v>
      </c>
      <c r="K268" s="508">
        <v>589499</v>
      </c>
      <c r="L268" s="509">
        <v>215950.55990583458</v>
      </c>
      <c r="M268" s="509">
        <v>590624</v>
      </c>
      <c r="N268" s="509">
        <v>262932.71468996187</v>
      </c>
      <c r="O268" s="509">
        <v>-168260.12484267034</v>
      </c>
      <c r="P268" s="508">
        <f t="shared" si="55"/>
        <v>-84130.062421335169</v>
      </c>
      <c r="Q268" s="510"/>
      <c r="R268" s="510">
        <v>2436794</v>
      </c>
      <c r="S268" s="510">
        <v>2554724.6936107804</v>
      </c>
      <c r="T268" s="510">
        <v>989321.16184801632</v>
      </c>
      <c r="U268" s="510">
        <v>996543.03189709526</v>
      </c>
      <c r="V268" s="505">
        <f t="shared" si="56"/>
        <v>125152.56365985982</v>
      </c>
      <c r="W268" s="495">
        <v>5757535.1618480161</v>
      </c>
      <c r="X268" s="495">
        <v>4833972.9040309926</v>
      </c>
      <c r="Y268" s="511">
        <v>608967</v>
      </c>
      <c r="Z268" s="511">
        <v>608967</v>
      </c>
      <c r="AA268" s="495">
        <v>6366502.1618480161</v>
      </c>
      <c r="AB268" s="495">
        <v>5442939.9040309926</v>
      </c>
      <c r="AC268" s="505">
        <f t="shared" si="57"/>
        <v>-923562.25781702343</v>
      </c>
      <c r="AD268" s="512">
        <f t="shared" si="58"/>
        <v>1501.1794769743024</v>
      </c>
      <c r="AE268" s="531">
        <f t="shared" si="59"/>
        <v>1308.3990153920656</v>
      </c>
      <c r="AF268" s="507">
        <f t="shared" si="60"/>
        <v>-192.78046158223674</v>
      </c>
      <c r="AG268" s="496">
        <v>12</v>
      </c>
      <c r="AH268" s="496">
        <v>12</v>
      </c>
    </row>
    <row r="269" spans="1:34">
      <c r="A269" s="502">
        <v>849</v>
      </c>
      <c r="B269" s="503" t="s">
        <v>303</v>
      </c>
      <c r="C269" s="504">
        <v>2938</v>
      </c>
      <c r="D269" s="504">
        <v>2903</v>
      </c>
      <c r="E269" s="510">
        <v>1834340.710093807</v>
      </c>
      <c r="F269" s="200">
        <v>1965289.6377224477</v>
      </c>
      <c r="G269" s="505">
        <f t="shared" si="51"/>
        <v>130948.92762864078</v>
      </c>
      <c r="H269" s="506">
        <f t="shared" si="52"/>
        <v>894632</v>
      </c>
      <c r="I269" s="200">
        <f t="shared" si="53"/>
        <v>673068.76819334598</v>
      </c>
      <c r="J269" s="507">
        <f t="shared" si="54"/>
        <v>-221563.23180665402</v>
      </c>
      <c r="K269" s="508">
        <v>704345</v>
      </c>
      <c r="L269" s="509">
        <v>709958.2786674659</v>
      </c>
      <c r="M269" s="509">
        <v>190287</v>
      </c>
      <c r="N269" s="509">
        <v>139237.58414785314</v>
      </c>
      <c r="O269" s="509">
        <v>-117418.06308131538</v>
      </c>
      <c r="P269" s="508">
        <f t="shared" si="55"/>
        <v>-58709.031540657692</v>
      </c>
      <c r="Q269" s="510"/>
      <c r="R269" s="510">
        <v>1535334</v>
      </c>
      <c r="S269" s="510">
        <v>1616833.932314876</v>
      </c>
      <c r="T269" s="510">
        <v>698965.11716177571</v>
      </c>
      <c r="U269" s="510">
        <v>698735.78070129897</v>
      </c>
      <c r="V269" s="505">
        <f t="shared" si="56"/>
        <v>81270.595854398794</v>
      </c>
      <c r="W269" s="495">
        <v>4963272.1171617759</v>
      </c>
      <c r="X269" s="495">
        <v>4953928.118931978</v>
      </c>
      <c r="Y269" s="511">
        <v>202306</v>
      </c>
      <c r="Z269" s="511">
        <v>202306</v>
      </c>
      <c r="AA269" s="495">
        <v>5165578.1171617759</v>
      </c>
      <c r="AB269" s="495">
        <v>5156234.118931978</v>
      </c>
      <c r="AC269" s="505">
        <f t="shared" si="57"/>
        <v>-9343.9982297979295</v>
      </c>
      <c r="AD269" s="512">
        <f t="shared" si="58"/>
        <v>1758.1954108787529</v>
      </c>
      <c r="AE269" s="531">
        <f t="shared" si="59"/>
        <v>1776.1743434143914</v>
      </c>
      <c r="AF269" s="507">
        <f t="shared" si="60"/>
        <v>17.978932535638478</v>
      </c>
      <c r="AG269" s="496">
        <v>16</v>
      </c>
      <c r="AH269" s="496">
        <v>16</v>
      </c>
    </row>
    <row r="270" spans="1:34">
      <c r="A270" s="502">
        <v>850</v>
      </c>
      <c r="B270" s="503" t="s">
        <v>304</v>
      </c>
      <c r="C270" s="504">
        <v>2387</v>
      </c>
      <c r="D270" s="504">
        <v>2407</v>
      </c>
      <c r="E270" s="510">
        <v>1268066.2649391447</v>
      </c>
      <c r="F270" s="200">
        <v>1215943.2093344142</v>
      </c>
      <c r="G270" s="505">
        <f t="shared" si="51"/>
        <v>-52123.0556047305</v>
      </c>
      <c r="H270" s="506">
        <f t="shared" si="52"/>
        <v>578436</v>
      </c>
      <c r="I270" s="200">
        <f t="shared" si="53"/>
        <v>176295.95695545024</v>
      </c>
      <c r="J270" s="507">
        <f t="shared" si="54"/>
        <v>-402140.04304454976</v>
      </c>
      <c r="K270" s="508">
        <v>284626</v>
      </c>
      <c r="L270" s="509">
        <v>158085.64054952323</v>
      </c>
      <c r="M270" s="509">
        <v>293810</v>
      </c>
      <c r="N270" s="509">
        <v>164244.73485411482</v>
      </c>
      <c r="O270" s="509">
        <v>-97356.278965458536</v>
      </c>
      <c r="P270" s="508">
        <f t="shared" si="55"/>
        <v>-48678.139482729268</v>
      </c>
      <c r="Q270" s="510"/>
      <c r="R270" s="510">
        <v>832595</v>
      </c>
      <c r="S270" s="510">
        <v>911081.21430714417</v>
      </c>
      <c r="T270" s="510">
        <v>420099.42962818942</v>
      </c>
      <c r="U270" s="510">
        <v>417108.95285602531</v>
      </c>
      <c r="V270" s="505">
        <f t="shared" si="56"/>
        <v>75495.737534980057</v>
      </c>
      <c r="W270" s="495">
        <v>3099196.4296281897</v>
      </c>
      <c r="X270" s="495">
        <v>2720429.333453041</v>
      </c>
      <c r="Y270" s="511">
        <v>-513458</v>
      </c>
      <c r="Z270" s="511">
        <v>-513458</v>
      </c>
      <c r="AA270" s="495">
        <v>2585738.4296281897</v>
      </c>
      <c r="AB270" s="495">
        <v>2206971.333453041</v>
      </c>
      <c r="AC270" s="505">
        <f t="shared" si="57"/>
        <v>-378767.09617514862</v>
      </c>
      <c r="AD270" s="512">
        <f t="shared" si="58"/>
        <v>1083.2586634387053</v>
      </c>
      <c r="AE270" s="531">
        <f t="shared" si="59"/>
        <v>916.89710571376861</v>
      </c>
      <c r="AF270" s="507">
        <f t="shared" si="60"/>
        <v>-166.36155772493669</v>
      </c>
      <c r="AG270" s="496">
        <v>13</v>
      </c>
      <c r="AH270" s="496">
        <v>13</v>
      </c>
    </row>
    <row r="271" spans="1:34">
      <c r="A271" s="502">
        <v>851</v>
      </c>
      <c r="B271" s="503" t="s">
        <v>305</v>
      </c>
      <c r="C271" s="504">
        <v>21333</v>
      </c>
      <c r="D271" s="504">
        <v>21227</v>
      </c>
      <c r="E271" s="510">
        <v>7507952.3114673588</v>
      </c>
      <c r="F271" s="200">
        <v>7828056.2559105558</v>
      </c>
      <c r="G271" s="505">
        <f t="shared" si="51"/>
        <v>320103.94444319699</v>
      </c>
      <c r="H271" s="506">
        <f t="shared" si="52"/>
        <v>-1941634</v>
      </c>
      <c r="I271" s="200">
        <f t="shared" si="53"/>
        <v>-6352077.3280328764</v>
      </c>
      <c r="J271" s="507">
        <f t="shared" si="54"/>
        <v>-4410443.3280328764</v>
      </c>
      <c r="K271" s="508">
        <v>-989765</v>
      </c>
      <c r="L271" s="509">
        <v>-3005428.3230333934</v>
      </c>
      <c r="M271" s="509">
        <v>-951869</v>
      </c>
      <c r="N271" s="509">
        <v>-2058791.6720540391</v>
      </c>
      <c r="O271" s="509">
        <v>-858571.55529696238</v>
      </c>
      <c r="P271" s="508">
        <f t="shared" si="55"/>
        <v>-429285.77764848119</v>
      </c>
      <c r="Q271" s="510"/>
      <c r="R271" s="510">
        <v>6501141</v>
      </c>
      <c r="S271" s="510">
        <v>6004325.3008374944</v>
      </c>
      <c r="T271" s="510">
        <v>3292338.6038466329</v>
      </c>
      <c r="U271" s="510">
        <v>3338630.0595326992</v>
      </c>
      <c r="V271" s="505">
        <f t="shared" si="56"/>
        <v>-450524.24347643927</v>
      </c>
      <c r="W271" s="495">
        <v>15359797.603846632</v>
      </c>
      <c r="X271" s="495">
        <v>10818934.288247935</v>
      </c>
      <c r="Y271" s="511">
        <v>-181969</v>
      </c>
      <c r="Z271" s="511">
        <v>-181969</v>
      </c>
      <c r="AA271" s="495">
        <v>15177828.603846632</v>
      </c>
      <c r="AB271" s="495">
        <v>10636965.288247935</v>
      </c>
      <c r="AC271" s="505">
        <f t="shared" si="57"/>
        <v>-4540863.3155986965</v>
      </c>
      <c r="AD271" s="512">
        <f t="shared" si="58"/>
        <v>711.47183255269454</v>
      </c>
      <c r="AE271" s="531">
        <f t="shared" si="59"/>
        <v>501.10544534074222</v>
      </c>
      <c r="AF271" s="507">
        <f t="shared" si="60"/>
        <v>-210.36638721195231</v>
      </c>
      <c r="AG271" s="496">
        <v>19</v>
      </c>
      <c r="AH271" s="496">
        <v>19</v>
      </c>
    </row>
    <row r="272" spans="1:34">
      <c r="A272" s="502">
        <v>853</v>
      </c>
      <c r="B272" s="503" t="s">
        <v>306</v>
      </c>
      <c r="C272" s="504">
        <v>195137</v>
      </c>
      <c r="D272" s="504">
        <v>197900</v>
      </c>
      <c r="E272" s="510">
        <v>23800677.047321491</v>
      </c>
      <c r="F272" s="200">
        <v>29702295.726726301</v>
      </c>
      <c r="G272" s="505">
        <f t="shared" si="51"/>
        <v>5901618.6794048101</v>
      </c>
      <c r="H272" s="506">
        <f t="shared" si="52"/>
        <v>-15162911</v>
      </c>
      <c r="I272" s="200">
        <f t="shared" si="53"/>
        <v>-33922436.716827467</v>
      </c>
      <c r="J272" s="507">
        <f t="shared" si="54"/>
        <v>-18759525.716827467</v>
      </c>
      <c r="K272" s="508">
        <v>-17025421</v>
      </c>
      <c r="L272" s="509">
        <v>-22070156.568996247</v>
      </c>
      <c r="M272" s="509">
        <v>1862510</v>
      </c>
      <c r="N272" s="509">
        <v>154454.96263674006</v>
      </c>
      <c r="O272" s="509">
        <v>-8004490.073645303</v>
      </c>
      <c r="P272" s="508">
        <f t="shared" si="55"/>
        <v>-4002245.0368226515</v>
      </c>
      <c r="Q272" s="510"/>
      <c r="R272" s="510">
        <v>-2685618</v>
      </c>
      <c r="S272" s="510">
        <v>-3017223.1455437965</v>
      </c>
      <c r="T272" s="510">
        <v>31340782.047305323</v>
      </c>
      <c r="U272" s="510">
        <v>32201617.143329516</v>
      </c>
      <c r="V272" s="505">
        <f t="shared" si="56"/>
        <v>529229.95048039779</v>
      </c>
      <c r="W272" s="495">
        <v>37292930.047305323</v>
      </c>
      <c r="X272" s="495">
        <v>24964253.007685125</v>
      </c>
      <c r="Y272" s="511">
        <v>42266214</v>
      </c>
      <c r="Z272" s="511">
        <v>42266214</v>
      </c>
      <c r="AA272" s="495">
        <v>79559144.047305316</v>
      </c>
      <c r="AB272" s="495">
        <v>67230467.007685125</v>
      </c>
      <c r="AC272" s="505">
        <f t="shared" si="57"/>
        <v>-12328677.039620191</v>
      </c>
      <c r="AD272" s="512">
        <f t="shared" si="58"/>
        <v>407.70916867280584</v>
      </c>
      <c r="AE272" s="531">
        <f t="shared" si="59"/>
        <v>339.71938861892431</v>
      </c>
      <c r="AF272" s="507">
        <f t="shared" si="60"/>
        <v>-67.989780053881532</v>
      </c>
      <c r="AG272" s="496">
        <v>2</v>
      </c>
      <c r="AH272" s="496">
        <v>2</v>
      </c>
    </row>
    <row r="273" spans="1:34">
      <c r="A273" s="502">
        <v>854</v>
      </c>
      <c r="B273" s="503" t="s">
        <v>307</v>
      </c>
      <c r="C273" s="504">
        <v>3296</v>
      </c>
      <c r="D273" s="504">
        <v>3262</v>
      </c>
      <c r="E273" s="510">
        <v>1177521.0939640887</v>
      </c>
      <c r="F273" s="200">
        <v>1321918.3550288086</v>
      </c>
      <c r="G273" s="505">
        <f t="shared" si="51"/>
        <v>144397.26106471987</v>
      </c>
      <c r="H273" s="506">
        <f t="shared" si="52"/>
        <v>709869</v>
      </c>
      <c r="I273" s="200">
        <f t="shared" si="53"/>
        <v>-754499.64887675061</v>
      </c>
      <c r="J273" s="507">
        <f t="shared" si="54"/>
        <v>-1464368.6488767506</v>
      </c>
      <c r="K273" s="508">
        <v>515587</v>
      </c>
      <c r="L273" s="509">
        <v>-266079.34333872766</v>
      </c>
      <c r="M273" s="509">
        <v>194282</v>
      </c>
      <c r="N273" s="509">
        <v>-290512.42312091094</v>
      </c>
      <c r="O273" s="509">
        <v>-131938.58827807466</v>
      </c>
      <c r="P273" s="508">
        <f t="shared" si="55"/>
        <v>-65969.294139037331</v>
      </c>
      <c r="Q273" s="510"/>
      <c r="R273" s="510">
        <v>1301770</v>
      </c>
      <c r="S273" s="510">
        <v>1319047.5410239249</v>
      </c>
      <c r="T273" s="510">
        <v>677713.52548992482</v>
      </c>
      <c r="U273" s="510">
        <v>682703.00620572676</v>
      </c>
      <c r="V273" s="505">
        <f t="shared" si="56"/>
        <v>22267.021739726886</v>
      </c>
      <c r="W273" s="495">
        <v>3866873.5254899249</v>
      </c>
      <c r="X273" s="495">
        <v>2569169.2533817193</v>
      </c>
      <c r="Y273" s="511">
        <v>-296761</v>
      </c>
      <c r="Z273" s="511">
        <v>-296761</v>
      </c>
      <c r="AA273" s="495">
        <v>3570112.5254899249</v>
      </c>
      <c r="AB273" s="495">
        <v>2272408.2533817193</v>
      </c>
      <c r="AC273" s="505">
        <f t="shared" si="57"/>
        <v>-1297704.2721082056</v>
      </c>
      <c r="AD273" s="512">
        <f t="shared" si="58"/>
        <v>1083.1652079763121</v>
      </c>
      <c r="AE273" s="531">
        <f t="shared" si="59"/>
        <v>696.63036584356814</v>
      </c>
      <c r="AF273" s="507">
        <f t="shared" si="60"/>
        <v>-386.53484213274396</v>
      </c>
      <c r="AG273" s="496">
        <v>19</v>
      </c>
      <c r="AH273" s="496">
        <v>19</v>
      </c>
    </row>
    <row r="274" spans="1:34">
      <c r="A274" s="502">
        <v>857</v>
      </c>
      <c r="B274" s="503" t="s">
        <v>308</v>
      </c>
      <c r="C274" s="504">
        <v>2420</v>
      </c>
      <c r="D274" s="504">
        <v>2394</v>
      </c>
      <c r="E274" s="510">
        <v>-10643.295435352018</v>
      </c>
      <c r="F274" s="200">
        <v>21352.955799824093</v>
      </c>
      <c r="G274" s="505">
        <f t="shared" si="51"/>
        <v>31996.251235176111</v>
      </c>
      <c r="H274" s="506">
        <f t="shared" si="52"/>
        <v>-1860308</v>
      </c>
      <c r="I274" s="200">
        <f t="shared" si="53"/>
        <v>-1852613.4712851213</v>
      </c>
      <c r="J274" s="507">
        <f t="shared" si="54"/>
        <v>7694.5287148787174</v>
      </c>
      <c r="K274" s="508">
        <v>-1109814</v>
      </c>
      <c r="L274" s="509">
        <v>-1034038.4214399515</v>
      </c>
      <c r="M274" s="509">
        <v>-750494</v>
      </c>
      <c r="N274" s="509">
        <v>-673329.35073218204</v>
      </c>
      <c r="O274" s="509">
        <v>-96830.466075325196</v>
      </c>
      <c r="P274" s="508">
        <f t="shared" si="55"/>
        <v>-48415.233037662598</v>
      </c>
      <c r="Q274" s="510"/>
      <c r="R274" s="510">
        <v>971581</v>
      </c>
      <c r="S274" s="510">
        <v>1124914.4996882901</v>
      </c>
      <c r="T274" s="510">
        <v>527451.85057411972</v>
      </c>
      <c r="U274" s="510">
        <v>529118.94418311922</v>
      </c>
      <c r="V274" s="505">
        <f t="shared" si="56"/>
        <v>155000.59329728945</v>
      </c>
      <c r="W274" s="495">
        <v>-371918.14942588028</v>
      </c>
      <c r="X274" s="495">
        <v>-177227.07161388139</v>
      </c>
      <c r="Y274" s="511">
        <v>227921</v>
      </c>
      <c r="Z274" s="511">
        <v>227921</v>
      </c>
      <c r="AA274" s="495">
        <v>-143997.14942588028</v>
      </c>
      <c r="AB274" s="495">
        <v>50693.928386118612</v>
      </c>
      <c r="AC274" s="505">
        <f t="shared" si="57"/>
        <v>194691.0778119989</v>
      </c>
      <c r="AD274" s="512">
        <f t="shared" si="58"/>
        <v>-59.502954308214996</v>
      </c>
      <c r="AE274" s="531">
        <f t="shared" si="59"/>
        <v>21.175408682589229</v>
      </c>
      <c r="AF274" s="507">
        <f t="shared" si="60"/>
        <v>80.678362990804231</v>
      </c>
      <c r="AG274" s="496">
        <v>11</v>
      </c>
      <c r="AH274" s="496">
        <v>11</v>
      </c>
    </row>
    <row r="275" spans="1:34">
      <c r="A275" s="502">
        <v>858</v>
      </c>
      <c r="B275" s="503" t="s">
        <v>309</v>
      </c>
      <c r="C275" s="504">
        <v>39718</v>
      </c>
      <c r="D275" s="504">
        <v>40384</v>
      </c>
      <c r="E275" s="510">
        <v>20618427.126766328</v>
      </c>
      <c r="F275" s="200">
        <v>21482663.005512878</v>
      </c>
      <c r="G275" s="505">
        <f t="shared" si="51"/>
        <v>864235.87874655053</v>
      </c>
      <c r="H275" s="506">
        <f t="shared" si="52"/>
        <v>6151918</v>
      </c>
      <c r="I275" s="200">
        <f t="shared" si="53"/>
        <v>7011898.8991935812</v>
      </c>
      <c r="J275" s="507">
        <f t="shared" si="54"/>
        <v>859980.89919358119</v>
      </c>
      <c r="K275" s="508">
        <v>4186990</v>
      </c>
      <c r="L275" s="509">
        <v>6627206.3819727562</v>
      </c>
      <c r="M275" s="509">
        <v>1964928</v>
      </c>
      <c r="N275" s="509">
        <v>2834818.7966606314</v>
      </c>
      <c r="O275" s="509">
        <v>-1633417.5196265383</v>
      </c>
      <c r="P275" s="508">
        <f t="shared" si="55"/>
        <v>-816708.75981326913</v>
      </c>
      <c r="Q275" s="510"/>
      <c r="R275" s="510">
        <v>-703436</v>
      </c>
      <c r="S275" s="510">
        <v>-892706.45297598746</v>
      </c>
      <c r="T275" s="510">
        <v>4629137.4877160424</v>
      </c>
      <c r="U275" s="510">
        <v>4614969.1142349318</v>
      </c>
      <c r="V275" s="505">
        <f t="shared" si="56"/>
        <v>-203438.82645709813</v>
      </c>
      <c r="W275" s="495">
        <v>30696046.487716042</v>
      </c>
      <c r="X275" s="495">
        <v>32216824.565965522</v>
      </c>
      <c r="Y275" s="511">
        <v>-3370584</v>
      </c>
      <c r="Z275" s="511">
        <v>-3370584</v>
      </c>
      <c r="AA275" s="495">
        <v>27325462.487716042</v>
      </c>
      <c r="AB275" s="495">
        <v>28846240.565965522</v>
      </c>
      <c r="AC275" s="505">
        <f t="shared" si="57"/>
        <v>1520778.0782494806</v>
      </c>
      <c r="AD275" s="512">
        <f t="shared" si="58"/>
        <v>687.98686962374848</v>
      </c>
      <c r="AE275" s="531">
        <f t="shared" si="59"/>
        <v>714.29874618575479</v>
      </c>
      <c r="AF275" s="507">
        <f t="shared" si="60"/>
        <v>26.311876562006319</v>
      </c>
      <c r="AG275" s="496">
        <v>1</v>
      </c>
      <c r="AH275" s="497">
        <v>33</v>
      </c>
    </row>
    <row r="276" spans="1:34">
      <c r="A276" s="502">
        <v>859</v>
      </c>
      <c r="B276" s="503" t="s">
        <v>310</v>
      </c>
      <c r="C276" s="504">
        <v>6593</v>
      </c>
      <c r="D276" s="504">
        <v>6562</v>
      </c>
      <c r="E276" s="510">
        <v>10217519.537281049</v>
      </c>
      <c r="F276" s="200">
        <v>10242948.781251915</v>
      </c>
      <c r="G276" s="505">
        <f t="shared" si="51"/>
        <v>25429.243970865384</v>
      </c>
      <c r="H276" s="506">
        <f t="shared" si="52"/>
        <v>-2872505</v>
      </c>
      <c r="I276" s="200">
        <f t="shared" si="53"/>
        <v>-3728601.7000666158</v>
      </c>
      <c r="J276" s="507">
        <f t="shared" si="54"/>
        <v>-856096.70006661583</v>
      </c>
      <c r="K276" s="508">
        <v>-1269966</v>
      </c>
      <c r="L276" s="509">
        <v>-1588688.6458143934</v>
      </c>
      <c r="M276" s="509">
        <v>-1602539</v>
      </c>
      <c r="N276" s="509">
        <v>-1741791.802130491</v>
      </c>
      <c r="O276" s="509">
        <v>-265414.16808115452</v>
      </c>
      <c r="P276" s="508">
        <f t="shared" si="55"/>
        <v>-132707.08404057726</v>
      </c>
      <c r="Q276" s="510"/>
      <c r="R276" s="510">
        <v>4826238</v>
      </c>
      <c r="S276" s="510">
        <v>4620640.3963601114</v>
      </c>
      <c r="T276" s="510">
        <v>968220.28774869477</v>
      </c>
      <c r="U276" s="510">
        <v>971777.89613849076</v>
      </c>
      <c r="V276" s="505">
        <f t="shared" si="56"/>
        <v>-202039.99525009189</v>
      </c>
      <c r="W276" s="495">
        <v>13139473.287748694</v>
      </c>
      <c r="X276" s="495">
        <v>12106765.37368392</v>
      </c>
      <c r="Y276" s="511">
        <v>-970784</v>
      </c>
      <c r="Z276" s="511">
        <v>-970784</v>
      </c>
      <c r="AA276" s="495">
        <v>12168689.287748694</v>
      </c>
      <c r="AB276" s="495">
        <v>11135981.37368392</v>
      </c>
      <c r="AC276" s="505">
        <f t="shared" si="57"/>
        <v>-1032707.9140647743</v>
      </c>
      <c r="AD276" s="512">
        <f t="shared" si="58"/>
        <v>1845.6983600407546</v>
      </c>
      <c r="AE276" s="531">
        <f t="shared" si="59"/>
        <v>1697.0407457610363</v>
      </c>
      <c r="AF276" s="507">
        <f t="shared" si="60"/>
        <v>-148.65761427971825</v>
      </c>
      <c r="AG276" s="496">
        <v>17</v>
      </c>
      <c r="AH276" s="496">
        <v>17</v>
      </c>
    </row>
    <row r="277" spans="1:34">
      <c r="A277" s="502">
        <v>886</v>
      </c>
      <c r="B277" s="503" t="s">
        <v>311</v>
      </c>
      <c r="C277" s="504">
        <v>12669</v>
      </c>
      <c r="D277" s="504">
        <v>12599</v>
      </c>
      <c r="E277" s="510">
        <v>3550492.0568525894</v>
      </c>
      <c r="F277" s="200">
        <v>3831297.6288918662</v>
      </c>
      <c r="G277" s="505">
        <f t="shared" si="51"/>
        <v>280805.57203927683</v>
      </c>
      <c r="H277" s="506">
        <f t="shared" si="52"/>
        <v>-706106</v>
      </c>
      <c r="I277" s="200">
        <f t="shared" si="53"/>
        <v>-1986035.1889264076</v>
      </c>
      <c r="J277" s="507">
        <f t="shared" si="54"/>
        <v>-1279929.1889264076</v>
      </c>
      <c r="K277" s="508">
        <v>-141053</v>
      </c>
      <c r="L277" s="509">
        <v>-534705.2718436491</v>
      </c>
      <c r="M277" s="509">
        <v>-565053</v>
      </c>
      <c r="N277" s="509">
        <v>-686939.53983775689</v>
      </c>
      <c r="O277" s="509">
        <v>-509593.58483000088</v>
      </c>
      <c r="P277" s="508">
        <f t="shared" si="55"/>
        <v>-254796.79241500044</v>
      </c>
      <c r="Q277" s="510"/>
      <c r="R277" s="510">
        <v>4289665</v>
      </c>
      <c r="S277" s="510">
        <v>3653530.0080423374</v>
      </c>
      <c r="T277" s="510">
        <v>1935332.8315087492</v>
      </c>
      <c r="U277" s="510">
        <v>1944006.338346323</v>
      </c>
      <c r="V277" s="505">
        <f t="shared" si="56"/>
        <v>-627461.48512008879</v>
      </c>
      <c r="W277" s="495">
        <v>9069383.8315087482</v>
      </c>
      <c r="X277" s="495">
        <v>7442798.7863541562</v>
      </c>
      <c r="Y277" s="511">
        <v>-163871</v>
      </c>
      <c r="Z277" s="511">
        <v>-163871</v>
      </c>
      <c r="AA277" s="495">
        <v>8905512.8315087482</v>
      </c>
      <c r="AB277" s="495">
        <v>7278927.7863541562</v>
      </c>
      <c r="AC277" s="505">
        <f t="shared" si="57"/>
        <v>-1626585.045154592</v>
      </c>
      <c r="AD277" s="512">
        <f t="shared" si="58"/>
        <v>702.93731403494735</v>
      </c>
      <c r="AE277" s="531">
        <f t="shared" si="59"/>
        <v>577.73853372126007</v>
      </c>
      <c r="AF277" s="507">
        <f t="shared" si="60"/>
        <v>-125.19878031368728</v>
      </c>
      <c r="AG277" s="496">
        <v>4</v>
      </c>
      <c r="AH277" s="496">
        <v>4</v>
      </c>
    </row>
    <row r="278" spans="1:34">
      <c r="A278" s="502">
        <v>887</v>
      </c>
      <c r="B278" s="503" t="s">
        <v>312</v>
      </c>
      <c r="C278" s="504">
        <v>4669</v>
      </c>
      <c r="D278" s="504">
        <v>4569</v>
      </c>
      <c r="E278" s="510">
        <v>270032.34258588997</v>
      </c>
      <c r="F278" s="200">
        <v>150218.91633992293</v>
      </c>
      <c r="G278" s="505">
        <f t="shared" si="51"/>
        <v>-119813.42624596704</v>
      </c>
      <c r="H278" s="506">
        <f t="shared" si="52"/>
        <v>-607767</v>
      </c>
      <c r="I278" s="200">
        <f t="shared" si="53"/>
        <v>-1116565.6468850495</v>
      </c>
      <c r="J278" s="507">
        <f t="shared" si="54"/>
        <v>-508798.64688504953</v>
      </c>
      <c r="K278" s="508">
        <v>-413030</v>
      </c>
      <c r="L278" s="509">
        <v>-582362.03912844777</v>
      </c>
      <c r="M278" s="509">
        <v>-194737</v>
      </c>
      <c r="N278" s="509">
        <v>-256999.09679284197</v>
      </c>
      <c r="O278" s="509">
        <v>-184803.00730917326</v>
      </c>
      <c r="P278" s="508">
        <f t="shared" si="55"/>
        <v>-92401.503654586631</v>
      </c>
      <c r="Q278" s="510"/>
      <c r="R278" s="510">
        <v>2399839</v>
      </c>
      <c r="S278" s="510">
        <v>2578174.0781279448</v>
      </c>
      <c r="T278" s="510">
        <v>1059397.7324163243</v>
      </c>
      <c r="U278" s="510">
        <v>1059709.4182011096</v>
      </c>
      <c r="V278" s="505">
        <f t="shared" si="56"/>
        <v>178646.76391272992</v>
      </c>
      <c r="W278" s="495">
        <v>3121501.7324163243</v>
      </c>
      <c r="X278" s="495">
        <v>2671536.7657839409</v>
      </c>
      <c r="Y278" s="511">
        <v>-303742</v>
      </c>
      <c r="Z278" s="511">
        <v>-303742</v>
      </c>
      <c r="AA278" s="495">
        <v>2817759.7324163243</v>
      </c>
      <c r="AB278" s="495">
        <v>2367794.7657839409</v>
      </c>
      <c r="AC278" s="505">
        <f t="shared" si="57"/>
        <v>-449964.96663238341</v>
      </c>
      <c r="AD278" s="512">
        <f t="shared" si="58"/>
        <v>603.50390499385833</v>
      </c>
      <c r="AE278" s="531">
        <f t="shared" si="59"/>
        <v>518.23041492316497</v>
      </c>
      <c r="AF278" s="507">
        <f t="shared" si="60"/>
        <v>-85.273490070693356</v>
      </c>
      <c r="AG278" s="496">
        <v>6</v>
      </c>
      <c r="AH278" s="496">
        <v>6</v>
      </c>
    </row>
    <row r="279" spans="1:34">
      <c r="A279" s="502">
        <v>889</v>
      </c>
      <c r="B279" s="503" t="s">
        <v>313</v>
      </c>
      <c r="C279" s="504">
        <v>2568</v>
      </c>
      <c r="D279" s="504">
        <v>2523</v>
      </c>
      <c r="E279" s="510">
        <v>2030618.3103060303</v>
      </c>
      <c r="F279" s="200">
        <v>1915612.977958123</v>
      </c>
      <c r="G279" s="505">
        <f t="shared" si="51"/>
        <v>-115005.33234790736</v>
      </c>
      <c r="H279" s="506">
        <f t="shared" si="52"/>
        <v>1517726</v>
      </c>
      <c r="I279" s="200">
        <f t="shared" si="53"/>
        <v>1343199.8729653454</v>
      </c>
      <c r="J279" s="507">
        <f t="shared" si="54"/>
        <v>-174526.12703465461</v>
      </c>
      <c r="K279" s="508">
        <v>1089285</v>
      </c>
      <c r="L279" s="509">
        <v>1105025.1330087872</v>
      </c>
      <c r="M279" s="509">
        <v>428441</v>
      </c>
      <c r="N279" s="509">
        <v>391246.96170345397</v>
      </c>
      <c r="O279" s="509">
        <v>-102048.14783126376</v>
      </c>
      <c r="P279" s="508">
        <f t="shared" si="55"/>
        <v>-51024.073915631881</v>
      </c>
      <c r="Q279" s="510"/>
      <c r="R279" s="510">
        <v>1009703</v>
      </c>
      <c r="S279" s="510">
        <v>1147862.9141781966</v>
      </c>
      <c r="T279" s="510">
        <v>555205.31133360858</v>
      </c>
      <c r="U279" s="510">
        <v>561350.7033262148</v>
      </c>
      <c r="V279" s="505">
        <f t="shared" si="56"/>
        <v>144305.3061708028</v>
      </c>
      <c r="W279" s="495">
        <v>5113252.3113336088</v>
      </c>
      <c r="X279" s="495">
        <v>4968026.4684278872</v>
      </c>
      <c r="Y279" s="511">
        <v>343566</v>
      </c>
      <c r="Z279" s="511">
        <v>343566</v>
      </c>
      <c r="AA279" s="495">
        <v>5456818.3113336088</v>
      </c>
      <c r="AB279" s="495">
        <v>5311592.4684278872</v>
      </c>
      <c r="AC279" s="505">
        <f t="shared" si="57"/>
        <v>-145225.84290572163</v>
      </c>
      <c r="AD279" s="512">
        <f t="shared" si="58"/>
        <v>2124.9292489616855</v>
      </c>
      <c r="AE279" s="531">
        <f t="shared" si="59"/>
        <v>2105.2685170146206</v>
      </c>
      <c r="AF279" s="507">
        <f t="shared" si="60"/>
        <v>-19.66073194706496</v>
      </c>
      <c r="AG279" s="496">
        <v>17</v>
      </c>
      <c r="AH279" s="496">
        <v>17</v>
      </c>
    </row>
    <row r="280" spans="1:34">
      <c r="A280" s="502">
        <v>890</v>
      </c>
      <c r="B280" s="503" t="s">
        <v>314</v>
      </c>
      <c r="C280" s="504">
        <v>1176</v>
      </c>
      <c r="D280" s="504">
        <v>1180</v>
      </c>
      <c r="E280" s="510">
        <v>1865208.2506143129</v>
      </c>
      <c r="F280" s="200">
        <v>1935659.9326480976</v>
      </c>
      <c r="G280" s="505">
        <f t="shared" si="51"/>
        <v>70451.682033784688</v>
      </c>
      <c r="H280" s="506">
        <f t="shared" si="52"/>
        <v>696519</v>
      </c>
      <c r="I280" s="200">
        <f t="shared" si="53"/>
        <v>265008.79330974759</v>
      </c>
      <c r="J280" s="507">
        <f t="shared" si="54"/>
        <v>-431510.20669025241</v>
      </c>
      <c r="K280" s="508">
        <v>119374</v>
      </c>
      <c r="L280" s="509">
        <v>-83264.367140245435</v>
      </c>
      <c r="M280" s="509">
        <v>577145</v>
      </c>
      <c r="N280" s="509">
        <v>419864.60779891768</v>
      </c>
      <c r="O280" s="509">
        <v>-47727.631565949763</v>
      </c>
      <c r="P280" s="508">
        <f t="shared" si="55"/>
        <v>-23863.815782974882</v>
      </c>
      <c r="Q280" s="510"/>
      <c r="R280" s="510">
        <v>493192</v>
      </c>
      <c r="S280" s="510">
        <v>440864.6242226141</v>
      </c>
      <c r="T280" s="510">
        <v>234551.63909570267</v>
      </c>
      <c r="U280" s="510">
        <v>240035.39583360765</v>
      </c>
      <c r="V280" s="505">
        <f t="shared" si="56"/>
        <v>-46843.619039480924</v>
      </c>
      <c r="W280" s="495">
        <v>3289470.6390957027</v>
      </c>
      <c r="X280" s="495">
        <v>2881568.7460140707</v>
      </c>
      <c r="Y280" s="511">
        <v>421218</v>
      </c>
      <c r="Z280" s="511">
        <v>421218</v>
      </c>
      <c r="AA280" s="495">
        <v>3710688.6390957027</v>
      </c>
      <c r="AB280" s="495">
        <v>3302786.7460140707</v>
      </c>
      <c r="AC280" s="505">
        <f t="shared" si="57"/>
        <v>-407901.89308163198</v>
      </c>
      <c r="AD280" s="512">
        <f t="shared" si="58"/>
        <v>3155.347482224237</v>
      </c>
      <c r="AE280" s="531">
        <f t="shared" si="59"/>
        <v>2798.9718186559921</v>
      </c>
      <c r="AF280" s="507">
        <f t="shared" si="60"/>
        <v>-356.37566356824482</v>
      </c>
      <c r="AG280" s="496">
        <v>19</v>
      </c>
      <c r="AH280" s="496">
        <v>19</v>
      </c>
    </row>
    <row r="281" spans="1:34">
      <c r="A281" s="502">
        <v>892</v>
      </c>
      <c r="B281" s="503" t="s">
        <v>315</v>
      </c>
      <c r="C281" s="504">
        <v>3634</v>
      </c>
      <c r="D281" s="504">
        <v>3592</v>
      </c>
      <c r="E281" s="510">
        <v>3883272.6962895487</v>
      </c>
      <c r="F281" s="200">
        <v>3942656.7848859886</v>
      </c>
      <c r="G281" s="505">
        <f t="shared" si="51"/>
        <v>59384.08859643992</v>
      </c>
      <c r="H281" s="506">
        <f t="shared" si="52"/>
        <v>508010</v>
      </c>
      <c r="I281" s="200">
        <f t="shared" si="53"/>
        <v>408455.06883821439</v>
      </c>
      <c r="J281" s="507">
        <f t="shared" si="54"/>
        <v>-99554.931161785615</v>
      </c>
      <c r="K281" s="508">
        <v>377504</v>
      </c>
      <c r="L281" s="509">
        <v>489202.51345750684</v>
      </c>
      <c r="M281" s="509">
        <v>130506</v>
      </c>
      <c r="N281" s="509">
        <v>137181.77476828152</v>
      </c>
      <c r="O281" s="509">
        <v>-145286.14625838265</v>
      </c>
      <c r="P281" s="508">
        <f t="shared" si="55"/>
        <v>-72643.073129191325</v>
      </c>
      <c r="Q281" s="510"/>
      <c r="R281" s="510">
        <v>2042123</v>
      </c>
      <c r="S281" s="510">
        <v>2117889.7145918435</v>
      </c>
      <c r="T281" s="510">
        <v>596788.2530678059</v>
      </c>
      <c r="U281" s="510">
        <v>597967.60653174471</v>
      </c>
      <c r="V281" s="505">
        <f t="shared" si="56"/>
        <v>76946.068055782467</v>
      </c>
      <c r="W281" s="495">
        <v>7030194.2530678064</v>
      </c>
      <c r="X281" s="495">
        <v>7066969.1748478021</v>
      </c>
      <c r="Y281" s="511">
        <v>-596101</v>
      </c>
      <c r="Z281" s="511">
        <v>-596101</v>
      </c>
      <c r="AA281" s="495">
        <v>6434093.2530678064</v>
      </c>
      <c r="AB281" s="495">
        <v>6470868.1748478021</v>
      </c>
      <c r="AC281" s="505">
        <f t="shared" si="57"/>
        <v>36774.921779995784</v>
      </c>
      <c r="AD281" s="512">
        <f t="shared" si="58"/>
        <v>1770.5264868100733</v>
      </c>
      <c r="AE281" s="531">
        <f t="shared" si="59"/>
        <v>1801.4666411046219</v>
      </c>
      <c r="AF281" s="507">
        <f t="shared" si="60"/>
        <v>30.94015429454862</v>
      </c>
      <c r="AG281" s="496">
        <v>13</v>
      </c>
      <c r="AH281" s="496">
        <v>13</v>
      </c>
    </row>
    <row r="282" spans="1:34">
      <c r="A282" s="502">
        <v>893</v>
      </c>
      <c r="B282" s="503" t="s">
        <v>316</v>
      </c>
      <c r="C282" s="504">
        <v>7497</v>
      </c>
      <c r="D282" s="504">
        <v>7434</v>
      </c>
      <c r="E282" s="510">
        <v>6499326.8965137638</v>
      </c>
      <c r="F282" s="200">
        <v>6462834.4996465966</v>
      </c>
      <c r="G282" s="505">
        <f t="shared" si="51"/>
        <v>-36492.396867167205</v>
      </c>
      <c r="H282" s="506">
        <f t="shared" si="52"/>
        <v>-827929</v>
      </c>
      <c r="I282" s="200">
        <f t="shared" si="53"/>
        <v>-765800.04737191577</v>
      </c>
      <c r="J282" s="507">
        <f t="shared" si="54"/>
        <v>62128.952628084226</v>
      </c>
      <c r="K282" s="508">
        <v>-632871</v>
      </c>
      <c r="L282" s="509">
        <v>-320575.94116182358</v>
      </c>
      <c r="M282" s="509">
        <v>-195058</v>
      </c>
      <c r="N282" s="509">
        <v>5802.0120881330258</v>
      </c>
      <c r="O282" s="509">
        <v>-300684.07886548346</v>
      </c>
      <c r="P282" s="508">
        <f t="shared" si="55"/>
        <v>-150342.03943274173</v>
      </c>
      <c r="Q282" s="510"/>
      <c r="R282" s="510">
        <v>2204497</v>
      </c>
      <c r="S282" s="510">
        <v>2391906.1517965347</v>
      </c>
      <c r="T282" s="510">
        <v>1521040.3856361366</v>
      </c>
      <c r="U282" s="510">
        <v>1532299.524666938</v>
      </c>
      <c r="V282" s="505">
        <f t="shared" si="56"/>
        <v>198668.29082733579</v>
      </c>
      <c r="W282" s="495">
        <v>9396935.3856361359</v>
      </c>
      <c r="X282" s="495">
        <v>9621240.1287381761</v>
      </c>
      <c r="Y282" s="511">
        <v>-300256</v>
      </c>
      <c r="Z282" s="511">
        <v>-300256</v>
      </c>
      <c r="AA282" s="495">
        <v>9096679.3856361359</v>
      </c>
      <c r="AB282" s="495">
        <v>9320984.1287381761</v>
      </c>
      <c r="AC282" s="505">
        <f t="shared" si="57"/>
        <v>224304.74310204014</v>
      </c>
      <c r="AD282" s="512">
        <f t="shared" si="58"/>
        <v>1213.3759351255351</v>
      </c>
      <c r="AE282" s="531">
        <f t="shared" si="59"/>
        <v>1253.8316019287297</v>
      </c>
      <c r="AF282" s="507">
        <f t="shared" si="60"/>
        <v>40.455666803194617</v>
      </c>
      <c r="AG282" s="496">
        <v>15</v>
      </c>
      <c r="AH282" s="496">
        <v>15</v>
      </c>
    </row>
    <row r="283" spans="1:34">
      <c r="A283" s="502">
        <v>895</v>
      </c>
      <c r="B283" s="503" t="s">
        <v>317</v>
      </c>
      <c r="C283" s="504">
        <v>15463</v>
      </c>
      <c r="D283" s="504">
        <v>15092</v>
      </c>
      <c r="E283" s="510">
        <v>1916775.5907756463</v>
      </c>
      <c r="F283" s="200">
        <v>1805767.1606525518</v>
      </c>
      <c r="G283" s="505">
        <f t="shared" si="51"/>
        <v>-111008.43012309447</v>
      </c>
      <c r="H283" s="506">
        <f t="shared" si="52"/>
        <v>2793679</v>
      </c>
      <c r="I283" s="200">
        <f t="shared" si="53"/>
        <v>1051068.3715643422</v>
      </c>
      <c r="J283" s="507">
        <f t="shared" si="54"/>
        <v>-1742610.6284356578</v>
      </c>
      <c r="K283" s="508">
        <v>1087191</v>
      </c>
      <c r="L283" s="509">
        <v>762443.70998731267</v>
      </c>
      <c r="M283" s="509">
        <v>1706488</v>
      </c>
      <c r="N283" s="509">
        <v>1204267.1390261569</v>
      </c>
      <c r="O283" s="509">
        <v>-610428.31829941843</v>
      </c>
      <c r="P283" s="508">
        <f t="shared" si="55"/>
        <v>-305214.15914970922</v>
      </c>
      <c r="Q283" s="510"/>
      <c r="R283" s="510">
        <v>1470319</v>
      </c>
      <c r="S283" s="510">
        <v>1763099.6343554698</v>
      </c>
      <c r="T283" s="510">
        <v>2613083.7152337567</v>
      </c>
      <c r="U283" s="510">
        <v>2644395.8623877079</v>
      </c>
      <c r="V283" s="505">
        <f t="shared" si="56"/>
        <v>324092.7815094213</v>
      </c>
      <c r="W283" s="495">
        <v>8793857.7152337562</v>
      </c>
      <c r="X283" s="495">
        <v>7264331.0289601162</v>
      </c>
      <c r="Y283" s="511">
        <v>-1496737</v>
      </c>
      <c r="Z283" s="511">
        <v>-1496737</v>
      </c>
      <c r="AA283" s="495">
        <v>7297120.7152337562</v>
      </c>
      <c r="AB283" s="495">
        <v>5767594.0289601162</v>
      </c>
      <c r="AC283" s="505">
        <f t="shared" si="57"/>
        <v>-1529526.68627364</v>
      </c>
      <c r="AD283" s="512">
        <f t="shared" si="58"/>
        <v>471.90847282117028</v>
      </c>
      <c r="AE283" s="531">
        <f t="shared" si="59"/>
        <v>382.1623395812428</v>
      </c>
      <c r="AF283" s="507">
        <f t="shared" si="60"/>
        <v>-89.746133239927474</v>
      </c>
      <c r="AG283" s="496">
        <v>2</v>
      </c>
      <c r="AH283" s="496">
        <v>2</v>
      </c>
    </row>
    <row r="284" spans="1:34">
      <c r="A284" s="502">
        <v>905</v>
      </c>
      <c r="B284" s="503" t="s">
        <v>318</v>
      </c>
      <c r="C284" s="504">
        <v>67615</v>
      </c>
      <c r="D284" s="504">
        <v>67988</v>
      </c>
      <c r="E284" s="510">
        <v>21540502.137507312</v>
      </c>
      <c r="F284" s="200">
        <v>22188829.296726</v>
      </c>
      <c r="G284" s="505">
        <f t="shared" si="51"/>
        <v>648327.15921868756</v>
      </c>
      <c r="H284" s="506">
        <f t="shared" si="52"/>
        <v>-14155992</v>
      </c>
      <c r="I284" s="200">
        <f t="shared" si="53"/>
        <v>-27479251.073855799</v>
      </c>
      <c r="J284" s="507">
        <f t="shared" si="54"/>
        <v>-13323259.073855799</v>
      </c>
      <c r="K284" s="508">
        <v>-9982524</v>
      </c>
      <c r="L284" s="509">
        <v>-15958684.899163939</v>
      </c>
      <c r="M284" s="509">
        <v>-4173468</v>
      </c>
      <c r="N284" s="509">
        <v>-7395685.3930319529</v>
      </c>
      <c r="O284" s="509">
        <v>-2749920.5211066036</v>
      </c>
      <c r="P284" s="508">
        <f t="shared" si="55"/>
        <v>-1374960.2605533018</v>
      </c>
      <c r="Q284" s="510"/>
      <c r="R284" s="510">
        <v>2607194</v>
      </c>
      <c r="S284" s="510">
        <v>3196897.4530323325</v>
      </c>
      <c r="T284" s="510">
        <v>10466596.893593699</v>
      </c>
      <c r="U284" s="510">
        <v>10755839.592748186</v>
      </c>
      <c r="V284" s="505">
        <f t="shared" si="56"/>
        <v>878946.15218681842</v>
      </c>
      <c r="W284" s="495">
        <v>20458300.893593699</v>
      </c>
      <c r="X284" s="495">
        <v>8662315.2686509117</v>
      </c>
      <c r="Y284" s="511">
        <v>28479655</v>
      </c>
      <c r="Z284" s="511">
        <v>28479655</v>
      </c>
      <c r="AA284" s="495">
        <v>48937955.893593699</v>
      </c>
      <c r="AB284" s="495">
        <v>37141970.268650912</v>
      </c>
      <c r="AC284" s="505">
        <f t="shared" si="57"/>
        <v>-11795985.624942787</v>
      </c>
      <c r="AD284" s="512">
        <f t="shared" si="58"/>
        <v>723.77365811718846</v>
      </c>
      <c r="AE284" s="531">
        <f t="shared" si="59"/>
        <v>546.30185133627867</v>
      </c>
      <c r="AF284" s="507">
        <f t="shared" si="60"/>
        <v>-177.47180678090979</v>
      </c>
      <c r="AG284" s="496">
        <v>15</v>
      </c>
      <c r="AH284" s="496">
        <v>15</v>
      </c>
    </row>
    <row r="285" spans="1:34">
      <c r="A285" s="502">
        <v>908</v>
      </c>
      <c r="B285" s="503" t="s">
        <v>319</v>
      </c>
      <c r="C285" s="504">
        <v>20695</v>
      </c>
      <c r="D285" s="504">
        <v>20703</v>
      </c>
      <c r="E285" s="510">
        <v>4314101.7667926028</v>
      </c>
      <c r="F285" s="200">
        <v>4735198.9846576927</v>
      </c>
      <c r="G285" s="505">
        <f t="shared" si="51"/>
        <v>421097.21786508989</v>
      </c>
      <c r="H285" s="506">
        <f t="shared" si="52"/>
        <v>65177</v>
      </c>
      <c r="I285" s="200">
        <f t="shared" si="53"/>
        <v>-4464030.5367928213</v>
      </c>
      <c r="J285" s="507">
        <f t="shared" si="54"/>
        <v>-4529207.5367928213</v>
      </c>
      <c r="K285" s="508">
        <v>-196172</v>
      </c>
      <c r="L285" s="509">
        <v>-2298968.1932158559</v>
      </c>
      <c r="M285" s="509">
        <v>261349</v>
      </c>
      <c r="N285" s="509">
        <v>-908996.46691189159</v>
      </c>
      <c r="O285" s="509">
        <v>-837377.25111004908</v>
      </c>
      <c r="P285" s="508">
        <f t="shared" si="55"/>
        <v>-418688.62555502454</v>
      </c>
      <c r="Q285" s="510"/>
      <c r="R285" s="510">
        <v>4395559</v>
      </c>
      <c r="S285" s="510">
        <v>4274280.4531370765</v>
      </c>
      <c r="T285" s="510">
        <v>2924192.5603013136</v>
      </c>
      <c r="U285" s="510">
        <v>2941883.879040495</v>
      </c>
      <c r="V285" s="505">
        <f t="shared" si="56"/>
        <v>-103587.22812374122</v>
      </c>
      <c r="W285" s="495">
        <v>11699030.560301313</v>
      </c>
      <c r="X285" s="495">
        <v>7487332.780042503</v>
      </c>
      <c r="Y285" s="511">
        <v>933289</v>
      </c>
      <c r="Z285" s="511">
        <v>933289</v>
      </c>
      <c r="AA285" s="495">
        <v>12632319.560301313</v>
      </c>
      <c r="AB285" s="495">
        <v>8420621.780042503</v>
      </c>
      <c r="AC285" s="505">
        <f t="shared" si="57"/>
        <v>-4211697.7802588101</v>
      </c>
      <c r="AD285" s="512">
        <f t="shared" si="58"/>
        <v>610.40442427162668</v>
      </c>
      <c r="AE285" s="531">
        <f t="shared" si="59"/>
        <v>406.7343756963968</v>
      </c>
      <c r="AF285" s="507">
        <f t="shared" si="60"/>
        <v>-203.67004857522988</v>
      </c>
      <c r="AG285" s="496">
        <v>6</v>
      </c>
      <c r="AH285" s="496">
        <v>6</v>
      </c>
    </row>
    <row r="286" spans="1:34">
      <c r="A286" s="502">
        <v>915</v>
      </c>
      <c r="B286" s="503" t="s">
        <v>320</v>
      </c>
      <c r="C286" s="504">
        <v>19973</v>
      </c>
      <c r="D286" s="504">
        <v>19759</v>
      </c>
      <c r="E286" s="510">
        <v>-1808328.1982581962</v>
      </c>
      <c r="F286" s="200">
        <v>-1881904.6310510039</v>
      </c>
      <c r="G286" s="505">
        <f t="shared" si="51"/>
        <v>-73576.432792807696</v>
      </c>
      <c r="H286" s="506">
        <f t="shared" si="52"/>
        <v>1807047</v>
      </c>
      <c r="I286" s="200">
        <f t="shared" si="53"/>
        <v>-1428877.4674440627</v>
      </c>
      <c r="J286" s="507">
        <f t="shared" si="54"/>
        <v>-3235924.4674440627</v>
      </c>
      <c r="K286" s="508">
        <v>773634</v>
      </c>
      <c r="L286" s="509">
        <v>-245506.05035969205</v>
      </c>
      <c r="M286" s="509">
        <v>1033413</v>
      </c>
      <c r="N286" s="509">
        <v>15421.301701563149</v>
      </c>
      <c r="O286" s="509">
        <v>-799195.1458572892</v>
      </c>
      <c r="P286" s="508">
        <f t="shared" si="55"/>
        <v>-399597.5729286446</v>
      </c>
      <c r="Q286" s="510"/>
      <c r="R286" s="510">
        <v>6452902</v>
      </c>
      <c r="S286" s="510">
        <v>6064145.9564988464</v>
      </c>
      <c r="T286" s="510">
        <v>3323029.3194958591</v>
      </c>
      <c r="U286" s="510">
        <v>3380286.8228135151</v>
      </c>
      <c r="V286" s="505">
        <f t="shared" si="56"/>
        <v>-331498.54018349759</v>
      </c>
      <c r="W286" s="495">
        <v>9774650.3194958586</v>
      </c>
      <c r="X286" s="495">
        <v>6133650.6808173526</v>
      </c>
      <c r="Y286" s="511">
        <v>-2328772</v>
      </c>
      <c r="Z286" s="511">
        <v>-2328772</v>
      </c>
      <c r="AA286" s="495">
        <v>7445878.3194958586</v>
      </c>
      <c r="AB286" s="495">
        <v>3804878.6808173526</v>
      </c>
      <c r="AC286" s="505">
        <f t="shared" si="57"/>
        <v>-3640999.638678506</v>
      </c>
      <c r="AD286" s="512">
        <f t="shared" si="58"/>
        <v>372.79719218424168</v>
      </c>
      <c r="AE286" s="531">
        <f t="shared" si="59"/>
        <v>192.56433426880676</v>
      </c>
      <c r="AF286" s="507">
        <f t="shared" si="60"/>
        <v>-180.23285791543492</v>
      </c>
      <c r="AG286" s="496">
        <v>11</v>
      </c>
      <c r="AH286" s="496">
        <v>11</v>
      </c>
    </row>
    <row r="287" spans="1:34">
      <c r="A287" s="502">
        <v>918</v>
      </c>
      <c r="B287" s="503" t="s">
        <v>321</v>
      </c>
      <c r="C287" s="504">
        <v>2271</v>
      </c>
      <c r="D287" s="504">
        <v>2228</v>
      </c>
      <c r="E287" s="510">
        <v>398195.82248031395</v>
      </c>
      <c r="F287" s="200">
        <v>346167.87953571184</v>
      </c>
      <c r="G287" s="505">
        <f t="shared" si="51"/>
        <v>-52027.942944602109</v>
      </c>
      <c r="H287" s="506">
        <f t="shared" si="52"/>
        <v>-80380</v>
      </c>
      <c r="I287" s="200">
        <f t="shared" si="53"/>
        <v>-144096.56648978058</v>
      </c>
      <c r="J287" s="507">
        <f t="shared" si="54"/>
        <v>-63716.566489780584</v>
      </c>
      <c r="K287" s="508">
        <v>-60287</v>
      </c>
      <c r="L287" s="509">
        <v>-10661.093173115885</v>
      </c>
      <c r="M287" s="509">
        <v>-20093</v>
      </c>
      <c r="N287" s="509">
        <v>1738.8865929997821</v>
      </c>
      <c r="O287" s="509">
        <v>-90116.239939776322</v>
      </c>
      <c r="P287" s="508">
        <f t="shared" si="55"/>
        <v>-45058.119969888161</v>
      </c>
      <c r="Q287" s="510"/>
      <c r="R287" s="510">
        <v>738026</v>
      </c>
      <c r="S287" s="510">
        <v>928193.38716772664</v>
      </c>
      <c r="T287" s="510">
        <v>520627.6267714923</v>
      </c>
      <c r="U287" s="510">
        <v>521385.19008930796</v>
      </c>
      <c r="V287" s="505">
        <f t="shared" si="56"/>
        <v>190924.95048554218</v>
      </c>
      <c r="W287" s="495">
        <v>1576469.6267714924</v>
      </c>
      <c r="X287" s="495">
        <v>1651649.8903029724</v>
      </c>
      <c r="Y287" s="511">
        <v>-563325</v>
      </c>
      <c r="Z287" s="511">
        <v>-563325</v>
      </c>
      <c r="AA287" s="495">
        <v>1013144.6267714924</v>
      </c>
      <c r="AB287" s="495">
        <v>1088324.8903029724</v>
      </c>
      <c r="AC287" s="505">
        <f t="shared" si="57"/>
        <v>75180.263531479985</v>
      </c>
      <c r="AD287" s="512">
        <f t="shared" si="58"/>
        <v>446.12268902311422</v>
      </c>
      <c r="AE287" s="531">
        <f t="shared" si="59"/>
        <v>488.47616261354239</v>
      </c>
      <c r="AF287" s="507">
        <f t="shared" si="60"/>
        <v>42.353473590428166</v>
      </c>
      <c r="AG287" s="496">
        <v>2</v>
      </c>
      <c r="AH287" s="496">
        <v>2</v>
      </c>
    </row>
    <row r="288" spans="1:34">
      <c r="A288" s="502">
        <v>921</v>
      </c>
      <c r="B288" s="503" t="s">
        <v>322</v>
      </c>
      <c r="C288" s="504">
        <v>1941</v>
      </c>
      <c r="D288" s="504">
        <v>1894</v>
      </c>
      <c r="E288" s="510">
        <v>200409.29799523344</v>
      </c>
      <c r="F288" s="200">
        <v>152275.97225300455</v>
      </c>
      <c r="G288" s="505">
        <f t="shared" si="51"/>
        <v>-48133.325742228888</v>
      </c>
      <c r="H288" s="506">
        <f t="shared" si="52"/>
        <v>864875</v>
      </c>
      <c r="I288" s="200">
        <f t="shared" si="53"/>
        <v>652972.92124795413</v>
      </c>
      <c r="J288" s="507">
        <f t="shared" si="54"/>
        <v>-211902.07875204587</v>
      </c>
      <c r="K288" s="508">
        <v>750034</v>
      </c>
      <c r="L288" s="509">
        <v>713354.76195978804</v>
      </c>
      <c r="M288" s="509">
        <v>114841</v>
      </c>
      <c r="N288" s="509">
        <v>54528.499354999367</v>
      </c>
      <c r="O288" s="509">
        <v>-76606.893377888846</v>
      </c>
      <c r="P288" s="508">
        <f t="shared" si="55"/>
        <v>-38303.446688944423</v>
      </c>
      <c r="Q288" s="510"/>
      <c r="R288" s="510">
        <v>964813</v>
      </c>
      <c r="S288" s="510">
        <v>1060471.2763946839</v>
      </c>
      <c r="T288" s="510">
        <v>489090.13610551949</v>
      </c>
      <c r="U288" s="510">
        <v>495409.43787351053</v>
      </c>
      <c r="V288" s="505">
        <f t="shared" si="56"/>
        <v>101977.57816267502</v>
      </c>
      <c r="W288" s="495">
        <v>2519187.1361055197</v>
      </c>
      <c r="X288" s="495">
        <v>2361129.6077691587</v>
      </c>
      <c r="Y288" s="511">
        <v>168534</v>
      </c>
      <c r="Z288" s="511">
        <v>168534</v>
      </c>
      <c r="AA288" s="495">
        <v>2687721.1361055197</v>
      </c>
      <c r="AB288" s="495">
        <v>2529663.6077691587</v>
      </c>
      <c r="AC288" s="505">
        <f t="shared" si="57"/>
        <v>-158057.52833636105</v>
      </c>
      <c r="AD288" s="512">
        <f t="shared" si="58"/>
        <v>1384.7094982511694</v>
      </c>
      <c r="AE288" s="531">
        <f t="shared" si="59"/>
        <v>1335.6196450734735</v>
      </c>
      <c r="AF288" s="507">
        <f t="shared" si="60"/>
        <v>-49.089853177695886</v>
      </c>
      <c r="AG288" s="496">
        <v>11</v>
      </c>
      <c r="AH288" s="496">
        <v>11</v>
      </c>
    </row>
    <row r="289" spans="1:34">
      <c r="A289" s="502">
        <v>922</v>
      </c>
      <c r="B289" s="503" t="s">
        <v>323</v>
      </c>
      <c r="C289" s="504">
        <v>4444</v>
      </c>
      <c r="D289" s="504">
        <v>4501</v>
      </c>
      <c r="E289" s="510">
        <v>2574163.995054503</v>
      </c>
      <c r="F289" s="200">
        <v>2694705.2954164124</v>
      </c>
      <c r="G289" s="505">
        <f t="shared" si="51"/>
        <v>120541.30036190944</v>
      </c>
      <c r="H289" s="506">
        <f t="shared" si="52"/>
        <v>-654070</v>
      </c>
      <c r="I289" s="200">
        <f t="shared" si="53"/>
        <v>-457440.62949860434</v>
      </c>
      <c r="J289" s="507">
        <f t="shared" si="54"/>
        <v>196629.37050139566</v>
      </c>
      <c r="K289" s="508">
        <v>-317848</v>
      </c>
      <c r="L289" s="509">
        <v>-66376.119101292701</v>
      </c>
      <c r="M289" s="509">
        <v>-336222</v>
      </c>
      <c r="N289" s="509">
        <v>-117985.60826382875</v>
      </c>
      <c r="O289" s="509">
        <v>-182052.60142232192</v>
      </c>
      <c r="P289" s="508">
        <f t="shared" si="55"/>
        <v>-91026.300711160962</v>
      </c>
      <c r="Q289" s="510"/>
      <c r="R289" s="510">
        <v>1367818</v>
      </c>
      <c r="S289" s="510">
        <v>1248479.669885529</v>
      </c>
      <c r="T289" s="510">
        <v>723605.03246662067</v>
      </c>
      <c r="U289" s="510">
        <v>717880.66092118248</v>
      </c>
      <c r="V289" s="505">
        <f t="shared" si="56"/>
        <v>-125062.70165990922</v>
      </c>
      <c r="W289" s="495">
        <v>4011517.0324666207</v>
      </c>
      <c r="X289" s="495">
        <v>4203624.9967245329</v>
      </c>
      <c r="Y289" s="511">
        <v>-1061894</v>
      </c>
      <c r="Z289" s="511">
        <v>-1061894</v>
      </c>
      <c r="AA289" s="495">
        <v>2949623.0324666207</v>
      </c>
      <c r="AB289" s="495">
        <v>3141730.9967245329</v>
      </c>
      <c r="AC289" s="505">
        <f t="shared" si="57"/>
        <v>192107.96425791224</v>
      </c>
      <c r="AD289" s="512">
        <f t="shared" si="58"/>
        <v>663.73155546053567</v>
      </c>
      <c r="AE289" s="531">
        <f t="shared" si="59"/>
        <v>698.00733097634588</v>
      </c>
      <c r="AF289" s="507">
        <f t="shared" si="60"/>
        <v>34.27577551581021</v>
      </c>
      <c r="AG289" s="496">
        <v>6</v>
      </c>
      <c r="AH289" s="496">
        <v>6</v>
      </c>
    </row>
    <row r="290" spans="1:34">
      <c r="A290" s="502">
        <v>924</v>
      </c>
      <c r="B290" s="503" t="s">
        <v>324</v>
      </c>
      <c r="C290" s="504">
        <v>3004</v>
      </c>
      <c r="D290" s="504">
        <v>2946</v>
      </c>
      <c r="E290" s="510">
        <v>1176813.2361493004</v>
      </c>
      <c r="F290" s="200">
        <v>977380.79463195638</v>
      </c>
      <c r="G290" s="505">
        <f t="shared" si="51"/>
        <v>-199432.44151734398</v>
      </c>
      <c r="H290" s="506">
        <f t="shared" si="52"/>
        <v>-419132</v>
      </c>
      <c r="I290" s="200">
        <f t="shared" si="53"/>
        <v>-100767.98637988255</v>
      </c>
      <c r="J290" s="507">
        <f t="shared" si="54"/>
        <v>318364.01362011745</v>
      </c>
      <c r="K290" s="508">
        <v>-112247</v>
      </c>
      <c r="L290" s="509">
        <v>166409.2495773077</v>
      </c>
      <c r="M290" s="509">
        <v>-306885</v>
      </c>
      <c r="N290" s="509">
        <v>-88441.300457247897</v>
      </c>
      <c r="O290" s="509">
        <v>-119157.29033329491</v>
      </c>
      <c r="P290" s="508">
        <f t="shared" si="55"/>
        <v>-59578.645166647453</v>
      </c>
      <c r="Q290" s="510"/>
      <c r="R290" s="510">
        <v>1620249</v>
      </c>
      <c r="S290" s="510">
        <v>1607531.7323717417</v>
      </c>
      <c r="T290" s="510">
        <v>723912.00203211652</v>
      </c>
      <c r="U290" s="510">
        <v>725626.16125412926</v>
      </c>
      <c r="V290" s="505">
        <f t="shared" si="56"/>
        <v>-11003.108406245708</v>
      </c>
      <c r="W290" s="495">
        <v>3101842.0020321165</v>
      </c>
      <c r="X290" s="495">
        <v>3209770.7018779535</v>
      </c>
      <c r="Y290" s="511">
        <v>164825</v>
      </c>
      <c r="Z290" s="511">
        <v>164825</v>
      </c>
      <c r="AA290" s="495">
        <v>3266667.0020321165</v>
      </c>
      <c r="AB290" s="495">
        <v>3374595.7018779535</v>
      </c>
      <c r="AC290" s="505">
        <f t="shared" si="57"/>
        <v>107928.69984583696</v>
      </c>
      <c r="AD290" s="512">
        <f t="shared" si="58"/>
        <v>1087.4390819015034</v>
      </c>
      <c r="AE290" s="531">
        <f t="shared" si="59"/>
        <v>1145.4839449687554</v>
      </c>
      <c r="AF290" s="507">
        <f t="shared" si="60"/>
        <v>58.044863067251981</v>
      </c>
      <c r="AG290" s="496">
        <v>16</v>
      </c>
      <c r="AH290" s="496">
        <v>16</v>
      </c>
    </row>
    <row r="291" spans="1:34">
      <c r="A291" s="502">
        <v>925</v>
      </c>
      <c r="B291" s="503" t="s">
        <v>325</v>
      </c>
      <c r="C291" s="504">
        <v>3490</v>
      </c>
      <c r="D291" s="504">
        <v>3427</v>
      </c>
      <c r="E291" s="510">
        <v>1310299.5481718569</v>
      </c>
      <c r="F291" s="200">
        <v>1251222.7946161409</v>
      </c>
      <c r="G291" s="505">
        <f t="shared" si="51"/>
        <v>-59076.753555716015</v>
      </c>
      <c r="H291" s="506">
        <f t="shared" si="52"/>
        <v>2078296</v>
      </c>
      <c r="I291" s="200">
        <f t="shared" si="53"/>
        <v>2055581.3348337337</v>
      </c>
      <c r="J291" s="507">
        <f t="shared" si="54"/>
        <v>-22714.665166266263</v>
      </c>
      <c r="K291" s="508">
        <v>1179052</v>
      </c>
      <c r="L291" s="509">
        <v>1329043.996588594</v>
      </c>
      <c r="M291" s="509">
        <v>899244</v>
      </c>
      <c r="N291" s="509">
        <v>934455.88914748246</v>
      </c>
      <c r="O291" s="509">
        <v>-138612.36726822867</v>
      </c>
      <c r="P291" s="508">
        <f t="shared" si="55"/>
        <v>-69306.183634114335</v>
      </c>
      <c r="Q291" s="510"/>
      <c r="R291" s="510">
        <v>-135602</v>
      </c>
      <c r="S291" s="510">
        <v>-20346.594664725475</v>
      </c>
      <c r="T291" s="510">
        <v>817536.66303129576</v>
      </c>
      <c r="U291" s="510">
        <v>821716.12039807416</v>
      </c>
      <c r="V291" s="505">
        <f t="shared" si="56"/>
        <v>119434.86270205292</v>
      </c>
      <c r="W291" s="495">
        <v>4070529.6630312959</v>
      </c>
      <c r="X291" s="495">
        <v>4108173.6551832333</v>
      </c>
      <c r="Y291" s="511">
        <v>120111</v>
      </c>
      <c r="Z291" s="511">
        <v>120111</v>
      </c>
      <c r="AA291" s="495">
        <v>4190640.6630312959</v>
      </c>
      <c r="AB291" s="495">
        <v>4228284.6551832333</v>
      </c>
      <c r="AC291" s="505">
        <f t="shared" si="57"/>
        <v>37643.992151937447</v>
      </c>
      <c r="AD291" s="512">
        <f t="shared" si="58"/>
        <v>1200.7566369717181</v>
      </c>
      <c r="AE291" s="531">
        <f t="shared" si="59"/>
        <v>1233.8151897237331</v>
      </c>
      <c r="AF291" s="507">
        <f t="shared" si="60"/>
        <v>33.058552752014975</v>
      </c>
      <c r="AG291" s="496">
        <v>11</v>
      </c>
      <c r="AH291" s="496">
        <v>11</v>
      </c>
    </row>
    <row r="292" spans="1:34">
      <c r="A292" s="502">
        <v>927</v>
      </c>
      <c r="B292" s="503" t="s">
        <v>326</v>
      </c>
      <c r="C292" s="504">
        <v>29239</v>
      </c>
      <c r="D292" s="504">
        <v>28913</v>
      </c>
      <c r="E292" s="510">
        <v>14592275.38420104</v>
      </c>
      <c r="F292" s="200">
        <v>13682800.116263466</v>
      </c>
      <c r="G292" s="505">
        <f t="shared" si="51"/>
        <v>-909475.26793757454</v>
      </c>
      <c r="H292" s="506">
        <f t="shared" si="52"/>
        <v>883285</v>
      </c>
      <c r="I292" s="200">
        <f t="shared" si="53"/>
        <v>1327533.405235718</v>
      </c>
      <c r="J292" s="507">
        <f t="shared" si="54"/>
        <v>444248.405235718</v>
      </c>
      <c r="K292" s="508">
        <v>-5557</v>
      </c>
      <c r="L292" s="509">
        <v>1640861.6653268898</v>
      </c>
      <c r="M292" s="509">
        <v>888842</v>
      </c>
      <c r="N292" s="509">
        <v>1440844.2121117585</v>
      </c>
      <c r="O292" s="509">
        <v>-1169448.3148019537</v>
      </c>
      <c r="P292" s="508">
        <f t="shared" si="55"/>
        <v>-584724.15740097687</v>
      </c>
      <c r="Q292" s="510"/>
      <c r="R292" s="510">
        <v>3695454</v>
      </c>
      <c r="S292" s="510">
        <v>2614351.9491401748</v>
      </c>
      <c r="T292" s="510">
        <v>4188001.3455443038</v>
      </c>
      <c r="U292" s="510">
        <v>4173779.3762061084</v>
      </c>
      <c r="V292" s="505">
        <f t="shared" si="56"/>
        <v>-1095324.0201980202</v>
      </c>
      <c r="W292" s="495">
        <v>23359016.345544305</v>
      </c>
      <c r="X292" s="495">
        <v>21798464.846845552</v>
      </c>
      <c r="Y292" s="511">
        <v>-3298104</v>
      </c>
      <c r="Z292" s="511">
        <v>-3298104</v>
      </c>
      <c r="AA292" s="495">
        <v>20060912.345544305</v>
      </c>
      <c r="AB292" s="495">
        <v>18500360.846845552</v>
      </c>
      <c r="AC292" s="505">
        <f t="shared" si="57"/>
        <v>-1560551.4986987524</v>
      </c>
      <c r="AD292" s="512">
        <f t="shared" si="58"/>
        <v>686.10117806848064</v>
      </c>
      <c r="AE292" s="531">
        <f t="shared" si="59"/>
        <v>639.86306667746521</v>
      </c>
      <c r="AF292" s="507">
        <f t="shared" si="60"/>
        <v>-46.238111391015423</v>
      </c>
      <c r="AG292" s="496">
        <v>1</v>
      </c>
      <c r="AH292" s="497">
        <v>34</v>
      </c>
    </row>
    <row r="293" spans="1:34">
      <c r="A293" s="502">
        <v>931</v>
      </c>
      <c r="B293" s="503" t="s">
        <v>327</v>
      </c>
      <c r="C293" s="504">
        <v>6070</v>
      </c>
      <c r="D293" s="504">
        <v>5951</v>
      </c>
      <c r="E293" s="510">
        <v>790121.78791960701</v>
      </c>
      <c r="F293" s="200">
        <v>668551.09905944718</v>
      </c>
      <c r="G293" s="505">
        <f t="shared" si="51"/>
        <v>-121570.68886015983</v>
      </c>
      <c r="H293" s="506">
        <f t="shared" si="52"/>
        <v>5901186</v>
      </c>
      <c r="I293" s="200">
        <f t="shared" si="53"/>
        <v>3614935.145631393</v>
      </c>
      <c r="J293" s="507">
        <f t="shared" si="54"/>
        <v>-2286250.854368607</v>
      </c>
      <c r="K293" s="508">
        <v>3485528</v>
      </c>
      <c r="L293" s="509">
        <v>2397932.1255381326</v>
      </c>
      <c r="M293" s="509">
        <v>2415658</v>
      </c>
      <c r="N293" s="509">
        <v>1578054.4634605912</v>
      </c>
      <c r="O293" s="509">
        <v>-240700.96224488731</v>
      </c>
      <c r="P293" s="508">
        <f t="shared" si="55"/>
        <v>-120350.48112244366</v>
      </c>
      <c r="Q293" s="510"/>
      <c r="R293" s="510">
        <v>1848308</v>
      </c>
      <c r="S293" s="510">
        <v>2369597.7316562203</v>
      </c>
      <c r="T293" s="510">
        <v>1313012.9657017426</v>
      </c>
      <c r="U293" s="510">
        <v>1324690.4211899939</v>
      </c>
      <c r="V293" s="505">
        <f t="shared" si="56"/>
        <v>532967.1871444718</v>
      </c>
      <c r="W293" s="495">
        <v>9852628.9657017421</v>
      </c>
      <c r="X293" s="495">
        <v>7977774.3975370713</v>
      </c>
      <c r="Y293" s="511">
        <v>31174</v>
      </c>
      <c r="Z293" s="511">
        <v>31174</v>
      </c>
      <c r="AA293" s="495">
        <v>9883802.9657017421</v>
      </c>
      <c r="AB293" s="495">
        <v>8008948.3975370713</v>
      </c>
      <c r="AC293" s="505">
        <f t="shared" si="57"/>
        <v>-1874854.5681646708</v>
      </c>
      <c r="AD293" s="512">
        <f t="shared" si="58"/>
        <v>1628.3036187317532</v>
      </c>
      <c r="AE293" s="531">
        <f t="shared" si="59"/>
        <v>1345.8155599961472</v>
      </c>
      <c r="AF293" s="507">
        <f t="shared" si="60"/>
        <v>-282.48805873560605</v>
      </c>
      <c r="AG293" s="496">
        <v>13</v>
      </c>
      <c r="AH293" s="496">
        <v>13</v>
      </c>
    </row>
    <row r="294" spans="1:34">
      <c r="A294" s="502">
        <v>934</v>
      </c>
      <c r="B294" s="503" t="s">
        <v>328</v>
      </c>
      <c r="C294" s="504">
        <v>2756</v>
      </c>
      <c r="D294" s="504">
        <v>2671</v>
      </c>
      <c r="E294" s="510">
        <v>358316.28741895128</v>
      </c>
      <c r="F294" s="200">
        <v>148311.11832299147</v>
      </c>
      <c r="G294" s="505">
        <f t="shared" si="51"/>
        <v>-210005.16909595981</v>
      </c>
      <c r="H294" s="506">
        <f t="shared" si="52"/>
        <v>378252</v>
      </c>
      <c r="I294" s="200">
        <f t="shared" si="53"/>
        <v>216969.22758990776</v>
      </c>
      <c r="J294" s="507">
        <f t="shared" si="54"/>
        <v>-161282.77241009224</v>
      </c>
      <c r="K294" s="508">
        <v>336310</v>
      </c>
      <c r="L294" s="509">
        <v>367164.99463517335</v>
      </c>
      <c r="M294" s="509">
        <v>41942</v>
      </c>
      <c r="N294" s="509">
        <v>11855.72097929184</v>
      </c>
      <c r="O294" s="509">
        <v>-108034.32534970492</v>
      </c>
      <c r="P294" s="508">
        <f t="shared" si="55"/>
        <v>-54017.162674852458</v>
      </c>
      <c r="Q294" s="510"/>
      <c r="R294" s="510">
        <v>1250089</v>
      </c>
      <c r="S294" s="510">
        <v>1223184.3198503868</v>
      </c>
      <c r="T294" s="510">
        <v>565563.69020306994</v>
      </c>
      <c r="U294" s="510">
        <v>571588.53985323012</v>
      </c>
      <c r="V294" s="505">
        <f t="shared" si="56"/>
        <v>-20879.830499453004</v>
      </c>
      <c r="W294" s="495">
        <v>2552220.6902030697</v>
      </c>
      <c r="X294" s="495">
        <v>2160053.205616524</v>
      </c>
      <c r="Y294" s="511">
        <v>-776612</v>
      </c>
      <c r="Z294" s="511">
        <v>-776612</v>
      </c>
      <c r="AA294" s="495">
        <v>1775608.6902030697</v>
      </c>
      <c r="AB294" s="495">
        <v>1383441.205616524</v>
      </c>
      <c r="AC294" s="505">
        <f t="shared" si="57"/>
        <v>-392167.48458654573</v>
      </c>
      <c r="AD294" s="512">
        <f t="shared" si="58"/>
        <v>644.27020689516314</v>
      </c>
      <c r="AE294" s="531">
        <f t="shared" si="59"/>
        <v>517.94878533003521</v>
      </c>
      <c r="AF294" s="507">
        <f t="shared" si="60"/>
        <v>-126.32142156512793</v>
      </c>
      <c r="AG294" s="496">
        <v>14</v>
      </c>
      <c r="AH294" s="496">
        <v>14</v>
      </c>
    </row>
    <row r="295" spans="1:34">
      <c r="A295" s="502">
        <v>935</v>
      </c>
      <c r="B295" s="503" t="s">
        <v>329</v>
      </c>
      <c r="C295" s="504">
        <v>3040</v>
      </c>
      <c r="D295" s="504">
        <v>2985</v>
      </c>
      <c r="E295" s="510">
        <v>276616.66924199753</v>
      </c>
      <c r="F295" s="200">
        <v>138198.16729951501</v>
      </c>
      <c r="G295" s="505">
        <f t="shared" si="51"/>
        <v>-138418.50194248252</v>
      </c>
      <c r="H295" s="506">
        <f t="shared" si="52"/>
        <v>423190</v>
      </c>
      <c r="I295" s="200">
        <f t="shared" si="53"/>
        <v>-2260.6122356085471</v>
      </c>
      <c r="J295" s="507">
        <f t="shared" si="54"/>
        <v>-425450.61223560857</v>
      </c>
      <c r="K295" s="508">
        <v>168608</v>
      </c>
      <c r="L295" s="509">
        <v>55855.826166222199</v>
      </c>
      <c r="M295" s="509">
        <v>254582</v>
      </c>
      <c r="N295" s="509">
        <v>122985.65510371166</v>
      </c>
      <c r="O295" s="509">
        <v>-120734.72900369494</v>
      </c>
      <c r="P295" s="508">
        <f t="shared" si="55"/>
        <v>-60367.364501847471</v>
      </c>
      <c r="Q295" s="510"/>
      <c r="R295" s="510">
        <v>896706</v>
      </c>
      <c r="S295" s="510">
        <v>1082296.6779084497</v>
      </c>
      <c r="T295" s="510">
        <v>632603.8478659899</v>
      </c>
      <c r="U295" s="510">
        <v>637315.49600741966</v>
      </c>
      <c r="V295" s="505">
        <f t="shared" si="56"/>
        <v>190302.32604987943</v>
      </c>
      <c r="W295" s="495">
        <v>2229116.8478659899</v>
      </c>
      <c r="X295" s="495">
        <v>1855549.7289797845</v>
      </c>
      <c r="Y295" s="511">
        <v>62258</v>
      </c>
      <c r="Z295" s="511">
        <v>62258</v>
      </c>
      <c r="AA295" s="495">
        <v>2291374.8478659899</v>
      </c>
      <c r="AB295" s="495">
        <v>1917807.7289797845</v>
      </c>
      <c r="AC295" s="505">
        <f t="shared" si="57"/>
        <v>-373567.11888620537</v>
      </c>
      <c r="AD295" s="512">
        <f t="shared" si="58"/>
        <v>753.74172627170719</v>
      </c>
      <c r="AE295" s="531">
        <f t="shared" si="59"/>
        <v>642.48165124950901</v>
      </c>
      <c r="AF295" s="507">
        <f t="shared" si="60"/>
        <v>-111.26007502219818</v>
      </c>
      <c r="AG295" s="496">
        <v>8</v>
      </c>
      <c r="AH295" s="496">
        <v>8</v>
      </c>
    </row>
    <row r="296" spans="1:34">
      <c r="A296" s="502">
        <v>936</v>
      </c>
      <c r="B296" s="503" t="s">
        <v>330</v>
      </c>
      <c r="C296" s="504">
        <v>6465</v>
      </c>
      <c r="D296" s="504">
        <v>6395</v>
      </c>
      <c r="E296" s="510">
        <v>691053.73471952602</v>
      </c>
      <c r="F296" s="200">
        <v>845488.1902865381</v>
      </c>
      <c r="G296" s="505">
        <f t="shared" si="51"/>
        <v>154434.45556701208</v>
      </c>
      <c r="H296" s="506">
        <f t="shared" si="52"/>
        <v>3270932</v>
      </c>
      <c r="I296" s="200">
        <f t="shared" si="53"/>
        <v>2503359.4757185471</v>
      </c>
      <c r="J296" s="507">
        <f t="shared" si="54"/>
        <v>-767572.52428145288</v>
      </c>
      <c r="K296" s="508">
        <v>2153809</v>
      </c>
      <c r="L296" s="509">
        <v>1998460.5044744562</v>
      </c>
      <c r="M296" s="509">
        <v>1117123</v>
      </c>
      <c r="N296" s="509">
        <v>892888.21344440733</v>
      </c>
      <c r="O296" s="509">
        <v>-258659.49480021078</v>
      </c>
      <c r="P296" s="508">
        <f t="shared" si="55"/>
        <v>-129329.74740010539</v>
      </c>
      <c r="Q296" s="510"/>
      <c r="R296" s="510">
        <v>1661339</v>
      </c>
      <c r="S296" s="510">
        <v>2005153.4323144634</v>
      </c>
      <c r="T296" s="510">
        <v>1423625.6235486304</v>
      </c>
      <c r="U296" s="510">
        <v>1437476.7943180494</v>
      </c>
      <c r="V296" s="505">
        <f t="shared" si="56"/>
        <v>357665.60308388248</v>
      </c>
      <c r="W296" s="495">
        <v>7046950.6235486306</v>
      </c>
      <c r="X296" s="495">
        <v>6791477.892637617</v>
      </c>
      <c r="Y296" s="511">
        <v>714835</v>
      </c>
      <c r="Z296" s="511">
        <v>714835</v>
      </c>
      <c r="AA296" s="495">
        <v>7761785.6235486306</v>
      </c>
      <c r="AB296" s="495">
        <v>7506312.892637617</v>
      </c>
      <c r="AC296" s="505">
        <f t="shared" si="57"/>
        <v>-255472.73091101367</v>
      </c>
      <c r="AD296" s="512">
        <f t="shared" si="58"/>
        <v>1200.5855566200512</v>
      </c>
      <c r="AE296" s="531">
        <f t="shared" si="59"/>
        <v>1173.7784038526374</v>
      </c>
      <c r="AF296" s="507">
        <f t="shared" si="60"/>
        <v>-26.807152767413754</v>
      </c>
      <c r="AG296" s="496">
        <v>6</v>
      </c>
      <c r="AH296" s="496">
        <v>6</v>
      </c>
    </row>
    <row r="297" spans="1:34">
      <c r="A297" s="502">
        <v>946</v>
      </c>
      <c r="B297" s="503" t="s">
        <v>331</v>
      </c>
      <c r="C297" s="504">
        <v>6376</v>
      </c>
      <c r="D297" s="504">
        <v>6287</v>
      </c>
      <c r="E297" s="510">
        <v>4901433.4107991783</v>
      </c>
      <c r="F297" s="200">
        <v>5089401.4709421862</v>
      </c>
      <c r="G297" s="505">
        <f t="shared" si="51"/>
        <v>187968.0601430079</v>
      </c>
      <c r="H297" s="506">
        <f t="shared" si="52"/>
        <v>79508</v>
      </c>
      <c r="I297" s="200">
        <f t="shared" si="53"/>
        <v>-404628.41926937544</v>
      </c>
      <c r="J297" s="507">
        <f t="shared" si="54"/>
        <v>-484136.41926937544</v>
      </c>
      <c r="K297" s="508">
        <v>-129120</v>
      </c>
      <c r="L297" s="509">
        <v>-119505.33183064818</v>
      </c>
      <c r="M297" s="509">
        <v>208628</v>
      </c>
      <c r="N297" s="509">
        <v>96313.717207619527</v>
      </c>
      <c r="O297" s="509">
        <v>-254291.20309756452</v>
      </c>
      <c r="P297" s="508">
        <f t="shared" si="55"/>
        <v>-127145.60154878226</v>
      </c>
      <c r="Q297" s="510"/>
      <c r="R297" s="510">
        <v>2025058</v>
      </c>
      <c r="S297" s="510">
        <v>2162266.2020459869</v>
      </c>
      <c r="T297" s="510">
        <v>1380218.5947131673</v>
      </c>
      <c r="U297" s="510">
        <v>1381999.1452918865</v>
      </c>
      <c r="V297" s="505">
        <f t="shared" si="56"/>
        <v>138988.75262470637</v>
      </c>
      <c r="W297" s="495">
        <v>8386218.5947131673</v>
      </c>
      <c r="X297" s="495">
        <v>8229038.399010702</v>
      </c>
      <c r="Y297" s="511">
        <v>711365</v>
      </c>
      <c r="Z297" s="511">
        <v>711365</v>
      </c>
      <c r="AA297" s="495">
        <v>9097583.5947131664</v>
      </c>
      <c r="AB297" s="495">
        <v>8940403.399010703</v>
      </c>
      <c r="AC297" s="505">
        <f t="shared" si="57"/>
        <v>-157180.19570246339</v>
      </c>
      <c r="AD297" s="512">
        <f t="shared" si="58"/>
        <v>1426.8481171131064</v>
      </c>
      <c r="AE297" s="531">
        <f t="shared" si="59"/>
        <v>1422.0460313362021</v>
      </c>
      <c r="AF297" s="507">
        <f t="shared" si="60"/>
        <v>-4.8020857769042777</v>
      </c>
      <c r="AG297" s="496">
        <v>15</v>
      </c>
      <c r="AH297" s="496">
        <v>15</v>
      </c>
    </row>
    <row r="298" spans="1:34">
      <c r="A298" s="502">
        <v>976</v>
      </c>
      <c r="B298" s="503" t="s">
        <v>332</v>
      </c>
      <c r="C298" s="504">
        <v>3830</v>
      </c>
      <c r="D298" s="504">
        <v>3788</v>
      </c>
      <c r="E298" s="510">
        <v>1739485.3209117344</v>
      </c>
      <c r="F298" s="200">
        <v>1875963.6272185396</v>
      </c>
      <c r="G298" s="505">
        <f t="shared" si="51"/>
        <v>136478.30630680523</v>
      </c>
      <c r="H298" s="506">
        <f t="shared" si="52"/>
        <v>1100544</v>
      </c>
      <c r="I298" s="200">
        <f t="shared" si="53"/>
        <v>-587371.92765885987</v>
      </c>
      <c r="J298" s="507">
        <f t="shared" si="54"/>
        <v>-1687915.9276588599</v>
      </c>
      <c r="K298" s="508">
        <v>714989</v>
      </c>
      <c r="L298" s="509">
        <v>-185164.00662841863</v>
      </c>
      <c r="M298" s="509">
        <v>385555</v>
      </c>
      <c r="N298" s="509">
        <v>-172387.24089677478</v>
      </c>
      <c r="O298" s="509">
        <v>-153213.78675577769</v>
      </c>
      <c r="P298" s="508">
        <f t="shared" si="55"/>
        <v>-76606.893377888846</v>
      </c>
      <c r="Q298" s="510"/>
      <c r="R298" s="510">
        <v>1988420</v>
      </c>
      <c r="S298" s="510">
        <v>1893202.685195388</v>
      </c>
      <c r="T298" s="510">
        <v>829621.10435336339</v>
      </c>
      <c r="U298" s="510">
        <v>836132.93210427486</v>
      </c>
      <c r="V298" s="505">
        <f t="shared" si="56"/>
        <v>-88705.487053700723</v>
      </c>
      <c r="W298" s="495">
        <v>5658071.1043533636</v>
      </c>
      <c r="X298" s="495">
        <v>4017927.3168593533</v>
      </c>
      <c r="Y298" s="511">
        <v>-611308</v>
      </c>
      <c r="Z298" s="511">
        <v>-611308</v>
      </c>
      <c r="AA298" s="495">
        <v>5046763.1043533636</v>
      </c>
      <c r="AB298" s="495">
        <v>3406619.3168593533</v>
      </c>
      <c r="AC298" s="505">
        <f t="shared" si="57"/>
        <v>-1640143.7874940103</v>
      </c>
      <c r="AD298" s="512">
        <f t="shared" si="58"/>
        <v>1317.6927165413483</v>
      </c>
      <c r="AE298" s="531">
        <f t="shared" si="59"/>
        <v>899.31872145178284</v>
      </c>
      <c r="AF298" s="507">
        <f t="shared" si="60"/>
        <v>-418.37399508956548</v>
      </c>
      <c r="AG298" s="496">
        <v>19</v>
      </c>
      <c r="AH298" s="496">
        <v>19</v>
      </c>
    </row>
    <row r="299" spans="1:34">
      <c r="A299" s="502">
        <v>977</v>
      </c>
      <c r="B299" s="503" t="s">
        <v>333</v>
      </c>
      <c r="C299" s="504">
        <v>15357</v>
      </c>
      <c r="D299" s="504">
        <v>15293</v>
      </c>
      <c r="E299" s="510">
        <v>9988288.6900258735</v>
      </c>
      <c r="F299" s="200">
        <v>10031925.415708555</v>
      </c>
      <c r="G299" s="505">
        <f t="shared" si="51"/>
        <v>43636.725682681426</v>
      </c>
      <c r="H299" s="506">
        <f t="shared" si="52"/>
        <v>-334575</v>
      </c>
      <c r="I299" s="200">
        <f t="shared" si="53"/>
        <v>-1836726.3126247576</v>
      </c>
      <c r="J299" s="507">
        <f t="shared" si="54"/>
        <v>-1502151.3126247576</v>
      </c>
      <c r="K299" s="508">
        <v>20025</v>
      </c>
      <c r="L299" s="509">
        <v>-426982.07438221865</v>
      </c>
      <c r="M299" s="509">
        <v>-354600</v>
      </c>
      <c r="N299" s="509">
        <v>-481906.94645685708</v>
      </c>
      <c r="O299" s="509">
        <v>-618558.19452378782</v>
      </c>
      <c r="P299" s="508">
        <f t="shared" si="55"/>
        <v>-309279.09726189391</v>
      </c>
      <c r="Q299" s="510"/>
      <c r="R299" s="510">
        <v>6534374</v>
      </c>
      <c r="S299" s="510">
        <v>6509747.2144185593</v>
      </c>
      <c r="T299" s="510">
        <v>2434887.9310677741</v>
      </c>
      <c r="U299" s="510">
        <v>2484912.0449834801</v>
      </c>
      <c r="V299" s="505">
        <f t="shared" si="56"/>
        <v>25397.32833426632</v>
      </c>
      <c r="W299" s="495">
        <v>18622975.931067772</v>
      </c>
      <c r="X299" s="495">
        <v>17189858.362485882</v>
      </c>
      <c r="Y299" s="511">
        <v>182836</v>
      </c>
      <c r="Z299" s="511">
        <v>182836</v>
      </c>
      <c r="AA299" s="495">
        <v>18805811.931067772</v>
      </c>
      <c r="AB299" s="495">
        <v>17372694.362485882</v>
      </c>
      <c r="AC299" s="505">
        <f t="shared" si="57"/>
        <v>-1433117.5685818903</v>
      </c>
      <c r="AD299" s="512">
        <f t="shared" si="58"/>
        <v>1224.575889240592</v>
      </c>
      <c r="AE299" s="531">
        <f t="shared" si="59"/>
        <v>1135.9899537360807</v>
      </c>
      <c r="AF299" s="507">
        <f t="shared" si="60"/>
        <v>-88.585935504511326</v>
      </c>
      <c r="AG299" s="496">
        <v>17</v>
      </c>
      <c r="AH299" s="496">
        <v>17</v>
      </c>
    </row>
    <row r="300" spans="1:34">
      <c r="A300" s="502">
        <v>980</v>
      </c>
      <c r="B300" s="503" t="s">
        <v>334</v>
      </c>
      <c r="C300" s="504">
        <v>33533</v>
      </c>
      <c r="D300" s="504">
        <v>33607</v>
      </c>
      <c r="E300" s="510">
        <v>21837597.742342304</v>
      </c>
      <c r="F300" s="200">
        <v>22138538.561943784</v>
      </c>
      <c r="G300" s="505">
        <f t="shared" si="51"/>
        <v>300940.81960147992</v>
      </c>
      <c r="H300" s="506">
        <f t="shared" si="52"/>
        <v>-1630276</v>
      </c>
      <c r="I300" s="200">
        <f t="shared" si="53"/>
        <v>-2084234.4903742138</v>
      </c>
      <c r="J300" s="507">
        <f t="shared" si="54"/>
        <v>-453958.49037421378</v>
      </c>
      <c r="K300" s="508">
        <v>-434704</v>
      </c>
      <c r="L300" s="509">
        <v>290634.59881633573</v>
      </c>
      <c r="M300" s="509">
        <v>-1195572</v>
      </c>
      <c r="N300" s="509">
        <v>-335908.26626232051</v>
      </c>
      <c r="O300" s="509">
        <v>-1359307.2152854861</v>
      </c>
      <c r="P300" s="508">
        <f t="shared" si="55"/>
        <v>-679653.60764274304</v>
      </c>
      <c r="Q300" s="510"/>
      <c r="R300" s="510">
        <v>6639437</v>
      </c>
      <c r="S300" s="510">
        <v>5484397.9828460915</v>
      </c>
      <c r="T300" s="510">
        <v>4320934.4172466155</v>
      </c>
      <c r="U300" s="510">
        <v>4338938.4112031441</v>
      </c>
      <c r="V300" s="505">
        <f t="shared" si="56"/>
        <v>-1137035.0231973808</v>
      </c>
      <c r="W300" s="495">
        <v>31167693.417246617</v>
      </c>
      <c r="X300" s="495">
        <v>29877640.465618901</v>
      </c>
      <c r="Y300" s="511">
        <v>-3835518</v>
      </c>
      <c r="Z300" s="511">
        <v>-3835518</v>
      </c>
      <c r="AA300" s="495">
        <v>27332175.417246617</v>
      </c>
      <c r="AB300" s="495">
        <v>26042122.465618901</v>
      </c>
      <c r="AC300" s="505">
        <f t="shared" si="57"/>
        <v>-1290052.9516277164</v>
      </c>
      <c r="AD300" s="512">
        <f t="shared" si="58"/>
        <v>815.08291585144832</v>
      </c>
      <c r="AE300" s="531">
        <f t="shared" si="59"/>
        <v>774.90173075903533</v>
      </c>
      <c r="AF300" s="507">
        <f t="shared" si="60"/>
        <v>-40.181185092412989</v>
      </c>
      <c r="AG300" s="496">
        <v>6</v>
      </c>
      <c r="AH300" s="496">
        <v>6</v>
      </c>
    </row>
    <row r="301" spans="1:34">
      <c r="A301" s="502">
        <v>981</v>
      </c>
      <c r="B301" s="503" t="s">
        <v>335</v>
      </c>
      <c r="C301" s="504">
        <v>2282</v>
      </c>
      <c r="D301" s="504">
        <v>2237</v>
      </c>
      <c r="E301" s="510">
        <v>-7807.0506137189222</v>
      </c>
      <c r="F301" s="200">
        <v>-172059.85777706164</v>
      </c>
      <c r="G301" s="505">
        <f t="shared" si="51"/>
        <v>-164252.80716334272</v>
      </c>
      <c r="H301" s="506">
        <f t="shared" si="52"/>
        <v>687505</v>
      </c>
      <c r="I301" s="200">
        <f t="shared" si="53"/>
        <v>871934.98854042566</v>
      </c>
      <c r="J301" s="507">
        <f t="shared" si="54"/>
        <v>184429.98854042566</v>
      </c>
      <c r="K301" s="508">
        <v>455639</v>
      </c>
      <c r="L301" s="509">
        <v>673111.78812753409</v>
      </c>
      <c r="M301" s="509">
        <v>231866</v>
      </c>
      <c r="N301" s="509">
        <v>334543.59678538685</v>
      </c>
      <c r="O301" s="509">
        <v>-90480.264248330175</v>
      </c>
      <c r="P301" s="508">
        <f t="shared" si="55"/>
        <v>-45240.132124165088</v>
      </c>
      <c r="Q301" s="510"/>
      <c r="R301" s="510">
        <v>1170099</v>
      </c>
      <c r="S301" s="510">
        <v>1122532.7866522467</v>
      </c>
      <c r="T301" s="510">
        <v>512319.97658165707</v>
      </c>
      <c r="U301" s="510">
        <v>510096.91494067525</v>
      </c>
      <c r="V301" s="505">
        <f t="shared" si="56"/>
        <v>-49789.274988735095</v>
      </c>
      <c r="W301" s="495">
        <v>2362116.9765816573</v>
      </c>
      <c r="X301" s="495">
        <v>2332504.8323562928</v>
      </c>
      <c r="Y301" s="511">
        <v>-536460</v>
      </c>
      <c r="Z301" s="511">
        <v>-536460</v>
      </c>
      <c r="AA301" s="495">
        <v>1825656.9765816573</v>
      </c>
      <c r="AB301" s="495">
        <v>1796044.8323562928</v>
      </c>
      <c r="AC301" s="505">
        <f t="shared" si="57"/>
        <v>-29612.144225364551</v>
      </c>
      <c r="AD301" s="512">
        <f t="shared" si="58"/>
        <v>800.02496782719425</v>
      </c>
      <c r="AE301" s="531">
        <f t="shared" si="59"/>
        <v>802.88101580522698</v>
      </c>
      <c r="AF301" s="507">
        <f t="shared" si="60"/>
        <v>2.8560479780327341</v>
      </c>
      <c r="AG301" s="496">
        <v>5</v>
      </c>
      <c r="AH301" s="496">
        <v>5</v>
      </c>
    </row>
    <row r="302" spans="1:34">
      <c r="A302" s="502">
        <v>989</v>
      </c>
      <c r="B302" s="503" t="s">
        <v>336</v>
      </c>
      <c r="C302" s="504">
        <v>5484</v>
      </c>
      <c r="D302" s="504">
        <v>5406</v>
      </c>
      <c r="E302" s="510">
        <v>1066477.4768768814</v>
      </c>
      <c r="F302" s="200">
        <v>1130483.5498905652</v>
      </c>
      <c r="G302" s="505">
        <f t="shared" si="51"/>
        <v>64006.073013683781</v>
      </c>
      <c r="H302" s="506">
        <f t="shared" si="52"/>
        <v>-1370064</v>
      </c>
      <c r="I302" s="200">
        <f t="shared" si="53"/>
        <v>-1801973.8223987976</v>
      </c>
      <c r="J302" s="507">
        <f t="shared" si="54"/>
        <v>-431909.82239879761</v>
      </c>
      <c r="K302" s="508">
        <v>-856360</v>
      </c>
      <c r="L302" s="509">
        <v>-954766.04619380727</v>
      </c>
      <c r="M302" s="509">
        <v>-513704</v>
      </c>
      <c r="N302" s="509">
        <v>-519221.8741979677</v>
      </c>
      <c r="O302" s="509">
        <v>-218657.26800468168</v>
      </c>
      <c r="P302" s="508">
        <f t="shared" si="55"/>
        <v>-109328.63400234084</v>
      </c>
      <c r="Q302" s="510"/>
      <c r="R302" s="510">
        <v>1930642</v>
      </c>
      <c r="S302" s="510">
        <v>2053185.3025596058</v>
      </c>
      <c r="T302" s="510">
        <v>1159091.2377425532</v>
      </c>
      <c r="U302" s="510">
        <v>1173700.5388177808</v>
      </c>
      <c r="V302" s="505">
        <f t="shared" si="56"/>
        <v>137152.60363483336</v>
      </c>
      <c r="W302" s="495">
        <v>2786146.2377425535</v>
      </c>
      <c r="X302" s="495">
        <v>2555395.5688691698</v>
      </c>
      <c r="Y302" s="511">
        <v>-442114</v>
      </c>
      <c r="Z302" s="511">
        <v>-442114</v>
      </c>
      <c r="AA302" s="495">
        <v>2344032.2377425535</v>
      </c>
      <c r="AB302" s="495">
        <v>2113281.5688691698</v>
      </c>
      <c r="AC302" s="505">
        <f t="shared" si="57"/>
        <v>-230750.66887338366</v>
      </c>
      <c r="AD302" s="512">
        <f t="shared" si="58"/>
        <v>427.43111556209948</v>
      </c>
      <c r="AE302" s="531">
        <f t="shared" si="59"/>
        <v>390.91408969093044</v>
      </c>
      <c r="AF302" s="507">
        <f t="shared" si="60"/>
        <v>-36.517025871169039</v>
      </c>
      <c r="AG302" s="496">
        <v>14</v>
      </c>
      <c r="AH302" s="496">
        <v>14</v>
      </c>
    </row>
    <row r="303" spans="1:34">
      <c r="A303" s="502">
        <v>992</v>
      </c>
      <c r="B303" s="503" t="s">
        <v>337</v>
      </c>
      <c r="C303" s="504">
        <v>18318</v>
      </c>
      <c r="D303" s="504">
        <v>18120</v>
      </c>
      <c r="E303" s="510">
        <v>3958570.3370049279</v>
      </c>
      <c r="F303" s="510">
        <v>3470347.5601491579</v>
      </c>
      <c r="G303" s="505">
        <f t="shared" si="51"/>
        <v>-488222.77685577003</v>
      </c>
      <c r="H303" s="506">
        <f t="shared" si="52"/>
        <v>6889858</v>
      </c>
      <c r="I303" s="200">
        <f t="shared" si="53"/>
        <v>-732255.03508779663</v>
      </c>
      <c r="J303" s="507">
        <f t="shared" si="54"/>
        <v>-7622113.0350877969</v>
      </c>
      <c r="K303" s="508">
        <v>3464287</v>
      </c>
      <c r="L303" s="509">
        <v>-244222.29210581974</v>
      </c>
      <c r="M303" s="509">
        <v>3425571</v>
      </c>
      <c r="N303" s="509">
        <v>611320.66885066242</v>
      </c>
      <c r="O303" s="509">
        <v>-732902.27455509291</v>
      </c>
      <c r="P303" s="508">
        <f t="shared" si="55"/>
        <v>-366451.13727754646</v>
      </c>
      <c r="Q303" s="510"/>
      <c r="R303" s="510">
        <v>2638297</v>
      </c>
      <c r="S303" s="510">
        <v>5167659.0332584139</v>
      </c>
      <c r="T303" s="510">
        <v>2981917.2262499053</v>
      </c>
      <c r="U303" s="200">
        <v>3026490.4258881863</v>
      </c>
      <c r="V303" s="505">
        <f t="shared" si="56"/>
        <v>2573935.2328966949</v>
      </c>
      <c r="W303" s="495">
        <v>16468643.226249905</v>
      </c>
      <c r="X303" s="495">
        <v>10932241.984208014</v>
      </c>
      <c r="Y303" s="511">
        <v>-878881</v>
      </c>
      <c r="Z303" s="511">
        <v>-878881</v>
      </c>
      <c r="AA303" s="495">
        <v>15589762.226249905</v>
      </c>
      <c r="AB303" s="495">
        <v>10053360.984208014</v>
      </c>
      <c r="AC303" s="505">
        <f t="shared" si="57"/>
        <v>-5536401.2420418914</v>
      </c>
      <c r="AD303" s="512">
        <f t="shared" si="58"/>
        <v>851.06246458401051</v>
      </c>
      <c r="AE303" s="531">
        <f t="shared" si="59"/>
        <v>554.82124636909566</v>
      </c>
      <c r="AF303" s="507">
        <f t="shared" si="60"/>
        <v>-296.24121821491485</v>
      </c>
      <c r="AG303" s="496">
        <v>13</v>
      </c>
      <c r="AH303" s="496">
        <v>13</v>
      </c>
    </row>
    <row r="304" spans="1:34">
      <c r="D304" s="25"/>
      <c r="F304" s="26"/>
      <c r="G304" s="443"/>
      <c r="S304" s="38"/>
      <c r="Z304" s="247"/>
      <c r="AH304" s="31"/>
    </row>
    <row r="305" spans="4:26">
      <c r="D305" s="25"/>
      <c r="F305" s="26"/>
      <c r="G305" s="443"/>
      <c r="S305" s="38"/>
      <c r="Z305" s="247"/>
    </row>
    <row r="306" spans="4:26">
      <c r="D306" s="25"/>
      <c r="F306" s="26"/>
      <c r="G306" s="443"/>
      <c r="S306" s="38"/>
      <c r="Z306" s="247"/>
    </row>
    <row r="307" spans="4:26">
      <c r="D307" s="25"/>
      <c r="F307" s="26"/>
      <c r="G307" s="443"/>
      <c r="S307" s="38"/>
      <c r="Z307" s="247"/>
    </row>
    <row r="308" spans="4:26">
      <c r="D308" s="21"/>
      <c r="F308" s="26"/>
      <c r="G308" s="443"/>
      <c r="S308" s="38"/>
      <c r="Z308" s="247"/>
    </row>
    <row r="309" spans="4:26">
      <c r="D309" s="21"/>
      <c r="F309" s="26"/>
      <c r="G309" s="443"/>
      <c r="S309" s="38"/>
      <c r="Z309" s="247"/>
    </row>
    <row r="310" spans="4:26">
      <c r="D310" s="21"/>
      <c r="F310" s="26"/>
      <c r="G310" s="443"/>
      <c r="S310" s="38"/>
      <c r="Z310" s="247"/>
    </row>
    <row r="311" spans="4:26">
      <c r="D311" s="21"/>
      <c r="F311" s="26"/>
      <c r="G311" s="443"/>
      <c r="S311" s="38"/>
      <c r="Z311" s="247"/>
    </row>
    <row r="312" spans="4:26">
      <c r="D312" s="21"/>
      <c r="F312" s="26"/>
      <c r="G312" s="443"/>
      <c r="S312" s="38"/>
      <c r="Z312" s="247"/>
    </row>
    <row r="313" spans="4:26">
      <c r="D313" s="21"/>
      <c r="F313" s="26"/>
      <c r="G313" s="443"/>
      <c r="S313" s="38"/>
      <c r="Z313" s="247"/>
    </row>
    <row r="314" spans="4:26">
      <c r="D314" s="21"/>
      <c r="F314" s="26"/>
      <c r="G314" s="443"/>
      <c r="S314" s="38"/>
      <c r="Z314" s="247"/>
    </row>
    <row r="315" spans="4:26">
      <c r="D315" s="21"/>
      <c r="F315" s="26"/>
      <c r="G315" s="443"/>
      <c r="S315" s="38"/>
      <c r="Z315" s="247"/>
    </row>
    <row r="316" spans="4:26">
      <c r="D316" s="21"/>
      <c r="F316" s="26"/>
      <c r="G316" s="443"/>
      <c r="S316" s="38"/>
      <c r="Z316" s="247"/>
    </row>
    <row r="317" spans="4:26">
      <c r="D317" s="21"/>
      <c r="F317" s="26"/>
      <c r="G317" s="443"/>
      <c r="S317" s="38"/>
      <c r="Z317" s="247"/>
    </row>
    <row r="318" spans="4:26">
      <c r="D318" s="21"/>
      <c r="F318" s="26"/>
      <c r="G318" s="443"/>
      <c r="S318" s="38"/>
      <c r="Z318" s="247"/>
    </row>
    <row r="319" spans="4:26">
      <c r="D319" s="21"/>
      <c r="F319" s="26"/>
      <c r="G319" s="443"/>
      <c r="S319" s="38"/>
      <c r="Z319" s="247"/>
    </row>
    <row r="320" spans="4:26">
      <c r="D320" s="21"/>
      <c r="F320" s="26"/>
      <c r="G320" s="443"/>
      <c r="S320" s="40"/>
    </row>
    <row r="321" spans="4:19">
      <c r="D321" s="21"/>
      <c r="F321" s="26"/>
      <c r="G321" s="443"/>
      <c r="S321" s="40"/>
    </row>
    <row r="322" spans="4:19">
      <c r="D322" s="21"/>
      <c r="F322" s="26"/>
      <c r="G322" s="443"/>
      <c r="S322" s="40"/>
    </row>
    <row r="323" spans="4:19">
      <c r="D323" s="21"/>
      <c r="F323" s="26"/>
      <c r="G323" s="443"/>
      <c r="S323" s="40"/>
    </row>
    <row r="324" spans="4:19">
      <c r="D324" s="21"/>
      <c r="F324" s="26"/>
      <c r="G324" s="443"/>
      <c r="S324" s="40"/>
    </row>
    <row r="325" spans="4:19">
      <c r="D325" s="21"/>
      <c r="F325" s="26"/>
      <c r="G325" s="443"/>
      <c r="S325" s="40"/>
    </row>
    <row r="326" spans="4:19">
      <c r="D326" s="21"/>
      <c r="F326" s="26"/>
      <c r="G326" s="443"/>
      <c r="S326" s="40"/>
    </row>
    <row r="327" spans="4:19">
      <c r="D327" s="21"/>
      <c r="F327" s="26"/>
      <c r="G327" s="443"/>
      <c r="S327" s="40"/>
    </row>
    <row r="328" spans="4:19">
      <c r="D328" s="21"/>
      <c r="F328" s="26"/>
      <c r="G328" s="443"/>
      <c r="S328" s="40"/>
    </row>
    <row r="329" spans="4:19">
      <c r="D329" s="21"/>
      <c r="F329" s="26"/>
      <c r="G329" s="443"/>
      <c r="S329" s="40"/>
    </row>
    <row r="330" spans="4:19">
      <c r="D330" s="21"/>
      <c r="F330" s="26"/>
      <c r="G330" s="443"/>
      <c r="S330" s="40"/>
    </row>
    <row r="331" spans="4:19">
      <c r="D331" s="21"/>
      <c r="F331" s="26"/>
      <c r="G331" s="443"/>
      <c r="S331" s="40"/>
    </row>
    <row r="332" spans="4:19">
      <c r="D332" s="21"/>
      <c r="F332" s="26"/>
      <c r="G332" s="443"/>
      <c r="S332" s="40"/>
    </row>
  </sheetData>
  <autoFilter ref="A10:AH10" xr:uid="{31A7DE4B-9394-4838-A3F5-47957724A23F}">
    <sortState xmlns:xlrd2="http://schemas.microsoft.com/office/spreadsheetml/2017/richdata2" ref="A11:AH303">
      <sortCondition ref="A10"/>
    </sortState>
  </autoFilter>
  <conditionalFormatting sqref="AD10">
    <cfRule type="cellIs" dxfId="10" priority="1" operator="lessThan">
      <formula>0</formula>
    </cfRule>
  </conditionalFormatting>
  <pageMargins left="0.7" right="0.7" top="0.75" bottom="0.75" header="0.3" footer="0.3"/>
  <pageSetup paperSize="0" orientation="portrait"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AE3D09-31FF-4160-B94B-F86EB13AD6B1}">
  <dimension ref="A1:XFD374"/>
  <sheetViews>
    <sheetView zoomScaleNormal="100" workbookViewId="0">
      <pane xSplit="2" ySplit="10" topLeftCell="C11" activePane="bottomRight" state="frozen"/>
      <selection pane="topRight" activeCell="C1" sqref="C1"/>
      <selection pane="bottomLeft" activeCell="A10" sqref="A10"/>
      <selection pane="bottomRight" activeCell="B10" sqref="B10"/>
    </sheetView>
  </sheetViews>
  <sheetFormatPr defaultColWidth="9.140625" defaultRowHeight="16.5"/>
  <cols>
    <col min="1" max="1" width="6.85546875" style="14" customWidth="1"/>
    <col min="2" max="2" width="18" style="8" bestFit="1" customWidth="1"/>
    <col min="3" max="3" width="11" style="7" customWidth="1"/>
    <col min="4" max="4" width="15.7109375" style="7" customWidth="1"/>
    <col min="5" max="5" width="11.85546875" style="7" bestFit="1" customWidth="1"/>
    <col min="6" max="6" width="16.140625" style="14" customWidth="1"/>
    <col min="7" max="7" width="16.140625" style="40" customWidth="1"/>
    <col min="8" max="8" width="16.7109375" style="40" customWidth="1"/>
    <col min="9" max="9" width="15.5703125" bestFit="1" customWidth="1"/>
    <col min="10" max="10" width="18.7109375" customWidth="1"/>
    <col min="11" max="11" width="15.7109375" style="248" customWidth="1"/>
    <col min="12" max="12" width="14.85546875" bestFit="1" customWidth="1"/>
    <col min="13" max="14" width="14.85546875" customWidth="1"/>
    <col min="15" max="15" width="12.85546875" customWidth="1"/>
    <col min="16" max="16" width="14.7109375" bestFit="1" customWidth="1"/>
    <col min="17" max="17" width="9.140625" style="1" bestFit="1"/>
    <col min="18" max="18" width="6.7109375" style="449" customWidth="1"/>
    <col min="19" max="19" width="4.5703125" style="449" customWidth="1"/>
    <col min="20" max="20" width="16.28515625" style="1" bestFit="1" customWidth="1"/>
    <col min="21" max="21" width="9" style="1" bestFit="1" customWidth="1"/>
    <col min="22" max="22" width="8.85546875" style="1" bestFit="1" customWidth="1"/>
    <col min="23" max="23" width="4.5703125" style="1" customWidth="1"/>
    <col min="24" max="24" width="5.5703125" style="1" customWidth="1"/>
    <col min="25" max="25" width="18" style="1" bestFit="1" customWidth="1"/>
    <col min="26" max="26" width="11.140625" style="1" customWidth="1"/>
    <col min="27" max="27" width="13.7109375" style="1" customWidth="1"/>
    <col min="28" max="28" width="11.28515625" style="1" bestFit="1" customWidth="1"/>
    <col min="29" max="29" width="15.140625" style="1" customWidth="1"/>
    <col min="30" max="30" width="14.7109375" style="1" customWidth="1"/>
    <col min="31" max="31" width="14" style="1" customWidth="1"/>
    <col min="32" max="32" width="14.140625" style="1" customWidth="1"/>
    <col min="33" max="33" width="16.42578125" style="1" customWidth="1"/>
    <col min="34" max="34" width="13" style="1" customWidth="1"/>
    <col min="35" max="35" width="12.7109375" style="1" bestFit="1" customWidth="1"/>
    <col min="36" max="36" width="12.42578125" style="1" customWidth="1"/>
    <col min="37" max="37" width="9.140625" style="9"/>
    <col min="38" max="16384" width="9.140625" style="1"/>
  </cols>
  <sheetData>
    <row r="1" spans="1:37" ht="26.25">
      <c r="A1" s="35" t="s">
        <v>596</v>
      </c>
      <c r="B1" s="6"/>
      <c r="G1" s="38"/>
      <c r="H1" s="38"/>
      <c r="K1" s="247"/>
      <c r="X1" s="397" t="s">
        <v>11</v>
      </c>
    </row>
    <row r="2" spans="1:37" ht="17.45" customHeight="1">
      <c r="A2" s="240" t="s">
        <v>590</v>
      </c>
      <c r="B2" s="6"/>
      <c r="G2" s="38"/>
      <c r="H2" s="38"/>
      <c r="K2" s="247"/>
    </row>
    <row r="3" spans="1:37">
      <c r="A3" s="252" t="s">
        <v>597</v>
      </c>
      <c r="B3" s="51"/>
      <c r="C3" s="52"/>
      <c r="D3" s="52"/>
      <c r="E3" s="52"/>
      <c r="F3" s="44"/>
      <c r="G3" s="38"/>
      <c r="H3" s="38"/>
      <c r="K3" s="247"/>
    </row>
    <row r="4" spans="1:37">
      <c r="A4" s="34" t="s">
        <v>12</v>
      </c>
      <c r="B4" s="51"/>
      <c r="C4" s="43"/>
      <c r="D4" s="43"/>
      <c r="E4" s="43"/>
      <c r="F4" s="44"/>
    </row>
    <row r="5" spans="1:37">
      <c r="A5" s="251" t="s">
        <v>13</v>
      </c>
      <c r="B5" s="51"/>
      <c r="C5" s="47"/>
      <c r="D5" s="47"/>
      <c r="E5" s="47"/>
      <c r="F5" s="48"/>
      <c r="G5" s="1"/>
      <c r="H5" s="1"/>
    </row>
    <row r="6" spans="1:37">
      <c r="A6" s="337" t="s">
        <v>14</v>
      </c>
      <c r="B6" s="51"/>
      <c r="C6" s="47"/>
      <c r="D6" s="47"/>
      <c r="E6" s="47"/>
      <c r="F6" s="48"/>
      <c r="G6" s="15"/>
      <c r="H6" s="15"/>
      <c r="K6" s="249"/>
    </row>
    <row r="7" spans="1:37">
      <c r="A7" s="252" t="s">
        <v>15</v>
      </c>
      <c r="B7" s="51"/>
      <c r="C7" s="47"/>
      <c r="D7" s="47"/>
      <c r="E7" s="47"/>
      <c r="F7" s="48"/>
      <c r="G7" s="15"/>
      <c r="H7" s="15"/>
      <c r="K7" s="249"/>
    </row>
    <row r="8" spans="1:37">
      <c r="A8" s="252" t="s">
        <v>16</v>
      </c>
    </row>
    <row r="9" spans="1:37">
      <c r="A9" s="252"/>
    </row>
    <row r="10" spans="1:37" ht="90" thickBot="1">
      <c r="A10" s="553" t="s">
        <v>17</v>
      </c>
      <c r="B10" s="553" t="s">
        <v>18</v>
      </c>
      <c r="C10" s="554" t="s">
        <v>19</v>
      </c>
      <c r="D10" s="555" t="s">
        <v>20</v>
      </c>
      <c r="E10" s="555" t="s">
        <v>21</v>
      </c>
      <c r="F10" s="554" t="s">
        <v>22</v>
      </c>
      <c r="G10" s="554" t="s">
        <v>23</v>
      </c>
      <c r="H10" s="554" t="s">
        <v>24</v>
      </c>
      <c r="I10" s="556" t="s">
        <v>25</v>
      </c>
      <c r="J10" s="556" t="s">
        <v>26</v>
      </c>
      <c r="K10" s="557" t="s">
        <v>27</v>
      </c>
      <c r="L10" s="558" t="s">
        <v>28</v>
      </c>
      <c r="M10" s="558" t="s">
        <v>29</v>
      </c>
      <c r="N10" s="558" t="s">
        <v>30</v>
      </c>
      <c r="O10" s="558" t="s">
        <v>31</v>
      </c>
      <c r="P10" s="558" t="s">
        <v>32</v>
      </c>
      <c r="Q10" s="558" t="s">
        <v>33</v>
      </c>
      <c r="R10" s="558" t="s">
        <v>34</v>
      </c>
      <c r="S10" s="559"/>
      <c r="T10" s="560" t="s">
        <v>35</v>
      </c>
      <c r="U10" s="560" t="s">
        <v>36</v>
      </c>
      <c r="V10" s="560" t="s">
        <v>37</v>
      </c>
      <c r="W10" s="561"/>
      <c r="X10" s="562" t="s">
        <v>17</v>
      </c>
      <c r="Y10" s="562" t="s">
        <v>18</v>
      </c>
      <c r="Z10" s="563" t="s">
        <v>38</v>
      </c>
      <c r="AA10" s="564" t="s">
        <v>20</v>
      </c>
      <c r="AB10" s="564" t="s">
        <v>21</v>
      </c>
      <c r="AC10" s="563" t="s">
        <v>39</v>
      </c>
      <c r="AD10" s="563" t="s">
        <v>23</v>
      </c>
      <c r="AE10" s="563" t="s">
        <v>40</v>
      </c>
      <c r="AF10" s="565" t="s">
        <v>25</v>
      </c>
      <c r="AG10" s="565" t="s">
        <v>26</v>
      </c>
      <c r="AH10" s="566" t="s">
        <v>41</v>
      </c>
      <c r="AI10" s="567" t="s">
        <v>42</v>
      </c>
      <c r="AJ10" s="567" t="s">
        <v>43</v>
      </c>
      <c r="AK10" s="567" t="s">
        <v>33</v>
      </c>
    </row>
    <row r="11" spans="1:37">
      <c r="A11" s="242">
        <v>19</v>
      </c>
      <c r="B11" s="18" t="s">
        <v>50</v>
      </c>
      <c r="C11" s="21">
        <v>3965</v>
      </c>
      <c r="D11" s="476">
        <f t="shared" ref="D11:D37" si="0">F11-E11</f>
        <v>1927483.1003771885</v>
      </c>
      <c r="E11" s="473">
        <v>-1115693.8489066116</v>
      </c>
      <c r="F11" s="22">
        <v>811789.25147057697</v>
      </c>
      <c r="G11" s="36">
        <v>1585213.1965054921</v>
      </c>
      <c r="H11" s="22">
        <f t="shared" ref="H11:H37" si="1">SUM(F11:G11)</f>
        <v>2397002.4479760691</v>
      </c>
      <c r="I11" s="424">
        <v>660118.79801516049</v>
      </c>
      <c r="J11" s="418">
        <f t="shared" ref="J11:J37" si="2">H11+I11</f>
        <v>3057121.2459912295</v>
      </c>
      <c r="K11" s="447">
        <v>-773678</v>
      </c>
      <c r="L11" s="442">
        <f t="shared" ref="L11:L37" si="3">J11+K11</f>
        <v>2283443.2459912295</v>
      </c>
      <c r="M11" s="418">
        <v>40326.390000000014</v>
      </c>
      <c r="N11" s="405">
        <f t="shared" ref="N11:N37" si="4">SUM(L11:M11)</f>
        <v>2323769.6359912297</v>
      </c>
      <c r="O11" s="405">
        <f t="shared" ref="O11:O38" si="5">L11/C11</f>
        <v>575.89993593725842</v>
      </c>
      <c r="P11" s="405">
        <f t="shared" ref="P11:P38" si="6">N11/C11</f>
        <v>586.07052610119285</v>
      </c>
      <c r="Q11" s="369">
        <v>2</v>
      </c>
      <c r="R11" s="369">
        <v>2</v>
      </c>
      <c r="S11" s="369"/>
      <c r="T11" s="461">
        <f t="shared" ref="T11:T38" si="7">L11-AI11</f>
        <v>-793747.15304391785</v>
      </c>
      <c r="U11" s="462">
        <f t="shared" ref="U11:U38" si="8">T11/AI11</f>
        <v>-0.25794541452254538</v>
      </c>
      <c r="V11" s="463">
        <f t="shared" ref="V11:V38" si="9">O11-AJ11</f>
        <v>-202.15073385671053</v>
      </c>
      <c r="W11" s="464"/>
      <c r="X11" s="242">
        <v>19</v>
      </c>
      <c r="Y11" s="18" t="s">
        <v>50</v>
      </c>
      <c r="Z11" s="21">
        <v>3955</v>
      </c>
      <c r="AA11" s="473">
        <f t="shared" ref="AA11:AA37" si="10">AC11-AB11</f>
        <v>1972296.0749889505</v>
      </c>
      <c r="AB11" s="473">
        <v>-455333</v>
      </c>
      <c r="AC11" s="22">
        <v>1516963.0749889505</v>
      </c>
      <c r="AD11" s="36">
        <v>1672275</v>
      </c>
      <c r="AE11" s="22">
        <v>3189238</v>
      </c>
      <c r="AF11" s="21">
        <v>661630.39903514727</v>
      </c>
      <c r="AG11" s="418">
        <f t="shared" ref="AG11:AG37" si="11">SUM(AE11:AF11)</f>
        <v>3850868.3990351474</v>
      </c>
      <c r="AH11" s="447">
        <v>-773678</v>
      </c>
      <c r="AI11" s="442">
        <f t="shared" ref="AI11:AI37" si="12">SUM(AG11:AH11)</f>
        <v>3077190.3990351474</v>
      </c>
      <c r="AJ11" s="419">
        <f t="shared" ref="AJ11:AJ38" si="13">AI11/Z11</f>
        <v>778.05066979396895</v>
      </c>
      <c r="AK11" s="369">
        <v>2</v>
      </c>
    </row>
    <row r="12" spans="1:37">
      <c r="A12" s="242">
        <v>202</v>
      </c>
      <c r="B12" s="18" t="s">
        <v>105</v>
      </c>
      <c r="C12" s="21">
        <v>35848</v>
      </c>
      <c r="D12" s="476">
        <f t="shared" si="0"/>
        <v>18678861.642729539</v>
      </c>
      <c r="E12" s="473">
        <v>6253456.5997180743</v>
      </c>
      <c r="F12" s="22">
        <v>24932318.242447615</v>
      </c>
      <c r="G12" s="36">
        <v>655301.69728820329</v>
      </c>
      <c r="H12" s="22">
        <f t="shared" si="1"/>
        <v>25587619.939735819</v>
      </c>
      <c r="I12" s="425">
        <v>3831759.0280166296</v>
      </c>
      <c r="J12" s="418">
        <f t="shared" si="2"/>
        <v>29419378.967752449</v>
      </c>
      <c r="K12" s="447">
        <v>-3931939</v>
      </c>
      <c r="L12" s="442">
        <f t="shared" si="3"/>
        <v>25487439.967752449</v>
      </c>
      <c r="M12" s="418">
        <v>-2396023.8268200001</v>
      </c>
      <c r="N12" s="405">
        <f t="shared" si="4"/>
        <v>23091416.140932448</v>
      </c>
      <c r="O12" s="405">
        <f t="shared" si="5"/>
        <v>710.98638606763132</v>
      </c>
      <c r="P12" s="405">
        <f t="shared" si="6"/>
        <v>644.14796197646865</v>
      </c>
      <c r="Q12" s="369">
        <v>2</v>
      </c>
      <c r="R12" s="369">
        <v>2</v>
      </c>
      <c r="S12" s="369"/>
      <c r="T12" s="461">
        <f t="shared" si="7"/>
        <v>1507734.1420257874</v>
      </c>
      <c r="U12" s="462">
        <f t="shared" si="8"/>
        <v>6.2875422783886387E-2</v>
      </c>
      <c r="V12" s="463">
        <f t="shared" si="9"/>
        <v>35.444626884414106</v>
      </c>
      <c r="W12" s="464"/>
      <c r="X12" s="242">
        <v>202</v>
      </c>
      <c r="Y12" s="18" t="s">
        <v>105</v>
      </c>
      <c r="Z12" s="21">
        <v>35497</v>
      </c>
      <c r="AA12" s="473">
        <f t="shared" si="10"/>
        <v>18096958.817262754</v>
      </c>
      <c r="AB12" s="473">
        <v>4495556</v>
      </c>
      <c r="AC12" s="22">
        <v>22592514.817262754</v>
      </c>
      <c r="AD12" s="36">
        <v>1495516</v>
      </c>
      <c r="AE12" s="22">
        <v>24088031</v>
      </c>
      <c r="AF12" s="21">
        <v>3823613.8257266623</v>
      </c>
      <c r="AG12" s="418">
        <f t="shared" si="11"/>
        <v>27911644.825726662</v>
      </c>
      <c r="AH12" s="447">
        <v>-3931939</v>
      </c>
      <c r="AI12" s="442">
        <f t="shared" si="12"/>
        <v>23979705.825726662</v>
      </c>
      <c r="AJ12" s="419">
        <f t="shared" si="13"/>
        <v>675.54175918321721</v>
      </c>
      <c r="AK12" s="369">
        <v>2</v>
      </c>
    </row>
    <row r="13" spans="1:37">
      <c r="A13" s="242">
        <v>284</v>
      </c>
      <c r="B13" s="18" t="s">
        <v>142</v>
      </c>
      <c r="C13" s="21">
        <v>2227</v>
      </c>
      <c r="D13" s="476">
        <f t="shared" si="0"/>
        <v>294798.54138127563</v>
      </c>
      <c r="E13" s="473">
        <v>804246.82215978939</v>
      </c>
      <c r="F13" s="22">
        <v>1099045.363541065</v>
      </c>
      <c r="G13" s="36">
        <v>1102990.9013314601</v>
      </c>
      <c r="H13" s="22">
        <f t="shared" si="1"/>
        <v>2202036.2648725249</v>
      </c>
      <c r="I13" s="425">
        <v>508416.6904200404</v>
      </c>
      <c r="J13" s="418">
        <f t="shared" si="2"/>
        <v>2710452.9552925653</v>
      </c>
      <c r="K13" s="447">
        <v>648350</v>
      </c>
      <c r="L13" s="442">
        <f t="shared" si="3"/>
        <v>3358802.9552925653</v>
      </c>
      <c r="M13" s="418">
        <v>1151542.4700000002</v>
      </c>
      <c r="N13" s="405">
        <f t="shared" si="4"/>
        <v>4510345.4252925655</v>
      </c>
      <c r="O13" s="405">
        <f t="shared" si="5"/>
        <v>1508.2186597631635</v>
      </c>
      <c r="P13" s="405">
        <f t="shared" si="6"/>
        <v>2025.3010441367605</v>
      </c>
      <c r="Q13" s="369">
        <v>2</v>
      </c>
      <c r="R13" s="369">
        <v>2</v>
      </c>
      <c r="S13" s="369"/>
      <c r="T13" s="461">
        <f t="shared" si="7"/>
        <v>-947686.14321366092</v>
      </c>
      <c r="U13" s="462">
        <f t="shared" si="8"/>
        <v>-0.22006003534117405</v>
      </c>
      <c r="V13" s="463">
        <f t="shared" si="9"/>
        <v>-388.07772883491066</v>
      </c>
      <c r="W13" s="464"/>
      <c r="X13" s="242">
        <v>284</v>
      </c>
      <c r="Y13" s="18" t="s">
        <v>142</v>
      </c>
      <c r="Z13" s="21">
        <v>2271</v>
      </c>
      <c r="AA13" s="473">
        <f t="shared" si="10"/>
        <v>317371.28503832826</v>
      </c>
      <c r="AB13" s="473">
        <v>1864020</v>
      </c>
      <c r="AC13" s="22">
        <v>2181391.2850383283</v>
      </c>
      <c r="AD13" s="36">
        <v>965830</v>
      </c>
      <c r="AE13" s="22">
        <v>3147222</v>
      </c>
      <c r="AF13" s="21">
        <v>510917.09850622597</v>
      </c>
      <c r="AG13" s="418">
        <f t="shared" si="11"/>
        <v>3658139.0985062262</v>
      </c>
      <c r="AH13" s="447">
        <v>648350</v>
      </c>
      <c r="AI13" s="442">
        <f t="shared" si="12"/>
        <v>4306489.0985062262</v>
      </c>
      <c r="AJ13" s="419">
        <f t="shared" si="13"/>
        <v>1896.2963885980741</v>
      </c>
      <c r="AK13" s="369">
        <v>2</v>
      </c>
    </row>
    <row r="14" spans="1:37">
      <c r="A14" s="242">
        <v>304</v>
      </c>
      <c r="B14" s="18" t="s">
        <v>152</v>
      </c>
      <c r="C14" s="21">
        <v>950</v>
      </c>
      <c r="D14" s="476">
        <f t="shared" si="0"/>
        <v>209749.62218002471</v>
      </c>
      <c r="E14" s="473">
        <v>-372408.93479378591</v>
      </c>
      <c r="F14" s="22">
        <v>-162659.3126137612</v>
      </c>
      <c r="G14" s="36">
        <v>-72426.677791097056</v>
      </c>
      <c r="H14" s="22">
        <f t="shared" si="1"/>
        <v>-235085.99040485825</v>
      </c>
      <c r="I14" s="425">
        <v>178378.12642507249</v>
      </c>
      <c r="J14" s="418">
        <f t="shared" si="2"/>
        <v>-56707.863979785761</v>
      </c>
      <c r="K14" s="447">
        <v>-222812</v>
      </c>
      <c r="L14" s="442">
        <f t="shared" si="3"/>
        <v>-279519.86397978576</v>
      </c>
      <c r="M14" s="418">
        <v>-241958.34000000003</v>
      </c>
      <c r="N14" s="405">
        <f t="shared" si="4"/>
        <v>-521478.20397978579</v>
      </c>
      <c r="O14" s="405">
        <f t="shared" si="5"/>
        <v>-294.23143576819552</v>
      </c>
      <c r="P14" s="405">
        <f t="shared" si="6"/>
        <v>-548.92442524187982</v>
      </c>
      <c r="Q14" s="369">
        <v>2</v>
      </c>
      <c r="R14" s="369">
        <v>2</v>
      </c>
      <c r="S14" s="369"/>
      <c r="T14" s="461">
        <f t="shared" si="7"/>
        <v>78304.250128670887</v>
      </c>
      <c r="U14" s="462">
        <f t="shared" si="8"/>
        <v>-0.2188344693419316</v>
      </c>
      <c r="V14" s="463">
        <f t="shared" si="9"/>
        <v>74.279495342470454</v>
      </c>
      <c r="W14" s="464"/>
      <c r="X14" s="242">
        <v>304</v>
      </c>
      <c r="Y14" s="18" t="s">
        <v>152</v>
      </c>
      <c r="Z14" s="21">
        <v>971</v>
      </c>
      <c r="AA14" s="473">
        <f t="shared" si="10"/>
        <v>214609.84829242568</v>
      </c>
      <c r="AB14" s="473">
        <v>-461883</v>
      </c>
      <c r="AC14" s="22">
        <v>-247273.15170757432</v>
      </c>
      <c r="AD14" s="36">
        <v>-68170</v>
      </c>
      <c r="AE14" s="22">
        <v>-315443</v>
      </c>
      <c r="AF14" s="21">
        <v>180430.88589154335</v>
      </c>
      <c r="AG14" s="418">
        <f t="shared" si="11"/>
        <v>-135012.11410845665</v>
      </c>
      <c r="AH14" s="447">
        <v>-222812</v>
      </c>
      <c r="AI14" s="442">
        <f t="shared" si="12"/>
        <v>-357824.11410845665</v>
      </c>
      <c r="AJ14" s="419">
        <f t="shared" si="13"/>
        <v>-368.51093111066598</v>
      </c>
      <c r="AK14" s="369">
        <v>2</v>
      </c>
    </row>
    <row r="15" spans="1:37">
      <c r="A15" s="242">
        <v>322</v>
      </c>
      <c r="B15" s="18" t="s">
        <v>159</v>
      </c>
      <c r="C15" s="21">
        <v>6549</v>
      </c>
      <c r="D15" s="476">
        <f t="shared" si="0"/>
        <v>4698589.7892974503</v>
      </c>
      <c r="E15" s="473">
        <v>1706828.587302607</v>
      </c>
      <c r="F15" s="22">
        <v>6405418.3766000569</v>
      </c>
      <c r="G15" s="36">
        <v>2065352.0167833914</v>
      </c>
      <c r="H15" s="22">
        <f t="shared" si="1"/>
        <v>8470770.3933834489</v>
      </c>
      <c r="I15" s="425">
        <v>1283444.318058288</v>
      </c>
      <c r="J15" s="418">
        <f t="shared" si="2"/>
        <v>9754214.7114417367</v>
      </c>
      <c r="K15" s="447">
        <v>-516001</v>
      </c>
      <c r="L15" s="442">
        <f t="shared" si="3"/>
        <v>9238213.7114417367</v>
      </c>
      <c r="M15" s="418">
        <v>110793.02260000003</v>
      </c>
      <c r="N15" s="405">
        <f t="shared" si="4"/>
        <v>9349006.7340417374</v>
      </c>
      <c r="O15" s="405">
        <f t="shared" si="5"/>
        <v>1410.6296703987994</v>
      </c>
      <c r="P15" s="405">
        <f t="shared" si="6"/>
        <v>1427.5472185130154</v>
      </c>
      <c r="Q15" s="369">
        <v>2</v>
      </c>
      <c r="R15" s="369">
        <v>2</v>
      </c>
      <c r="S15" s="369"/>
      <c r="T15" s="461">
        <f t="shared" si="7"/>
        <v>-714595.76768290251</v>
      </c>
      <c r="U15" s="462">
        <f t="shared" si="8"/>
        <v>-7.1798397144215403E-2</v>
      </c>
      <c r="V15" s="463">
        <f t="shared" si="9"/>
        <v>-94.179745858327806</v>
      </c>
      <c r="W15" s="464"/>
      <c r="X15" s="242">
        <v>322</v>
      </c>
      <c r="Y15" s="18" t="s">
        <v>159</v>
      </c>
      <c r="Z15" s="21">
        <v>6614</v>
      </c>
      <c r="AA15" s="473">
        <f t="shared" si="10"/>
        <v>4713484.4896556977</v>
      </c>
      <c r="AB15" s="473">
        <v>2480533</v>
      </c>
      <c r="AC15" s="22">
        <v>7194017.4896556977</v>
      </c>
      <c r="AD15" s="36">
        <v>1998390</v>
      </c>
      <c r="AE15" s="22">
        <v>9192407</v>
      </c>
      <c r="AF15" s="21">
        <v>1276403.4791246401</v>
      </c>
      <c r="AG15" s="418">
        <f t="shared" si="11"/>
        <v>10468810.479124639</v>
      </c>
      <c r="AH15" s="447">
        <v>-516001</v>
      </c>
      <c r="AI15" s="442">
        <f t="shared" si="12"/>
        <v>9952809.4791246392</v>
      </c>
      <c r="AJ15" s="419">
        <f t="shared" si="13"/>
        <v>1504.8094162571272</v>
      </c>
      <c r="AK15" s="369">
        <v>2</v>
      </c>
    </row>
    <row r="16" spans="1:37">
      <c r="A16" s="242">
        <v>400</v>
      </c>
      <c r="B16" s="18" t="s">
        <v>162</v>
      </c>
      <c r="C16" s="21">
        <v>8366</v>
      </c>
      <c r="D16" s="476">
        <f t="shared" si="0"/>
        <v>3809387.1331073251</v>
      </c>
      <c r="E16" s="473">
        <v>2228935.093555565</v>
      </c>
      <c r="F16" s="22">
        <v>6038322.2266628901</v>
      </c>
      <c r="G16" s="36">
        <v>2819739.8473928138</v>
      </c>
      <c r="H16" s="22">
        <f t="shared" si="1"/>
        <v>8858062.0740557034</v>
      </c>
      <c r="I16" s="425">
        <v>1729764.5040783472</v>
      </c>
      <c r="J16" s="418">
        <f t="shared" si="2"/>
        <v>10587826.578134051</v>
      </c>
      <c r="K16" s="447">
        <v>978329</v>
      </c>
      <c r="L16" s="442">
        <f t="shared" si="3"/>
        <v>11566155.578134051</v>
      </c>
      <c r="M16" s="418">
        <v>248455.36950000003</v>
      </c>
      <c r="N16" s="405">
        <f t="shared" si="4"/>
        <v>11814610.947634051</v>
      </c>
      <c r="O16" s="405">
        <f t="shared" si="5"/>
        <v>1382.5191941350765</v>
      </c>
      <c r="P16" s="405">
        <f t="shared" si="6"/>
        <v>1412.2174214241036</v>
      </c>
      <c r="Q16" s="369">
        <v>2</v>
      </c>
      <c r="R16" s="369">
        <v>2</v>
      </c>
      <c r="S16" s="369"/>
      <c r="T16" s="461">
        <f t="shared" si="7"/>
        <v>-1258316.9396116063</v>
      </c>
      <c r="U16" s="462">
        <f t="shared" si="8"/>
        <v>-9.8118416790275817E-2</v>
      </c>
      <c r="V16" s="463">
        <f t="shared" si="9"/>
        <v>-134.09297683768318</v>
      </c>
      <c r="W16" s="464"/>
      <c r="X16" s="242">
        <v>400</v>
      </c>
      <c r="Y16" s="18" t="s">
        <v>162</v>
      </c>
      <c r="Z16" s="21">
        <v>8456</v>
      </c>
      <c r="AA16" s="473">
        <f t="shared" si="10"/>
        <v>3377540.6156987585</v>
      </c>
      <c r="AB16" s="473">
        <v>3720732</v>
      </c>
      <c r="AC16" s="22">
        <v>7098272.6156987585</v>
      </c>
      <c r="AD16" s="36">
        <v>3028423</v>
      </c>
      <c r="AE16" s="22">
        <v>10126696</v>
      </c>
      <c r="AF16" s="21">
        <v>1719447.5177456571</v>
      </c>
      <c r="AG16" s="418">
        <f t="shared" si="11"/>
        <v>11846143.517745657</v>
      </c>
      <c r="AH16" s="447">
        <v>978329</v>
      </c>
      <c r="AI16" s="442">
        <f t="shared" si="12"/>
        <v>12824472.517745657</v>
      </c>
      <c r="AJ16" s="419">
        <f t="shared" si="13"/>
        <v>1516.6121709727597</v>
      </c>
      <c r="AK16" s="369">
        <v>2</v>
      </c>
    </row>
    <row r="17" spans="1:37">
      <c r="A17" s="242">
        <v>423</v>
      </c>
      <c r="B17" s="18" t="s">
        <v>174</v>
      </c>
      <c r="C17" s="21">
        <v>20497</v>
      </c>
      <c r="D17" s="476">
        <f t="shared" si="0"/>
        <v>11586179.35453313</v>
      </c>
      <c r="E17" s="473">
        <v>2012154.9573006216</v>
      </c>
      <c r="F17" s="22">
        <v>13598334.311833752</v>
      </c>
      <c r="G17" s="36">
        <v>2120575.972503894</v>
      </c>
      <c r="H17" s="22">
        <f t="shared" si="1"/>
        <v>15718910.284337647</v>
      </c>
      <c r="I17" s="425">
        <v>2548909.891114926</v>
      </c>
      <c r="J17" s="418">
        <f t="shared" si="2"/>
        <v>18267820.175452575</v>
      </c>
      <c r="K17" s="447">
        <v>-1799791</v>
      </c>
      <c r="L17" s="442">
        <f t="shared" si="3"/>
        <v>16468029.175452575</v>
      </c>
      <c r="M17" s="418">
        <v>-731475.90750000032</v>
      </c>
      <c r="N17" s="405">
        <f t="shared" si="4"/>
        <v>15736553.267952574</v>
      </c>
      <c r="O17" s="405">
        <f t="shared" si="5"/>
        <v>803.43607237413164</v>
      </c>
      <c r="P17" s="405">
        <f t="shared" si="6"/>
        <v>767.74909830475553</v>
      </c>
      <c r="Q17" s="369">
        <v>2</v>
      </c>
      <c r="R17" s="369">
        <v>2</v>
      </c>
      <c r="S17" s="369"/>
      <c r="T17" s="461">
        <f t="shared" si="7"/>
        <v>25746.879201497883</v>
      </c>
      <c r="U17" s="462">
        <f t="shared" si="8"/>
        <v>1.5658944870061196E-3</v>
      </c>
      <c r="V17" s="463">
        <f t="shared" si="9"/>
        <v>-6.8878296637707308</v>
      </c>
      <c r="W17" s="464"/>
      <c r="X17" s="242">
        <v>423</v>
      </c>
      <c r="Y17" s="18" t="s">
        <v>174</v>
      </c>
      <c r="Z17" s="21">
        <v>20291</v>
      </c>
      <c r="AA17" s="473">
        <f t="shared" si="10"/>
        <v>11000755.39127934</v>
      </c>
      <c r="AB17" s="473">
        <v>1703954</v>
      </c>
      <c r="AC17" s="22">
        <v>12704709.39127934</v>
      </c>
      <c r="AD17" s="36">
        <v>2980870</v>
      </c>
      <c r="AE17" s="22">
        <v>15685579</v>
      </c>
      <c r="AF17" s="21">
        <v>2556494.2962510777</v>
      </c>
      <c r="AG17" s="418">
        <f t="shared" si="11"/>
        <v>18242073.296251077</v>
      </c>
      <c r="AH17" s="447">
        <v>-1799791</v>
      </c>
      <c r="AI17" s="442">
        <f t="shared" si="12"/>
        <v>16442282.296251077</v>
      </c>
      <c r="AJ17" s="419">
        <f t="shared" si="13"/>
        <v>810.32390203790237</v>
      </c>
      <c r="AK17" s="369">
        <v>2</v>
      </c>
    </row>
    <row r="18" spans="1:37">
      <c r="A18" s="242">
        <v>430</v>
      </c>
      <c r="B18" s="18" t="s">
        <v>177</v>
      </c>
      <c r="C18" s="21">
        <v>15392</v>
      </c>
      <c r="D18" s="476">
        <f t="shared" si="0"/>
        <v>1349401.8501696405</v>
      </c>
      <c r="E18" s="473">
        <v>-63565.31848396745</v>
      </c>
      <c r="F18" s="22">
        <v>1285836.5316856732</v>
      </c>
      <c r="G18" s="36">
        <v>6046885.9784271736</v>
      </c>
      <c r="H18" s="22">
        <f t="shared" si="1"/>
        <v>7332722.5101128463</v>
      </c>
      <c r="I18" s="425">
        <v>3293093.0938305072</v>
      </c>
      <c r="J18" s="418">
        <f t="shared" si="2"/>
        <v>10625815.603943354</v>
      </c>
      <c r="K18" s="447">
        <v>-1818557</v>
      </c>
      <c r="L18" s="442">
        <f t="shared" si="3"/>
        <v>8807258.6039433535</v>
      </c>
      <c r="M18" s="418">
        <v>47704.625800000038</v>
      </c>
      <c r="N18" s="405">
        <f t="shared" si="4"/>
        <v>8854963.229743354</v>
      </c>
      <c r="O18" s="405">
        <f t="shared" si="5"/>
        <v>572.19715462209933</v>
      </c>
      <c r="P18" s="405">
        <f t="shared" si="6"/>
        <v>575.29646762885613</v>
      </c>
      <c r="Q18" s="369">
        <v>2</v>
      </c>
      <c r="R18" s="369">
        <v>2</v>
      </c>
      <c r="S18" s="369"/>
      <c r="T18" s="461">
        <f t="shared" si="7"/>
        <v>-1454746.5610834323</v>
      </c>
      <c r="U18" s="462">
        <f t="shared" si="8"/>
        <v>-0.14176045886638716</v>
      </c>
      <c r="V18" s="463">
        <f t="shared" si="9"/>
        <v>-84.4451006266072</v>
      </c>
      <c r="W18" s="464"/>
      <c r="X18" s="242">
        <v>430</v>
      </c>
      <c r="Y18" s="18" t="s">
        <v>177</v>
      </c>
      <c r="Z18" s="21">
        <v>15628</v>
      </c>
      <c r="AA18" s="473">
        <f t="shared" si="10"/>
        <v>1753051.854733746</v>
      </c>
      <c r="AB18" s="473">
        <v>771039</v>
      </c>
      <c r="AC18" s="22">
        <v>2524090.854733746</v>
      </c>
      <c r="AD18" s="36">
        <v>6287059</v>
      </c>
      <c r="AE18" s="22">
        <v>8811150</v>
      </c>
      <c r="AF18" s="21">
        <v>3269412.1650267853</v>
      </c>
      <c r="AG18" s="418">
        <f t="shared" si="11"/>
        <v>12080562.165026786</v>
      </c>
      <c r="AH18" s="447">
        <v>-1818557</v>
      </c>
      <c r="AI18" s="442">
        <f t="shared" si="12"/>
        <v>10262005.165026786</v>
      </c>
      <c r="AJ18" s="419">
        <f t="shared" si="13"/>
        <v>656.64225524870653</v>
      </c>
      <c r="AK18" s="369">
        <v>2</v>
      </c>
    </row>
    <row r="19" spans="1:37">
      <c r="A19" s="242">
        <v>445</v>
      </c>
      <c r="B19" s="18" t="s">
        <v>185</v>
      </c>
      <c r="C19" s="21">
        <v>14991</v>
      </c>
      <c r="D19" s="476">
        <f t="shared" si="0"/>
        <v>11803037.70037926</v>
      </c>
      <c r="E19" s="473">
        <v>-6122977.6341654295</v>
      </c>
      <c r="F19" s="22">
        <v>5680060.0662138313</v>
      </c>
      <c r="G19" s="36">
        <v>299940.30736826651</v>
      </c>
      <c r="H19" s="22">
        <f t="shared" si="1"/>
        <v>5980000.3735820977</v>
      </c>
      <c r="I19" s="425">
        <v>2386299.7355298097</v>
      </c>
      <c r="J19" s="418">
        <f t="shared" si="2"/>
        <v>8366300.109111907</v>
      </c>
      <c r="K19" s="447">
        <v>-323495</v>
      </c>
      <c r="L19" s="442">
        <f t="shared" si="3"/>
        <v>8042805.109111907</v>
      </c>
      <c r="M19" s="418">
        <v>126400.8291</v>
      </c>
      <c r="N19" s="405">
        <f t="shared" si="4"/>
        <v>8169205.9382119067</v>
      </c>
      <c r="O19" s="405">
        <f t="shared" si="5"/>
        <v>536.50891262170012</v>
      </c>
      <c r="P19" s="405">
        <f t="shared" si="6"/>
        <v>544.9406936303053</v>
      </c>
      <c r="Q19" s="369">
        <v>2</v>
      </c>
      <c r="R19" s="369">
        <v>2</v>
      </c>
      <c r="S19" s="369"/>
      <c r="T19" s="461">
        <f t="shared" si="7"/>
        <v>-2679349.3913509995</v>
      </c>
      <c r="U19" s="462">
        <f t="shared" si="8"/>
        <v>-0.24988908630586551</v>
      </c>
      <c r="V19" s="463">
        <f t="shared" si="9"/>
        <v>-174.22650435184528</v>
      </c>
      <c r="W19" s="464"/>
      <c r="X19" s="242">
        <v>445</v>
      </c>
      <c r="Y19" s="18" t="s">
        <v>185</v>
      </c>
      <c r="Z19" s="21">
        <v>15086</v>
      </c>
      <c r="AA19" s="473">
        <f t="shared" si="10"/>
        <v>11409936.222093854</v>
      </c>
      <c r="AB19" s="473">
        <v>-3621866</v>
      </c>
      <c r="AC19" s="22">
        <v>7788070.222093855</v>
      </c>
      <c r="AD19" s="36">
        <v>871155</v>
      </c>
      <c r="AE19" s="22">
        <v>8659225</v>
      </c>
      <c r="AF19" s="21">
        <v>2386424.5004629069</v>
      </c>
      <c r="AG19" s="418">
        <f t="shared" si="11"/>
        <v>11045649.500462906</v>
      </c>
      <c r="AH19" s="447">
        <v>-323495</v>
      </c>
      <c r="AI19" s="442">
        <f t="shared" si="12"/>
        <v>10722154.500462906</v>
      </c>
      <c r="AJ19" s="419">
        <f t="shared" si="13"/>
        <v>710.7354169735454</v>
      </c>
      <c r="AK19" s="369">
        <v>2</v>
      </c>
    </row>
    <row r="20" spans="1:37">
      <c r="A20" s="242">
        <v>480</v>
      </c>
      <c r="B20" s="18" t="s">
        <v>187</v>
      </c>
      <c r="C20" s="21">
        <v>1978</v>
      </c>
      <c r="D20" s="476">
        <f t="shared" si="0"/>
        <v>703220.69020737463</v>
      </c>
      <c r="E20" s="473">
        <v>-16945.821127459269</v>
      </c>
      <c r="F20" s="22">
        <v>686274.86907991534</v>
      </c>
      <c r="G20" s="36">
        <v>1042888.151844442</v>
      </c>
      <c r="H20" s="22">
        <f t="shared" si="1"/>
        <v>1729163.0209243572</v>
      </c>
      <c r="I20" s="425">
        <v>434318.64496530092</v>
      </c>
      <c r="J20" s="418">
        <f t="shared" si="2"/>
        <v>2163481.665889658</v>
      </c>
      <c r="K20" s="447">
        <v>-471129</v>
      </c>
      <c r="L20" s="442">
        <f t="shared" si="3"/>
        <v>1692352.665889658</v>
      </c>
      <c r="M20" s="418">
        <v>-793085.67</v>
      </c>
      <c r="N20" s="405">
        <f t="shared" si="4"/>
        <v>899266.99588965799</v>
      </c>
      <c r="O20" s="405">
        <f t="shared" si="5"/>
        <v>855.5877987308686</v>
      </c>
      <c r="P20" s="405">
        <f t="shared" si="6"/>
        <v>454.6344771939626</v>
      </c>
      <c r="Q20" s="369">
        <v>2</v>
      </c>
      <c r="R20" s="369">
        <v>2</v>
      </c>
      <c r="S20" s="369"/>
      <c r="T20" s="461">
        <f t="shared" si="7"/>
        <v>-66460.515716089401</v>
      </c>
      <c r="U20" s="462">
        <f t="shared" si="8"/>
        <v>-3.7787137605719327E-2</v>
      </c>
      <c r="V20" s="463">
        <f t="shared" si="9"/>
        <v>-28.237920669004438</v>
      </c>
      <c r="W20" s="464"/>
      <c r="X20" s="242">
        <v>480</v>
      </c>
      <c r="Y20" s="18" t="s">
        <v>187</v>
      </c>
      <c r="Z20" s="21">
        <v>1990</v>
      </c>
      <c r="AA20" s="473">
        <f t="shared" si="10"/>
        <v>492238.28607209574</v>
      </c>
      <c r="AB20" s="473">
        <v>336648</v>
      </c>
      <c r="AC20" s="22">
        <v>828886.28607209574</v>
      </c>
      <c r="AD20" s="36">
        <v>966329</v>
      </c>
      <c r="AE20" s="22">
        <v>1795216</v>
      </c>
      <c r="AF20" s="21">
        <v>434726.18160574726</v>
      </c>
      <c r="AG20" s="418">
        <f t="shared" si="11"/>
        <v>2229942.1816057474</v>
      </c>
      <c r="AH20" s="447">
        <v>-471129</v>
      </c>
      <c r="AI20" s="442">
        <f t="shared" si="12"/>
        <v>1758813.1816057474</v>
      </c>
      <c r="AJ20" s="419">
        <f t="shared" si="13"/>
        <v>883.82571939987304</v>
      </c>
      <c r="AK20" s="369">
        <v>2</v>
      </c>
    </row>
    <row r="21" spans="1:37">
      <c r="A21" s="242">
        <v>481</v>
      </c>
      <c r="B21" s="18" t="s">
        <v>188</v>
      </c>
      <c r="C21" s="21">
        <v>9642</v>
      </c>
      <c r="D21" s="476">
        <f t="shared" si="0"/>
        <v>5459324.0839212239</v>
      </c>
      <c r="E21" s="473">
        <v>-188765.43515930977</v>
      </c>
      <c r="F21" s="22">
        <v>5270558.6487619141</v>
      </c>
      <c r="G21" s="36">
        <v>926925.51485876017</v>
      </c>
      <c r="H21" s="22">
        <f t="shared" si="1"/>
        <v>6197484.1636206741</v>
      </c>
      <c r="I21" s="425">
        <v>1245824.9845791017</v>
      </c>
      <c r="J21" s="418">
        <f t="shared" si="2"/>
        <v>7443309.1481997762</v>
      </c>
      <c r="K21" s="447">
        <v>-2046174</v>
      </c>
      <c r="L21" s="442">
        <f t="shared" si="3"/>
        <v>5397135.1481997762</v>
      </c>
      <c r="M21" s="418">
        <v>-229248.05930000002</v>
      </c>
      <c r="N21" s="405">
        <f t="shared" si="4"/>
        <v>5167887.0888997763</v>
      </c>
      <c r="O21" s="405">
        <f t="shared" si="5"/>
        <v>559.75266004975902</v>
      </c>
      <c r="P21" s="405">
        <f t="shared" si="6"/>
        <v>535.97667381246379</v>
      </c>
      <c r="Q21" s="369">
        <v>2</v>
      </c>
      <c r="R21" s="369">
        <v>2</v>
      </c>
      <c r="S21" s="369"/>
      <c r="T21" s="461">
        <f t="shared" si="7"/>
        <v>-827367.56212258711</v>
      </c>
      <c r="U21" s="462">
        <f t="shared" si="8"/>
        <v>-0.13292107026486269</v>
      </c>
      <c r="V21" s="463">
        <f t="shared" si="9"/>
        <v>-87.823568656271277</v>
      </c>
      <c r="W21" s="464"/>
      <c r="X21" s="242">
        <v>481</v>
      </c>
      <c r="Y21" s="18" t="s">
        <v>188</v>
      </c>
      <c r="Z21" s="21">
        <v>9612</v>
      </c>
      <c r="AA21" s="473">
        <f t="shared" si="10"/>
        <v>5653215.7640951965</v>
      </c>
      <c r="AB21" s="473">
        <v>212055</v>
      </c>
      <c r="AC21" s="22">
        <v>5865270.7640951965</v>
      </c>
      <c r="AD21" s="36">
        <v>1142910</v>
      </c>
      <c r="AE21" s="22">
        <v>7008181</v>
      </c>
      <c r="AF21" s="21">
        <v>1262495.7103223633</v>
      </c>
      <c r="AG21" s="418">
        <f t="shared" si="11"/>
        <v>8270676.7103223633</v>
      </c>
      <c r="AH21" s="447">
        <v>-2046174</v>
      </c>
      <c r="AI21" s="442">
        <f t="shared" si="12"/>
        <v>6224502.7103223633</v>
      </c>
      <c r="AJ21" s="419">
        <f t="shared" si="13"/>
        <v>647.57622870603029</v>
      </c>
      <c r="AK21" s="369">
        <v>2</v>
      </c>
    </row>
    <row r="22" spans="1:37">
      <c r="A22" s="242">
        <v>503</v>
      </c>
      <c r="B22" s="18" t="s">
        <v>198</v>
      </c>
      <c r="C22" s="21">
        <v>7539</v>
      </c>
      <c r="D22" s="476">
        <f t="shared" si="0"/>
        <v>1669909.5251042675</v>
      </c>
      <c r="E22" s="473">
        <v>-1884022.0812660828</v>
      </c>
      <c r="F22" s="22">
        <v>-214112.5561618153</v>
      </c>
      <c r="G22" s="36">
        <v>2941557.5936841946</v>
      </c>
      <c r="H22" s="22">
        <f t="shared" si="1"/>
        <v>2727445.0375223793</v>
      </c>
      <c r="I22" s="425">
        <v>1426920.6285117108</v>
      </c>
      <c r="J22" s="418">
        <f t="shared" si="2"/>
        <v>4154365.6660340903</v>
      </c>
      <c r="K22" s="447">
        <v>-94517</v>
      </c>
      <c r="L22" s="442">
        <f t="shared" si="3"/>
        <v>4059848.6660340903</v>
      </c>
      <c r="M22" s="418">
        <v>142830.09909999999</v>
      </c>
      <c r="N22" s="405">
        <f t="shared" si="4"/>
        <v>4202678.7651340906</v>
      </c>
      <c r="O22" s="405">
        <f t="shared" si="5"/>
        <v>538.51288845126544</v>
      </c>
      <c r="P22" s="405">
        <f t="shared" si="6"/>
        <v>557.45838508211841</v>
      </c>
      <c r="Q22" s="369">
        <v>2</v>
      </c>
      <c r="R22" s="369">
        <v>2</v>
      </c>
      <c r="S22" s="369"/>
      <c r="T22" s="461">
        <f t="shared" si="7"/>
        <v>-161494.68368946761</v>
      </c>
      <c r="U22" s="462">
        <f t="shared" si="8"/>
        <v>-3.8256704160310337E-2</v>
      </c>
      <c r="V22" s="463">
        <f t="shared" si="9"/>
        <v>-17.365877643488034</v>
      </c>
      <c r="W22" s="464"/>
      <c r="X22" s="242">
        <v>503</v>
      </c>
      <c r="Y22" s="18" t="s">
        <v>198</v>
      </c>
      <c r="Z22" s="21">
        <v>7594</v>
      </c>
      <c r="AA22" s="473">
        <f t="shared" si="10"/>
        <v>1517801.9015939655</v>
      </c>
      <c r="AB22" s="473">
        <v>-1877719</v>
      </c>
      <c r="AC22" s="22">
        <v>-359917.09840603452</v>
      </c>
      <c r="AD22" s="36">
        <v>3242821</v>
      </c>
      <c r="AE22" s="22">
        <v>2882904</v>
      </c>
      <c r="AF22" s="21">
        <v>1432956.3497235579</v>
      </c>
      <c r="AG22" s="418">
        <f t="shared" si="11"/>
        <v>4315860.3497235579</v>
      </c>
      <c r="AH22" s="447">
        <v>-94517</v>
      </c>
      <c r="AI22" s="442">
        <f t="shared" si="12"/>
        <v>4221343.3497235579</v>
      </c>
      <c r="AJ22" s="419">
        <f t="shared" si="13"/>
        <v>555.87876609475347</v>
      </c>
      <c r="AK22" s="369">
        <v>2</v>
      </c>
    </row>
    <row r="23" spans="1:37">
      <c r="A23" s="242">
        <v>529</v>
      </c>
      <c r="B23" s="18" t="s">
        <v>203</v>
      </c>
      <c r="C23" s="21">
        <v>19850</v>
      </c>
      <c r="D23" s="476">
        <f t="shared" si="0"/>
        <v>4768453.778546555</v>
      </c>
      <c r="E23" s="473">
        <v>3853814.9247289211</v>
      </c>
      <c r="F23" s="22">
        <v>8622268.7032754757</v>
      </c>
      <c r="G23" s="36">
        <v>-631714.2681207665</v>
      </c>
      <c r="H23" s="22">
        <f t="shared" si="1"/>
        <v>7990554.435154709</v>
      </c>
      <c r="I23" s="425">
        <v>2342792.314749721</v>
      </c>
      <c r="J23" s="418">
        <f t="shared" si="2"/>
        <v>10333346.74990443</v>
      </c>
      <c r="K23" s="447">
        <v>-1120798</v>
      </c>
      <c r="L23" s="442">
        <f t="shared" si="3"/>
        <v>9212548.7499044295</v>
      </c>
      <c r="M23" s="418">
        <v>-201119.65548999989</v>
      </c>
      <c r="N23" s="405">
        <f t="shared" si="4"/>
        <v>9011429.0944144297</v>
      </c>
      <c r="O23" s="405">
        <f t="shared" si="5"/>
        <v>464.10824936546243</v>
      </c>
      <c r="P23" s="405">
        <f t="shared" si="6"/>
        <v>453.97627679669671</v>
      </c>
      <c r="Q23" s="369">
        <v>2</v>
      </c>
      <c r="R23" s="369">
        <v>2</v>
      </c>
      <c r="S23" s="369"/>
      <c r="T23" s="461">
        <f t="shared" si="7"/>
        <v>402370.71612387523</v>
      </c>
      <c r="U23" s="462">
        <f t="shared" si="8"/>
        <v>4.5671122034206278E-2</v>
      </c>
      <c r="V23" s="463">
        <f t="shared" si="9"/>
        <v>14.127247589041019</v>
      </c>
      <c r="W23" s="464"/>
      <c r="X23" s="242">
        <v>529</v>
      </c>
      <c r="Y23" s="18" t="s">
        <v>203</v>
      </c>
      <c r="Z23" s="21">
        <v>19579</v>
      </c>
      <c r="AA23" s="473">
        <f t="shared" si="10"/>
        <v>4476972.7695490737</v>
      </c>
      <c r="AB23" s="473">
        <v>3862065</v>
      </c>
      <c r="AC23" s="22">
        <v>8339037.7695490737</v>
      </c>
      <c r="AD23" s="36">
        <v>-738196</v>
      </c>
      <c r="AE23" s="22">
        <v>7600842</v>
      </c>
      <c r="AF23" s="21">
        <v>2330134.0337805543</v>
      </c>
      <c r="AG23" s="418">
        <f t="shared" si="11"/>
        <v>9930976.0337805543</v>
      </c>
      <c r="AH23" s="447">
        <v>-1120798</v>
      </c>
      <c r="AI23" s="442">
        <f t="shared" si="12"/>
        <v>8810178.0337805543</v>
      </c>
      <c r="AJ23" s="419">
        <f t="shared" si="13"/>
        <v>449.98100177642141</v>
      </c>
      <c r="AK23" s="369">
        <v>2</v>
      </c>
    </row>
    <row r="24" spans="1:37">
      <c r="A24" s="242">
        <v>538</v>
      </c>
      <c r="B24" s="18" t="s">
        <v>207</v>
      </c>
      <c r="C24" s="21">
        <v>4644</v>
      </c>
      <c r="D24" s="476">
        <f t="shared" si="0"/>
        <v>2573820.8547142679</v>
      </c>
      <c r="E24" s="473">
        <v>-442017.48302999907</v>
      </c>
      <c r="F24" s="22">
        <v>2131803.371684269</v>
      </c>
      <c r="G24" s="36">
        <v>1888108.1084763275</v>
      </c>
      <c r="H24" s="22">
        <f t="shared" si="1"/>
        <v>4019911.4801605968</v>
      </c>
      <c r="I24" s="425">
        <v>799195.10095611063</v>
      </c>
      <c r="J24" s="418">
        <f t="shared" si="2"/>
        <v>4819106.5811167071</v>
      </c>
      <c r="K24" s="447">
        <v>741794</v>
      </c>
      <c r="L24" s="442">
        <f t="shared" si="3"/>
        <v>5560900.5811167071</v>
      </c>
      <c r="M24" s="418">
        <v>-79084.531500000041</v>
      </c>
      <c r="N24" s="405">
        <f t="shared" si="4"/>
        <v>5481816.0496167075</v>
      </c>
      <c r="O24" s="405">
        <f t="shared" si="5"/>
        <v>1197.4376789656992</v>
      </c>
      <c r="P24" s="405">
        <f t="shared" si="6"/>
        <v>1180.4082794178958</v>
      </c>
      <c r="Q24" s="369">
        <v>2</v>
      </c>
      <c r="R24" s="369">
        <v>2</v>
      </c>
      <c r="S24" s="369"/>
      <c r="T24" s="461">
        <f t="shared" si="7"/>
        <v>-181187.0868325131</v>
      </c>
      <c r="U24" s="462">
        <f t="shared" si="8"/>
        <v>-3.1554218136349677E-2</v>
      </c>
      <c r="V24" s="463">
        <f t="shared" si="9"/>
        <v>-27.149155743027677</v>
      </c>
      <c r="W24" s="464"/>
      <c r="X24" s="242">
        <v>538</v>
      </c>
      <c r="Y24" s="18" t="s">
        <v>207</v>
      </c>
      <c r="Z24" s="21">
        <v>4689</v>
      </c>
      <c r="AA24" s="473">
        <f t="shared" si="10"/>
        <v>2604219.9221467013</v>
      </c>
      <c r="AB24" s="473">
        <v>-471586</v>
      </c>
      <c r="AC24" s="22">
        <v>2132633.9221467013</v>
      </c>
      <c r="AD24" s="36">
        <v>2064131</v>
      </c>
      <c r="AE24" s="22">
        <v>4196765</v>
      </c>
      <c r="AF24" s="21">
        <v>803528.66794922063</v>
      </c>
      <c r="AG24" s="418">
        <f t="shared" si="11"/>
        <v>5000293.6679492202</v>
      </c>
      <c r="AH24" s="447">
        <v>741794</v>
      </c>
      <c r="AI24" s="442">
        <f t="shared" si="12"/>
        <v>5742087.6679492202</v>
      </c>
      <c r="AJ24" s="419">
        <f t="shared" si="13"/>
        <v>1224.5868347087269</v>
      </c>
      <c r="AK24" s="369">
        <v>2</v>
      </c>
    </row>
    <row r="25" spans="1:37">
      <c r="A25" s="242">
        <v>561</v>
      </c>
      <c r="B25" s="18" t="s">
        <v>212</v>
      </c>
      <c r="C25" s="21">
        <v>1317</v>
      </c>
      <c r="D25" s="476">
        <f t="shared" si="0"/>
        <v>670825.99887010641</v>
      </c>
      <c r="E25" s="473">
        <v>647619.5797868229</v>
      </c>
      <c r="F25" s="22">
        <v>1318445.5786569293</v>
      </c>
      <c r="G25" s="36">
        <v>432943.70988074323</v>
      </c>
      <c r="H25" s="22">
        <f t="shared" si="1"/>
        <v>1751389.2885376725</v>
      </c>
      <c r="I25" s="425">
        <v>342379.12714857352</v>
      </c>
      <c r="J25" s="418">
        <f t="shared" si="2"/>
        <v>2093768.415686246</v>
      </c>
      <c r="K25" s="447">
        <v>-312085</v>
      </c>
      <c r="L25" s="442">
        <f t="shared" si="3"/>
        <v>1781683.415686246</v>
      </c>
      <c r="M25" s="418">
        <v>-594440.8600000001</v>
      </c>
      <c r="N25" s="405">
        <f t="shared" si="4"/>
        <v>1187242.5556862459</v>
      </c>
      <c r="O25" s="405">
        <f t="shared" si="5"/>
        <v>1352.8347879166636</v>
      </c>
      <c r="P25" s="405">
        <f t="shared" si="6"/>
        <v>901.4749853350387</v>
      </c>
      <c r="Q25" s="369">
        <v>2</v>
      </c>
      <c r="R25" s="369">
        <v>2</v>
      </c>
      <c r="S25" s="369"/>
      <c r="T25" s="461">
        <f t="shared" si="7"/>
        <v>-20528.600867734291</v>
      </c>
      <c r="U25" s="462">
        <f t="shared" si="8"/>
        <v>-1.1390780151930817E-2</v>
      </c>
      <c r="V25" s="463">
        <f t="shared" si="9"/>
        <v>4.8826438972316737</v>
      </c>
      <c r="W25" s="464"/>
      <c r="X25" s="242">
        <v>561</v>
      </c>
      <c r="Y25" s="18" t="s">
        <v>212</v>
      </c>
      <c r="Z25" s="21">
        <v>1337</v>
      </c>
      <c r="AA25" s="473">
        <f t="shared" si="10"/>
        <v>615948.61803341657</v>
      </c>
      <c r="AB25" s="473">
        <v>708907</v>
      </c>
      <c r="AC25" s="22">
        <v>1324855.6180334166</v>
      </c>
      <c r="AD25" s="36">
        <v>447215</v>
      </c>
      <c r="AE25" s="22">
        <v>1772070</v>
      </c>
      <c r="AF25" s="21">
        <v>342227.01655398041</v>
      </c>
      <c r="AG25" s="418">
        <f t="shared" si="11"/>
        <v>2114297.0165539803</v>
      </c>
      <c r="AH25" s="447">
        <v>-312085</v>
      </c>
      <c r="AI25" s="442">
        <f t="shared" si="12"/>
        <v>1802212.0165539803</v>
      </c>
      <c r="AJ25" s="419">
        <f t="shared" si="13"/>
        <v>1347.9521440194319</v>
      </c>
      <c r="AK25" s="369">
        <v>2</v>
      </c>
    </row>
    <row r="26" spans="1:37">
      <c r="A26" s="242">
        <v>577</v>
      </c>
      <c r="B26" s="18" t="s">
        <v>217</v>
      </c>
      <c r="C26" s="21">
        <v>11138</v>
      </c>
      <c r="D26" s="476">
        <f t="shared" si="0"/>
        <v>5717234.5679088682</v>
      </c>
      <c r="E26" s="473">
        <v>-441689.83507876884</v>
      </c>
      <c r="F26" s="22">
        <v>5275544.7328300998</v>
      </c>
      <c r="G26" s="36">
        <v>2388426.9604553194</v>
      </c>
      <c r="H26" s="22">
        <f t="shared" si="1"/>
        <v>7663971.6932854187</v>
      </c>
      <c r="I26" s="425">
        <v>1617033.6968682639</v>
      </c>
      <c r="J26" s="418">
        <f t="shared" si="2"/>
        <v>9281005.3901536819</v>
      </c>
      <c r="K26" s="447">
        <v>79917</v>
      </c>
      <c r="L26" s="442">
        <f t="shared" si="3"/>
        <v>9360922.3901536819</v>
      </c>
      <c r="M26" s="418">
        <v>-23075.656500000099</v>
      </c>
      <c r="N26" s="405">
        <f t="shared" si="4"/>
        <v>9337846.7336536814</v>
      </c>
      <c r="O26" s="405">
        <f t="shared" si="5"/>
        <v>840.44912822353047</v>
      </c>
      <c r="P26" s="405">
        <f t="shared" si="6"/>
        <v>838.37733288325387</v>
      </c>
      <c r="Q26" s="369">
        <v>2</v>
      </c>
      <c r="R26" s="369">
        <v>2</v>
      </c>
      <c r="S26" s="369"/>
      <c r="T26" s="461">
        <f t="shared" si="7"/>
        <v>-816011.40521596186</v>
      </c>
      <c r="U26" s="462">
        <f t="shared" si="8"/>
        <v>-8.0182442140601828E-2</v>
      </c>
      <c r="V26" s="463">
        <f t="shared" si="9"/>
        <v>-81.291094162996501</v>
      </c>
      <c r="W26" s="464"/>
      <c r="X26" s="242">
        <v>577</v>
      </c>
      <c r="Y26" s="18" t="s">
        <v>217</v>
      </c>
      <c r="Z26" s="21">
        <v>11041</v>
      </c>
      <c r="AA26" s="473">
        <f t="shared" si="10"/>
        <v>5169862.5059872307</v>
      </c>
      <c r="AB26" s="473">
        <v>-155162</v>
      </c>
      <c r="AC26" s="22">
        <v>5014700.5059872307</v>
      </c>
      <c r="AD26" s="36">
        <v>3462563</v>
      </c>
      <c r="AE26" s="22">
        <v>8477263</v>
      </c>
      <c r="AF26" s="21">
        <v>1619753.7953696444</v>
      </c>
      <c r="AG26" s="418">
        <f t="shared" si="11"/>
        <v>10097016.795369644</v>
      </c>
      <c r="AH26" s="447">
        <v>79917</v>
      </c>
      <c r="AI26" s="442">
        <f t="shared" si="12"/>
        <v>10176933.795369644</v>
      </c>
      <c r="AJ26" s="419">
        <f t="shared" si="13"/>
        <v>921.74022238652697</v>
      </c>
      <c r="AK26" s="369">
        <v>2</v>
      </c>
    </row>
    <row r="27" spans="1:37">
      <c r="A27" s="242">
        <v>631</v>
      </c>
      <c r="B27" s="18" t="s">
        <v>245</v>
      </c>
      <c r="C27" s="21">
        <v>1963</v>
      </c>
      <c r="D27" s="476">
        <f t="shared" si="0"/>
        <v>287884.6929505677</v>
      </c>
      <c r="E27" s="473">
        <v>104764.32177754623</v>
      </c>
      <c r="F27" s="22">
        <v>392649.01472811389</v>
      </c>
      <c r="G27" s="36">
        <v>592138.54034821782</v>
      </c>
      <c r="H27" s="22">
        <f t="shared" si="1"/>
        <v>984787.55507633172</v>
      </c>
      <c r="I27" s="425">
        <v>342591.00773064408</v>
      </c>
      <c r="J27" s="418">
        <f t="shared" si="2"/>
        <v>1327378.5628069758</v>
      </c>
      <c r="K27" s="447">
        <v>-543620</v>
      </c>
      <c r="L27" s="442">
        <f t="shared" si="3"/>
        <v>783758.56280697579</v>
      </c>
      <c r="M27" s="418">
        <v>-697751.0969</v>
      </c>
      <c r="N27" s="405">
        <f t="shared" si="4"/>
        <v>86007.465906975791</v>
      </c>
      <c r="O27" s="405">
        <f t="shared" si="5"/>
        <v>399.26569679418026</v>
      </c>
      <c r="P27" s="405">
        <f t="shared" si="6"/>
        <v>43.814297456431888</v>
      </c>
      <c r="Q27" s="369">
        <v>2</v>
      </c>
      <c r="R27" s="369">
        <v>2</v>
      </c>
      <c r="S27" s="369"/>
      <c r="T27" s="461">
        <f t="shared" si="7"/>
        <v>-1152825.573306252</v>
      </c>
      <c r="U27" s="462">
        <f t="shared" si="8"/>
        <v>-0.59528814256425822</v>
      </c>
      <c r="V27" s="463">
        <f t="shared" si="9"/>
        <v>-576.3434397867909</v>
      </c>
      <c r="W27" s="464"/>
      <c r="X27" s="242">
        <v>631</v>
      </c>
      <c r="Y27" s="18" t="s">
        <v>245</v>
      </c>
      <c r="Z27" s="21">
        <v>1985</v>
      </c>
      <c r="AA27" s="473">
        <f t="shared" si="10"/>
        <v>430427.98164519272</v>
      </c>
      <c r="AB27" s="473">
        <v>1114922</v>
      </c>
      <c r="AC27" s="22">
        <v>1545349.9816451927</v>
      </c>
      <c r="AD27" s="36">
        <v>590437</v>
      </c>
      <c r="AE27" s="22">
        <v>2135787</v>
      </c>
      <c r="AF27" s="21">
        <v>344417.13611322764</v>
      </c>
      <c r="AG27" s="418">
        <f t="shared" si="11"/>
        <v>2480204.1361132278</v>
      </c>
      <c r="AH27" s="447">
        <v>-543620</v>
      </c>
      <c r="AI27" s="442">
        <f t="shared" si="12"/>
        <v>1936584.1361132278</v>
      </c>
      <c r="AJ27" s="419">
        <f t="shared" si="13"/>
        <v>975.60913658097115</v>
      </c>
      <c r="AK27" s="369">
        <v>2</v>
      </c>
    </row>
    <row r="28" spans="1:37">
      <c r="A28" s="242">
        <v>636</v>
      </c>
      <c r="B28" s="18" t="s">
        <v>247</v>
      </c>
      <c r="C28" s="21">
        <v>8154</v>
      </c>
      <c r="D28" s="476">
        <f t="shared" si="0"/>
        <v>4121200.1557206335</v>
      </c>
      <c r="E28" s="473">
        <v>475348.39807210932</v>
      </c>
      <c r="F28" s="22">
        <v>4596548.553792743</v>
      </c>
      <c r="G28" s="36">
        <v>3734113.2433805545</v>
      </c>
      <c r="H28" s="22">
        <f t="shared" si="1"/>
        <v>8330661.797173297</v>
      </c>
      <c r="I28" s="425">
        <v>1771572.1560452795</v>
      </c>
      <c r="J28" s="418">
        <f t="shared" si="2"/>
        <v>10102233.953218576</v>
      </c>
      <c r="K28" s="447">
        <v>-682198</v>
      </c>
      <c r="L28" s="442">
        <f t="shared" si="3"/>
        <v>9420035.9532185756</v>
      </c>
      <c r="M28" s="418">
        <v>659112.44099999999</v>
      </c>
      <c r="N28" s="405">
        <f t="shared" si="4"/>
        <v>10079148.394218575</v>
      </c>
      <c r="O28" s="405">
        <f t="shared" si="5"/>
        <v>1155.2656307601883</v>
      </c>
      <c r="P28" s="405">
        <f t="shared" si="6"/>
        <v>1236.0986502598203</v>
      </c>
      <c r="Q28" s="369">
        <v>2</v>
      </c>
      <c r="R28" s="369">
        <v>2</v>
      </c>
      <c r="S28" s="369"/>
      <c r="T28" s="461">
        <f t="shared" si="7"/>
        <v>1185239.5979539007</v>
      </c>
      <c r="U28" s="462">
        <f t="shared" si="8"/>
        <v>0.14393065071926794</v>
      </c>
      <c r="V28" s="463">
        <f t="shared" si="9"/>
        <v>153.70927521838883</v>
      </c>
      <c r="W28" s="464"/>
      <c r="X28" s="242">
        <v>636</v>
      </c>
      <c r="Y28" s="18" t="s">
        <v>247</v>
      </c>
      <c r="Z28" s="21">
        <v>8222</v>
      </c>
      <c r="AA28" s="473">
        <f t="shared" si="10"/>
        <v>3676762.6266929191</v>
      </c>
      <c r="AB28" s="473">
        <v>775264</v>
      </c>
      <c r="AC28" s="22">
        <v>4452026.6266929191</v>
      </c>
      <c r="AD28" s="36">
        <v>2692776</v>
      </c>
      <c r="AE28" s="22">
        <v>7144802</v>
      </c>
      <c r="AF28" s="21">
        <v>1772192.3552646746</v>
      </c>
      <c r="AG28" s="418">
        <f t="shared" si="11"/>
        <v>8916994.3552646749</v>
      </c>
      <c r="AH28" s="447">
        <v>-682198</v>
      </c>
      <c r="AI28" s="442">
        <f t="shared" si="12"/>
        <v>8234796.3552646749</v>
      </c>
      <c r="AJ28" s="419">
        <f t="shared" si="13"/>
        <v>1001.5563555417995</v>
      </c>
      <c r="AK28" s="369">
        <v>2</v>
      </c>
    </row>
    <row r="29" spans="1:37">
      <c r="A29" s="242">
        <v>680</v>
      </c>
      <c r="B29" s="18" t="s">
        <v>250</v>
      </c>
      <c r="C29" s="21">
        <v>24942</v>
      </c>
      <c r="D29" s="476">
        <f t="shared" si="0"/>
        <v>8370920.0229898375</v>
      </c>
      <c r="E29" s="473">
        <v>218910.82641205611</v>
      </c>
      <c r="F29" s="22">
        <v>8589830.8494018931</v>
      </c>
      <c r="G29" s="36">
        <v>1546470.5611124546</v>
      </c>
      <c r="H29" s="22">
        <f t="shared" si="1"/>
        <v>10136301.410514347</v>
      </c>
      <c r="I29" s="425">
        <v>3489552.2460712511</v>
      </c>
      <c r="J29" s="418">
        <f t="shared" si="2"/>
        <v>13625853.656585598</v>
      </c>
      <c r="K29" s="447">
        <v>-393069</v>
      </c>
      <c r="L29" s="442">
        <f t="shared" si="3"/>
        <v>13232784.656585598</v>
      </c>
      <c r="M29" s="418">
        <v>-746560.96450000023</v>
      </c>
      <c r="N29" s="405">
        <f t="shared" si="4"/>
        <v>12486223.692085598</v>
      </c>
      <c r="O29" s="405">
        <f t="shared" si="5"/>
        <v>530.5422442701306</v>
      </c>
      <c r="P29" s="405">
        <f t="shared" si="6"/>
        <v>500.61036372727119</v>
      </c>
      <c r="Q29" s="369">
        <v>2</v>
      </c>
      <c r="R29" s="369">
        <v>2</v>
      </c>
      <c r="S29" s="369"/>
      <c r="T29" s="461">
        <f t="shared" si="7"/>
        <v>-774835.95787909627</v>
      </c>
      <c r="U29" s="462">
        <f t="shared" si="8"/>
        <v>-5.5315315798814331E-2</v>
      </c>
      <c r="V29" s="463">
        <f t="shared" si="9"/>
        <v>-34.053508025907036</v>
      </c>
      <c r="W29" s="464"/>
      <c r="X29" s="242">
        <v>680</v>
      </c>
      <c r="Y29" s="18" t="s">
        <v>250</v>
      </c>
      <c r="Z29" s="21">
        <v>24810</v>
      </c>
      <c r="AA29" s="473">
        <f t="shared" si="10"/>
        <v>7722588.4303774945</v>
      </c>
      <c r="AB29" s="473">
        <v>874115</v>
      </c>
      <c r="AC29" s="22">
        <v>8596703.4303774945</v>
      </c>
      <c r="AD29" s="36">
        <v>2366690</v>
      </c>
      <c r="AE29" s="22">
        <v>10963394</v>
      </c>
      <c r="AF29" s="21">
        <v>3437295.6144646946</v>
      </c>
      <c r="AG29" s="418">
        <f t="shared" si="11"/>
        <v>14400689.614464695</v>
      </c>
      <c r="AH29" s="447">
        <v>-393069</v>
      </c>
      <c r="AI29" s="442">
        <f t="shared" si="12"/>
        <v>14007620.614464695</v>
      </c>
      <c r="AJ29" s="419">
        <f t="shared" si="13"/>
        <v>564.59575229603763</v>
      </c>
      <c r="AK29" s="369">
        <v>2</v>
      </c>
    </row>
    <row r="30" spans="1:37">
      <c r="A30" s="242">
        <v>704</v>
      </c>
      <c r="B30" s="18" t="s">
        <v>263</v>
      </c>
      <c r="C30" s="21">
        <v>6428</v>
      </c>
      <c r="D30" s="476">
        <f t="shared" si="0"/>
        <v>4046538.9653121987</v>
      </c>
      <c r="E30" s="473">
        <v>703477.47559555341</v>
      </c>
      <c r="F30" s="22">
        <v>4750016.4409077521</v>
      </c>
      <c r="G30" s="36">
        <v>1106055.9965042141</v>
      </c>
      <c r="H30" s="22">
        <f t="shared" si="1"/>
        <v>5856072.4374119658</v>
      </c>
      <c r="I30" s="425">
        <v>866097.27779392886</v>
      </c>
      <c r="J30" s="418">
        <f t="shared" si="2"/>
        <v>6722169.7152058948</v>
      </c>
      <c r="K30" s="447">
        <v>-976985</v>
      </c>
      <c r="L30" s="442">
        <f t="shared" si="3"/>
        <v>5745184.7152058948</v>
      </c>
      <c r="M30" s="418">
        <v>58174.551499999943</v>
      </c>
      <c r="N30" s="405">
        <f t="shared" si="4"/>
        <v>5803359.2667058948</v>
      </c>
      <c r="O30" s="405">
        <f t="shared" si="5"/>
        <v>893.77484679618772</v>
      </c>
      <c r="P30" s="405">
        <f t="shared" si="6"/>
        <v>902.82502593433333</v>
      </c>
      <c r="Q30" s="369">
        <v>2</v>
      </c>
      <c r="R30" s="369">
        <v>2</v>
      </c>
      <c r="S30" s="369"/>
      <c r="T30" s="461">
        <f t="shared" si="7"/>
        <v>452758.14939880464</v>
      </c>
      <c r="U30" s="462">
        <f t="shared" si="8"/>
        <v>8.5548310169091493E-2</v>
      </c>
      <c r="V30" s="463">
        <f t="shared" si="9"/>
        <v>64.110860935223627</v>
      </c>
      <c r="W30" s="464"/>
      <c r="X30" s="242">
        <v>704</v>
      </c>
      <c r="Y30" s="18" t="s">
        <v>263</v>
      </c>
      <c r="Z30" s="21">
        <v>6379</v>
      </c>
      <c r="AA30" s="473">
        <f t="shared" si="10"/>
        <v>3799853.2429455118</v>
      </c>
      <c r="AB30" s="473">
        <v>449462</v>
      </c>
      <c r="AC30" s="22">
        <v>4249315.2429455118</v>
      </c>
      <c r="AD30" s="36">
        <v>1148254</v>
      </c>
      <c r="AE30" s="22">
        <v>5397569</v>
      </c>
      <c r="AF30" s="21">
        <v>871842.56580708991</v>
      </c>
      <c r="AG30" s="418">
        <f t="shared" si="11"/>
        <v>6269411.5658070901</v>
      </c>
      <c r="AH30" s="447">
        <v>-976985</v>
      </c>
      <c r="AI30" s="442">
        <f t="shared" si="12"/>
        <v>5292426.5658070901</v>
      </c>
      <c r="AJ30" s="419">
        <f t="shared" si="13"/>
        <v>829.66398586096409</v>
      </c>
      <c r="AK30" s="369">
        <v>2</v>
      </c>
    </row>
    <row r="31" spans="1:37">
      <c r="A31" s="242">
        <v>734</v>
      </c>
      <c r="B31" s="18" t="s">
        <v>268</v>
      </c>
      <c r="C31" s="21">
        <v>50933</v>
      </c>
      <c r="D31" s="476">
        <f t="shared" si="0"/>
        <v>7849434.6154460171</v>
      </c>
      <c r="E31" s="473">
        <v>-4410540.6856332347</v>
      </c>
      <c r="F31" s="22">
        <v>3438893.9298127824</v>
      </c>
      <c r="G31" s="36">
        <v>14840550.009954769</v>
      </c>
      <c r="H31" s="22">
        <f t="shared" si="1"/>
        <v>18279443.939767551</v>
      </c>
      <c r="I31" s="425">
        <v>9314040.8562865872</v>
      </c>
      <c r="J31" s="418">
        <f t="shared" si="2"/>
        <v>27593484.79605414</v>
      </c>
      <c r="K31" s="447">
        <v>-2425708</v>
      </c>
      <c r="L31" s="442">
        <f t="shared" si="3"/>
        <v>25167776.79605414</v>
      </c>
      <c r="M31" s="418">
        <v>-642937.07790000027</v>
      </c>
      <c r="N31" s="405">
        <f t="shared" si="4"/>
        <v>24524839.71815414</v>
      </c>
      <c r="O31" s="405">
        <f t="shared" si="5"/>
        <v>494.13497724567844</v>
      </c>
      <c r="P31" s="405">
        <f t="shared" si="6"/>
        <v>481.51178446496652</v>
      </c>
      <c r="Q31" s="369">
        <v>2</v>
      </c>
      <c r="R31" s="369">
        <v>2</v>
      </c>
      <c r="S31" s="369"/>
      <c r="T31" s="461">
        <f t="shared" si="7"/>
        <v>-3044175.77425576</v>
      </c>
      <c r="U31" s="462">
        <f t="shared" si="8"/>
        <v>-0.10790376053089759</v>
      </c>
      <c r="V31" s="463">
        <f t="shared" si="9"/>
        <v>-54.735695328444081</v>
      </c>
      <c r="W31" s="464"/>
      <c r="X31" s="242">
        <v>734</v>
      </c>
      <c r="Y31" s="18" t="s">
        <v>268</v>
      </c>
      <c r="Z31" s="21">
        <v>51400</v>
      </c>
      <c r="AA31" s="473">
        <f t="shared" si="10"/>
        <v>8382905.7902863231</v>
      </c>
      <c r="AB31" s="473">
        <v>-3361307</v>
      </c>
      <c r="AC31" s="22">
        <v>5021598.7902863231</v>
      </c>
      <c r="AD31" s="36">
        <v>16342235</v>
      </c>
      <c r="AE31" s="22">
        <v>21363834</v>
      </c>
      <c r="AF31" s="21">
        <v>9273826.5703098979</v>
      </c>
      <c r="AG31" s="418">
        <f t="shared" si="11"/>
        <v>30637660.5703099</v>
      </c>
      <c r="AH31" s="447">
        <v>-2425708</v>
      </c>
      <c r="AI31" s="442">
        <f t="shared" si="12"/>
        <v>28211952.5703099</v>
      </c>
      <c r="AJ31" s="419">
        <f t="shared" si="13"/>
        <v>548.87067257412252</v>
      </c>
      <c r="AK31" s="369">
        <v>2</v>
      </c>
    </row>
    <row r="32" spans="1:37">
      <c r="A32" s="242">
        <v>738</v>
      </c>
      <c r="B32" s="18" t="s">
        <v>269</v>
      </c>
      <c r="C32" s="21">
        <v>2917</v>
      </c>
      <c r="D32" s="476">
        <f t="shared" si="0"/>
        <v>586069.2440926017</v>
      </c>
      <c r="E32" s="473">
        <v>-62174.975978234441</v>
      </c>
      <c r="F32" s="22">
        <v>523894.26811436727</v>
      </c>
      <c r="G32" s="36">
        <v>896627.41323248285</v>
      </c>
      <c r="H32" s="22">
        <f t="shared" si="1"/>
        <v>1420521.68134685</v>
      </c>
      <c r="I32" s="425">
        <v>578395.09857980616</v>
      </c>
      <c r="J32" s="418">
        <f t="shared" si="2"/>
        <v>1998916.7799266563</v>
      </c>
      <c r="K32" s="447">
        <v>-677242</v>
      </c>
      <c r="L32" s="442">
        <f t="shared" si="3"/>
        <v>1321674.7799266563</v>
      </c>
      <c r="M32" s="418">
        <v>47256.554800000013</v>
      </c>
      <c r="N32" s="405">
        <f t="shared" si="4"/>
        <v>1368931.3347266563</v>
      </c>
      <c r="O32" s="405">
        <f t="shared" si="5"/>
        <v>453.09385667694767</v>
      </c>
      <c r="P32" s="405">
        <f t="shared" si="6"/>
        <v>469.29425256313209</v>
      </c>
      <c r="Q32" s="369">
        <v>2</v>
      </c>
      <c r="R32" s="369">
        <v>2</v>
      </c>
      <c r="S32" s="369"/>
      <c r="T32" s="461">
        <f t="shared" si="7"/>
        <v>-170594.37890301272</v>
      </c>
      <c r="U32" s="462">
        <f t="shared" si="8"/>
        <v>-0.11431877278546956</v>
      </c>
      <c r="V32" s="463">
        <f t="shared" si="9"/>
        <v>-51.221506225948247</v>
      </c>
      <c r="W32" s="464"/>
      <c r="X32" s="242">
        <v>738</v>
      </c>
      <c r="Y32" s="18" t="s">
        <v>269</v>
      </c>
      <c r="Z32" s="21">
        <v>2959</v>
      </c>
      <c r="AA32" s="473">
        <f t="shared" si="10"/>
        <v>609864.57412861497</v>
      </c>
      <c r="AB32" s="473">
        <v>42711</v>
      </c>
      <c r="AC32" s="22">
        <v>652575.57412861497</v>
      </c>
      <c r="AD32" s="36">
        <v>932037</v>
      </c>
      <c r="AE32" s="22">
        <v>1584612</v>
      </c>
      <c r="AF32" s="21">
        <v>584899.15882966912</v>
      </c>
      <c r="AG32" s="418">
        <f t="shared" si="11"/>
        <v>2169511.158829669</v>
      </c>
      <c r="AH32" s="447">
        <v>-677242</v>
      </c>
      <c r="AI32" s="442">
        <f t="shared" si="12"/>
        <v>1492269.158829669</v>
      </c>
      <c r="AJ32" s="419">
        <f t="shared" si="13"/>
        <v>504.31536290289591</v>
      </c>
      <c r="AK32" s="369">
        <v>2</v>
      </c>
    </row>
    <row r="33" spans="1:37">
      <c r="A33" s="242">
        <v>761</v>
      </c>
      <c r="B33" s="18" t="s">
        <v>283</v>
      </c>
      <c r="C33" s="21">
        <v>8426</v>
      </c>
      <c r="D33" s="476">
        <f t="shared" si="0"/>
        <v>502364.62133990903</v>
      </c>
      <c r="E33" s="473">
        <v>1322442.7090546268</v>
      </c>
      <c r="F33" s="22">
        <v>1824807.3303945358</v>
      </c>
      <c r="G33" s="36">
        <v>3967993.1639877311</v>
      </c>
      <c r="H33" s="22">
        <f t="shared" si="1"/>
        <v>5792800.4943822669</v>
      </c>
      <c r="I33" s="425">
        <v>1841510.173250871</v>
      </c>
      <c r="J33" s="418">
        <f t="shared" si="2"/>
        <v>7634310.6676331377</v>
      </c>
      <c r="K33" s="447">
        <v>239673</v>
      </c>
      <c r="L33" s="442">
        <f t="shared" si="3"/>
        <v>7873983.6676331377</v>
      </c>
      <c r="M33" s="418">
        <v>477539.1361</v>
      </c>
      <c r="N33" s="405">
        <f t="shared" si="4"/>
        <v>8351522.8037331374</v>
      </c>
      <c r="O33" s="405">
        <f t="shared" si="5"/>
        <v>934.48654968349604</v>
      </c>
      <c r="P33" s="405">
        <f t="shared" si="6"/>
        <v>991.16102584062867</v>
      </c>
      <c r="Q33" s="369">
        <v>2</v>
      </c>
      <c r="R33" s="369">
        <v>2</v>
      </c>
      <c r="S33" s="369"/>
      <c r="T33" s="461">
        <f t="shared" si="7"/>
        <v>-2804583.7705495646</v>
      </c>
      <c r="U33" s="462">
        <f t="shared" si="8"/>
        <v>-0.26263670541812428</v>
      </c>
      <c r="V33" s="463">
        <f t="shared" si="9"/>
        <v>-312.57259292805395</v>
      </c>
      <c r="W33" s="464"/>
      <c r="X33" s="242">
        <v>761</v>
      </c>
      <c r="Y33" s="18" t="s">
        <v>283</v>
      </c>
      <c r="Z33" s="21">
        <v>8563</v>
      </c>
      <c r="AA33" s="473">
        <f t="shared" si="10"/>
        <v>676583.93893351033</v>
      </c>
      <c r="AB33" s="473">
        <v>3743879</v>
      </c>
      <c r="AC33" s="22">
        <v>4420462.9389335103</v>
      </c>
      <c r="AD33" s="36">
        <v>4177982</v>
      </c>
      <c r="AE33" s="22">
        <v>8598445</v>
      </c>
      <c r="AF33" s="21">
        <v>1840449.4381827025</v>
      </c>
      <c r="AG33" s="418">
        <f t="shared" si="11"/>
        <v>10438894.438182702</v>
      </c>
      <c r="AH33" s="447">
        <v>239673</v>
      </c>
      <c r="AI33" s="442">
        <f t="shared" si="12"/>
        <v>10678567.438182702</v>
      </c>
      <c r="AJ33" s="419">
        <f t="shared" si="13"/>
        <v>1247.05914261155</v>
      </c>
      <c r="AK33" s="369">
        <v>2</v>
      </c>
    </row>
    <row r="34" spans="1:37">
      <c r="A34" s="242">
        <v>833</v>
      </c>
      <c r="B34" s="18" t="s">
        <v>296</v>
      </c>
      <c r="C34" s="21">
        <v>1691</v>
      </c>
      <c r="D34" s="476">
        <f t="shared" si="0"/>
        <v>276692.99122944241</v>
      </c>
      <c r="E34" s="473">
        <v>922715.19276666967</v>
      </c>
      <c r="F34" s="22">
        <v>1199408.1839961121</v>
      </c>
      <c r="G34" s="36">
        <v>375557.43363092851</v>
      </c>
      <c r="H34" s="22">
        <f t="shared" si="1"/>
        <v>1574965.6176270405</v>
      </c>
      <c r="I34" s="425">
        <v>340428.83589394263</v>
      </c>
      <c r="J34" s="418">
        <f t="shared" si="2"/>
        <v>1915394.453520983</v>
      </c>
      <c r="K34" s="447">
        <v>-402458</v>
      </c>
      <c r="L34" s="442">
        <f t="shared" si="3"/>
        <v>1512936.453520983</v>
      </c>
      <c r="M34" s="418">
        <v>230009.78000000003</v>
      </c>
      <c r="N34" s="405">
        <f t="shared" si="4"/>
        <v>1742946.233520983</v>
      </c>
      <c r="O34" s="405">
        <f t="shared" si="5"/>
        <v>894.69926287462033</v>
      </c>
      <c r="P34" s="405">
        <f t="shared" si="6"/>
        <v>1030.7192392199781</v>
      </c>
      <c r="Q34" s="369">
        <v>2</v>
      </c>
      <c r="R34" s="369">
        <v>2</v>
      </c>
      <c r="S34" s="369"/>
      <c r="T34" s="461">
        <f t="shared" si="7"/>
        <v>-169853.31457929732</v>
      </c>
      <c r="U34" s="462">
        <f t="shared" si="8"/>
        <v>-0.10093555225917886</v>
      </c>
      <c r="V34" s="463">
        <f t="shared" si="9"/>
        <v>-108.75319276060941</v>
      </c>
      <c r="W34" s="464"/>
      <c r="X34" s="242">
        <v>833</v>
      </c>
      <c r="Y34" s="18" t="s">
        <v>296</v>
      </c>
      <c r="Z34" s="21">
        <v>1677</v>
      </c>
      <c r="AA34" s="473">
        <f t="shared" si="10"/>
        <v>280759.84052376146</v>
      </c>
      <c r="AB34" s="473">
        <v>1070136</v>
      </c>
      <c r="AC34" s="22">
        <v>1350895.8405237615</v>
      </c>
      <c r="AD34" s="36">
        <v>392070</v>
      </c>
      <c r="AE34" s="22">
        <v>1742966</v>
      </c>
      <c r="AF34" s="21">
        <v>342281.76810028043</v>
      </c>
      <c r="AG34" s="418">
        <f t="shared" si="11"/>
        <v>2085247.7681002803</v>
      </c>
      <c r="AH34" s="447">
        <v>-402458</v>
      </c>
      <c r="AI34" s="442">
        <f t="shared" si="12"/>
        <v>1682789.7681002803</v>
      </c>
      <c r="AJ34" s="419">
        <f t="shared" si="13"/>
        <v>1003.4524556352297</v>
      </c>
      <c r="AK34" s="369">
        <v>2</v>
      </c>
    </row>
    <row r="35" spans="1:37">
      <c r="A35" s="242">
        <v>853</v>
      </c>
      <c r="B35" s="18" t="s">
        <v>306</v>
      </c>
      <c r="C35" s="21">
        <v>197900</v>
      </c>
      <c r="D35" s="476">
        <f t="shared" si="0"/>
        <v>29702295.726726301</v>
      </c>
      <c r="E35" s="473">
        <v>-33922436.716826893</v>
      </c>
      <c r="F35" s="22">
        <v>-4220140.9901005924</v>
      </c>
      <c r="G35" s="36">
        <v>-3017223.1455437965</v>
      </c>
      <c r="H35" s="22">
        <f t="shared" si="1"/>
        <v>-7237364.1356443893</v>
      </c>
      <c r="I35" s="425">
        <v>32201617.143329516</v>
      </c>
      <c r="J35" s="418">
        <f t="shared" si="2"/>
        <v>24964253.007685125</v>
      </c>
      <c r="K35" s="447">
        <v>42266214</v>
      </c>
      <c r="L35" s="442">
        <f t="shared" si="3"/>
        <v>67230467.007685125</v>
      </c>
      <c r="M35" s="418">
        <v>-2707920.0756400004</v>
      </c>
      <c r="N35" s="405">
        <f t="shared" si="4"/>
        <v>64522546.932045124</v>
      </c>
      <c r="O35" s="405">
        <f t="shared" si="5"/>
        <v>339.71938861892431</v>
      </c>
      <c r="P35" s="405">
        <f t="shared" si="6"/>
        <v>326.0361138557106</v>
      </c>
      <c r="Q35" s="369">
        <v>2</v>
      </c>
      <c r="R35" s="369">
        <v>2</v>
      </c>
      <c r="S35" s="369"/>
      <c r="T35" s="461">
        <f t="shared" si="7"/>
        <v>-12328677.039620191</v>
      </c>
      <c r="U35" s="462">
        <f t="shared" si="8"/>
        <v>-0.15496241427999333</v>
      </c>
      <c r="V35" s="463">
        <f t="shared" si="9"/>
        <v>-67.989780053881532</v>
      </c>
      <c r="W35" s="464"/>
      <c r="X35" s="242">
        <v>853</v>
      </c>
      <c r="Y35" s="18" t="s">
        <v>306</v>
      </c>
      <c r="Z35" s="21">
        <v>195137</v>
      </c>
      <c r="AA35" s="473">
        <f t="shared" si="10"/>
        <v>23800677.047321491</v>
      </c>
      <c r="AB35" s="473">
        <v>-15162911</v>
      </c>
      <c r="AC35" s="22">
        <v>8637766.0473214909</v>
      </c>
      <c r="AD35" s="36">
        <v>-2685618</v>
      </c>
      <c r="AE35" s="22">
        <v>5952148</v>
      </c>
      <c r="AF35" s="21">
        <v>31340782.047305323</v>
      </c>
      <c r="AG35" s="418">
        <f t="shared" si="11"/>
        <v>37292930.047305323</v>
      </c>
      <c r="AH35" s="447">
        <v>42266214</v>
      </c>
      <c r="AI35" s="442">
        <f t="shared" si="12"/>
        <v>79559144.047305316</v>
      </c>
      <c r="AJ35" s="419">
        <f t="shared" si="13"/>
        <v>407.70916867280584</v>
      </c>
      <c r="AK35" s="369">
        <v>2</v>
      </c>
    </row>
    <row r="36" spans="1:37">
      <c r="A36" s="242">
        <v>895</v>
      </c>
      <c r="B36" s="18" t="s">
        <v>317</v>
      </c>
      <c r="C36" s="21">
        <v>15092</v>
      </c>
      <c r="D36" s="476">
        <f t="shared" si="0"/>
        <v>1805767.1606525518</v>
      </c>
      <c r="E36" s="473">
        <v>1051068.3715643859</v>
      </c>
      <c r="F36" s="22">
        <v>2856835.5322169377</v>
      </c>
      <c r="G36" s="36">
        <v>1763099.6343554698</v>
      </c>
      <c r="H36" s="22">
        <f t="shared" si="1"/>
        <v>4619935.1665724078</v>
      </c>
      <c r="I36" s="425">
        <v>2644395.8623877079</v>
      </c>
      <c r="J36" s="418">
        <f t="shared" si="2"/>
        <v>7264331.0289601162</v>
      </c>
      <c r="K36" s="447">
        <v>-1496737</v>
      </c>
      <c r="L36" s="442">
        <f t="shared" si="3"/>
        <v>5767594.0289601162</v>
      </c>
      <c r="M36" s="418">
        <v>251591.86649999997</v>
      </c>
      <c r="N36" s="405">
        <f t="shared" si="4"/>
        <v>6019185.8954601157</v>
      </c>
      <c r="O36" s="405">
        <f t="shared" si="5"/>
        <v>382.1623395812428</v>
      </c>
      <c r="P36" s="405">
        <f t="shared" si="6"/>
        <v>398.83288467135674</v>
      </c>
      <c r="Q36" s="369">
        <v>2</v>
      </c>
      <c r="R36" s="369">
        <v>2</v>
      </c>
      <c r="S36" s="369"/>
      <c r="T36" s="461">
        <f t="shared" si="7"/>
        <v>-1529526.68627364</v>
      </c>
      <c r="U36" s="462">
        <f t="shared" si="8"/>
        <v>-0.20960687728250676</v>
      </c>
      <c r="V36" s="463">
        <f t="shared" si="9"/>
        <v>-89.746133239927474</v>
      </c>
      <c r="W36" s="464"/>
      <c r="X36" s="242">
        <v>895</v>
      </c>
      <c r="Y36" s="18" t="s">
        <v>317</v>
      </c>
      <c r="Z36" s="21">
        <v>15463</v>
      </c>
      <c r="AA36" s="473">
        <f t="shared" si="10"/>
        <v>1916775.5907756463</v>
      </c>
      <c r="AB36" s="473">
        <v>2793679</v>
      </c>
      <c r="AC36" s="22">
        <v>4710454.5907756463</v>
      </c>
      <c r="AD36" s="36">
        <v>1470319</v>
      </c>
      <c r="AE36" s="22">
        <v>6180774</v>
      </c>
      <c r="AF36" s="21">
        <v>2613083.7152337567</v>
      </c>
      <c r="AG36" s="418">
        <f t="shared" si="11"/>
        <v>8793857.7152337562</v>
      </c>
      <c r="AH36" s="447">
        <v>-1496737</v>
      </c>
      <c r="AI36" s="442">
        <f t="shared" si="12"/>
        <v>7297120.7152337562</v>
      </c>
      <c r="AJ36" s="419">
        <f t="shared" si="13"/>
        <v>471.90847282117028</v>
      </c>
      <c r="AK36" s="369">
        <v>2</v>
      </c>
    </row>
    <row r="37" spans="1:37">
      <c r="A37" s="242">
        <v>918</v>
      </c>
      <c r="B37" s="18" t="s">
        <v>321</v>
      </c>
      <c r="C37" s="21">
        <v>2228</v>
      </c>
      <c r="D37" s="476">
        <f t="shared" si="0"/>
        <v>346167.87953571184</v>
      </c>
      <c r="E37" s="473">
        <v>-144096.56648977412</v>
      </c>
      <c r="F37" s="22">
        <v>202071.31304593774</v>
      </c>
      <c r="G37" s="36">
        <v>928193.38716772664</v>
      </c>
      <c r="H37" s="22">
        <f t="shared" si="1"/>
        <v>1130264.7002136644</v>
      </c>
      <c r="I37" s="425">
        <v>521385.19008930796</v>
      </c>
      <c r="J37" s="418">
        <f t="shared" si="2"/>
        <v>1651649.8903029724</v>
      </c>
      <c r="K37" s="447">
        <v>-563325</v>
      </c>
      <c r="L37" s="442">
        <f t="shared" si="3"/>
        <v>1088324.8903029724</v>
      </c>
      <c r="M37" s="418">
        <v>14308.400600000001</v>
      </c>
      <c r="N37" s="405">
        <f t="shared" si="4"/>
        <v>1102633.2909029725</v>
      </c>
      <c r="O37" s="405">
        <f t="shared" si="5"/>
        <v>488.47616261354239</v>
      </c>
      <c r="P37" s="405">
        <f t="shared" si="6"/>
        <v>494.89824546812048</v>
      </c>
      <c r="Q37" s="369">
        <v>2</v>
      </c>
      <c r="R37" s="369">
        <v>2</v>
      </c>
      <c r="S37" s="369"/>
      <c r="T37" s="461">
        <f t="shared" si="7"/>
        <v>75180.263531479985</v>
      </c>
      <c r="U37" s="462">
        <f t="shared" si="8"/>
        <v>7.4204868233917365E-2</v>
      </c>
      <c r="V37" s="463">
        <f t="shared" si="9"/>
        <v>42.353473590428166</v>
      </c>
      <c r="W37" s="464"/>
      <c r="X37" s="242">
        <v>918</v>
      </c>
      <c r="Y37" s="18" t="s">
        <v>321</v>
      </c>
      <c r="Z37" s="21">
        <v>2271</v>
      </c>
      <c r="AA37" s="473">
        <f t="shared" si="10"/>
        <v>398195.82248031395</v>
      </c>
      <c r="AB37" s="473">
        <v>-80380</v>
      </c>
      <c r="AC37" s="22">
        <v>317815.82248031395</v>
      </c>
      <c r="AD37" s="36">
        <v>738026</v>
      </c>
      <c r="AE37" s="22">
        <v>1055842</v>
      </c>
      <c r="AF37" s="21">
        <v>520627.6267714923</v>
      </c>
      <c r="AG37" s="418">
        <f t="shared" si="11"/>
        <v>1576469.6267714924</v>
      </c>
      <c r="AH37" s="447">
        <v>-563325</v>
      </c>
      <c r="AI37" s="442">
        <f t="shared" si="12"/>
        <v>1013144.6267714924</v>
      </c>
      <c r="AJ37" s="419">
        <f t="shared" si="13"/>
        <v>446.12268902311422</v>
      </c>
      <c r="AK37" s="369">
        <v>2</v>
      </c>
    </row>
    <row r="38" spans="1:37" s="175" customFormat="1">
      <c r="A38" s="544"/>
      <c r="B38" s="18" t="s">
        <v>416</v>
      </c>
      <c r="C38" s="38">
        <f>SUM(C11:C37)</f>
        <v>485567</v>
      </c>
      <c r="D38" s="568">
        <f t="shared" ref="D38:N38" si="14">SUM(D11:D37)</f>
        <v>133815614.30942327</v>
      </c>
      <c r="E38" s="568">
        <f t="shared" si="14"/>
        <v>-26881551.477144204</v>
      </c>
      <c r="F38" s="38">
        <f t="shared" si="14"/>
        <v>106934062.83227907</v>
      </c>
      <c r="G38" s="38">
        <f t="shared" si="14"/>
        <v>52346285.249019377</v>
      </c>
      <c r="H38" s="38">
        <f t="shared" si="14"/>
        <v>159280348.08129847</v>
      </c>
      <c r="I38" s="38">
        <f t="shared" si="14"/>
        <v>78540234.530726418</v>
      </c>
      <c r="J38" s="38">
        <f t="shared" si="14"/>
        <v>237820582.61202487</v>
      </c>
      <c r="K38" s="578">
        <f t="shared" si="14"/>
        <v>23361959</v>
      </c>
      <c r="L38" s="579">
        <f t="shared" si="14"/>
        <v>261182541.61202487</v>
      </c>
      <c r="M38" s="419">
        <f t="shared" si="14"/>
        <v>-6478636.1854499998</v>
      </c>
      <c r="N38" s="419">
        <f t="shared" si="14"/>
        <v>254703905.42657489</v>
      </c>
      <c r="O38" s="405">
        <f t="shared" si="5"/>
        <v>537.89186994178942</v>
      </c>
      <c r="P38" s="405">
        <f t="shared" si="6"/>
        <v>524.54945543369888</v>
      </c>
      <c r="Q38" s="545">
        <v>2</v>
      </c>
      <c r="R38" s="545">
        <v>2</v>
      </c>
      <c r="S38" s="38"/>
      <c r="T38" s="546">
        <f t="shared" si="7"/>
        <v>-28169230.307433635</v>
      </c>
      <c r="U38" s="547">
        <f t="shared" si="8"/>
        <v>-9.7352886835870428E-2</v>
      </c>
      <c r="V38" s="548">
        <f t="shared" si="9"/>
        <v>-60.589075210634633</v>
      </c>
      <c r="W38" s="38"/>
      <c r="X38" s="38"/>
      <c r="Y38" s="38"/>
      <c r="Z38" s="38">
        <f t="shared" ref="Z38" si="15">SUM(Z11:Z37)</f>
        <v>483477</v>
      </c>
      <c r="AA38" s="38">
        <f t="shared" ref="AA38" si="16">SUM(AA11:AA37)</f>
        <v>125081659.25263232</v>
      </c>
      <c r="AB38" s="38">
        <f t="shared" ref="AB38" si="17">SUM(AB11:AB37)</f>
        <v>5371530</v>
      </c>
      <c r="AC38" s="38">
        <f t="shared" ref="AC38" si="18">SUM(AC11:AC37)</f>
        <v>130453189.25263232</v>
      </c>
      <c r="AD38" s="38">
        <f t="shared" ref="AD38" si="19">SUM(AD11:AD37)</f>
        <v>57984329</v>
      </c>
      <c r="AE38" s="38">
        <f t="shared" ref="AE38" si="20">SUM(AE11:AE37)</f>
        <v>188437519</v>
      </c>
      <c r="AF38" s="38">
        <f t="shared" ref="AF38" si="21">SUM(AF11:AF37)</f>
        <v>77552293.919458538</v>
      </c>
      <c r="AG38" s="38">
        <f t="shared" ref="AG38" si="22">SUM(AG11:AG37)</f>
        <v>265989812.91945851</v>
      </c>
      <c r="AH38" s="38">
        <f t="shared" ref="AH38" si="23">SUM(AH11:AH37)</f>
        <v>23361959</v>
      </c>
      <c r="AI38" s="38">
        <f t="shared" ref="AI38" si="24">SUM(AI11:AI37)</f>
        <v>289351771.91945851</v>
      </c>
      <c r="AJ38" s="419">
        <f t="shared" si="13"/>
        <v>598.48094515242406</v>
      </c>
      <c r="AK38" s="545">
        <v>3</v>
      </c>
    </row>
    <row r="39" spans="1:37">
      <c r="A39" s="242"/>
      <c r="B39" s="18"/>
      <c r="C39" s="21"/>
      <c r="D39" s="476"/>
      <c r="E39" s="473"/>
      <c r="F39" s="22"/>
      <c r="G39" s="36"/>
      <c r="H39" s="22"/>
      <c r="I39" s="425"/>
      <c r="J39" s="418"/>
      <c r="K39" s="447"/>
      <c r="L39" s="442"/>
      <c r="M39" s="418"/>
      <c r="N39" s="405"/>
      <c r="O39" s="405"/>
      <c r="P39" s="405"/>
      <c r="Q39" s="369"/>
      <c r="R39" s="369"/>
      <c r="S39" s="369"/>
      <c r="T39" s="461"/>
      <c r="U39" s="462"/>
      <c r="V39" s="463"/>
      <c r="W39" s="464"/>
      <c r="X39" s="242"/>
      <c r="Y39" s="18"/>
      <c r="Z39" s="21"/>
      <c r="AA39" s="473"/>
      <c r="AB39" s="473"/>
      <c r="AC39" s="22"/>
      <c r="AD39" s="36"/>
      <c r="AE39" s="22"/>
      <c r="AF39" s="21"/>
      <c r="AG39" s="418"/>
      <c r="AH39" s="447"/>
      <c r="AI39" s="442"/>
      <c r="AJ39" s="419"/>
      <c r="AK39" s="369"/>
    </row>
    <row r="40" spans="1:37">
      <c r="A40" s="242">
        <v>50</v>
      </c>
      <c r="B40" s="18" t="s">
        <v>55</v>
      </c>
      <c r="C40" s="21">
        <v>11276</v>
      </c>
      <c r="D40" s="476">
        <f t="shared" ref="D40:D55" si="25">F40-E40</f>
        <v>2301952.0429240959</v>
      </c>
      <c r="E40" s="473">
        <v>-1968559.957863726</v>
      </c>
      <c r="F40" s="22">
        <v>333392.08506036969</v>
      </c>
      <c r="G40" s="36">
        <v>3596434.9808094613</v>
      </c>
      <c r="H40" s="22">
        <f t="shared" ref="H40:H55" si="26">SUM(F40:G40)</f>
        <v>3929827.065869831</v>
      </c>
      <c r="I40" s="425">
        <v>2085141.0496233262</v>
      </c>
      <c r="J40" s="418">
        <f t="shared" ref="J40:J55" si="27">H40+I40</f>
        <v>6014968.1154931569</v>
      </c>
      <c r="K40" s="447">
        <v>-1179002</v>
      </c>
      <c r="L40" s="442">
        <f t="shared" ref="L40:L55" si="28">J40+K40</f>
        <v>4835966.1154931569</v>
      </c>
      <c r="M40" s="418">
        <v>198644.81000000006</v>
      </c>
      <c r="N40" s="405">
        <f t="shared" ref="N40:N55" si="29">SUM(L40:M40)</f>
        <v>5034610.9254931565</v>
      </c>
      <c r="O40" s="405">
        <f t="shared" ref="O40:O56" si="30">L40/C40</f>
        <v>428.87248275036865</v>
      </c>
      <c r="P40" s="405">
        <f t="shared" ref="P40:P56" si="31">N40/C40</f>
        <v>446.48908526899226</v>
      </c>
      <c r="Q40" s="369">
        <v>4</v>
      </c>
      <c r="R40" s="369">
        <v>4</v>
      </c>
      <c r="S40" s="369"/>
      <c r="T40" s="461">
        <f t="shared" ref="T40:T56" si="32">L40-AI40</f>
        <v>-2244263.6747992653</v>
      </c>
      <c r="U40" s="462">
        <f t="shared" ref="U40:U56" si="33">T40/AI40</f>
        <v>-0.31697610688799049</v>
      </c>
      <c r="V40" s="463">
        <f t="shared" ref="V40:V56" si="34">O40-AJ40</f>
        <v>-191.27552375680676</v>
      </c>
      <c r="W40" s="464"/>
      <c r="X40" s="242">
        <v>50</v>
      </c>
      <c r="Y40" s="18" t="s">
        <v>55</v>
      </c>
      <c r="Z40" s="21">
        <v>11417</v>
      </c>
      <c r="AA40" s="473">
        <f t="shared" ref="AA40:AA55" si="35">AC40-AB40</f>
        <v>2457393.5352644543</v>
      </c>
      <c r="AB40" s="473">
        <v>152662</v>
      </c>
      <c r="AC40" s="22">
        <v>2610055.5352644543</v>
      </c>
      <c r="AD40" s="36">
        <v>3558724</v>
      </c>
      <c r="AE40" s="22">
        <v>6168780</v>
      </c>
      <c r="AF40" s="21">
        <v>2090451.7902924221</v>
      </c>
      <c r="AG40" s="418">
        <f t="shared" ref="AG40:AG55" si="36">SUM(AE40:AF40)</f>
        <v>8259231.7902924223</v>
      </c>
      <c r="AH40" s="447">
        <v>-1179002</v>
      </c>
      <c r="AI40" s="442">
        <f t="shared" ref="AI40:AI55" si="37">SUM(AG40:AH40)</f>
        <v>7080229.7902924223</v>
      </c>
      <c r="AJ40" s="419">
        <f t="shared" ref="AJ40:AJ56" si="38">AI40/Z40</f>
        <v>620.14800650717541</v>
      </c>
      <c r="AK40" s="369">
        <v>4</v>
      </c>
    </row>
    <row r="41" spans="1:37">
      <c r="A41" s="242">
        <v>51</v>
      </c>
      <c r="B41" s="18" t="s">
        <v>56</v>
      </c>
      <c r="C41" s="21">
        <v>9211</v>
      </c>
      <c r="D41" s="476">
        <f t="shared" si="25"/>
        <v>3532642.1383864963</v>
      </c>
      <c r="E41" s="473">
        <v>-9164902.979887221</v>
      </c>
      <c r="F41" s="22">
        <v>-5632260.8415007247</v>
      </c>
      <c r="G41" s="36">
        <v>-171848.63615171384</v>
      </c>
      <c r="H41" s="22">
        <f t="shared" si="26"/>
        <v>-5804109.4776524389</v>
      </c>
      <c r="I41" s="425">
        <v>1800675.4432268033</v>
      </c>
      <c r="J41" s="418">
        <f t="shared" si="27"/>
        <v>-4003434.0344256358</v>
      </c>
      <c r="K41" s="447">
        <v>-847974</v>
      </c>
      <c r="L41" s="442">
        <f t="shared" si="28"/>
        <v>-4851408.0344256358</v>
      </c>
      <c r="M41" s="418">
        <v>-140276.0944</v>
      </c>
      <c r="N41" s="405">
        <f t="shared" si="29"/>
        <v>-4991684.1288256356</v>
      </c>
      <c r="O41" s="405">
        <f t="shared" si="30"/>
        <v>-526.69721359522703</v>
      </c>
      <c r="P41" s="405">
        <f t="shared" si="31"/>
        <v>-541.92640634302848</v>
      </c>
      <c r="Q41" s="369">
        <v>4</v>
      </c>
      <c r="R41" s="369">
        <v>4</v>
      </c>
      <c r="S41" s="369"/>
      <c r="T41" s="461">
        <f t="shared" si="32"/>
        <v>-873489.08494567033</v>
      </c>
      <c r="U41" s="462">
        <f t="shared" si="33"/>
        <v>0.21958443498700791</v>
      </c>
      <c r="V41" s="463">
        <f t="shared" si="34"/>
        <v>-100.5220529481341</v>
      </c>
      <c r="W41" s="464"/>
      <c r="X41" s="242">
        <v>51</v>
      </c>
      <c r="Y41" s="18" t="s">
        <v>56</v>
      </c>
      <c r="Z41" s="21">
        <v>9334</v>
      </c>
      <c r="AA41" s="473">
        <f t="shared" si="35"/>
        <v>3665750.7390590366</v>
      </c>
      <c r="AB41" s="473">
        <v>-8438161</v>
      </c>
      <c r="AC41" s="22">
        <v>-4772410.2609409634</v>
      </c>
      <c r="AD41" s="36">
        <v>-161278</v>
      </c>
      <c r="AE41" s="22">
        <v>-4933689</v>
      </c>
      <c r="AF41" s="21">
        <v>1803744.0505200343</v>
      </c>
      <c r="AG41" s="418">
        <f t="shared" si="36"/>
        <v>-3129944.9494799655</v>
      </c>
      <c r="AH41" s="447">
        <v>-847974</v>
      </c>
      <c r="AI41" s="442">
        <f t="shared" si="37"/>
        <v>-3977918.9494799655</v>
      </c>
      <c r="AJ41" s="419">
        <f t="shared" si="38"/>
        <v>-426.17516064709292</v>
      </c>
      <c r="AK41" s="369">
        <v>4</v>
      </c>
    </row>
    <row r="42" spans="1:37">
      <c r="A42" s="242">
        <v>79</v>
      </c>
      <c r="B42" s="18" t="s">
        <v>66</v>
      </c>
      <c r="C42" s="21">
        <v>6753</v>
      </c>
      <c r="D42" s="476">
        <f t="shared" si="25"/>
        <v>400358.57217752421</v>
      </c>
      <c r="E42" s="473">
        <v>-2269422.193554685</v>
      </c>
      <c r="F42" s="22">
        <v>-1869063.6213771608</v>
      </c>
      <c r="G42" s="36">
        <v>-436442.75713384827</v>
      </c>
      <c r="H42" s="22">
        <f t="shared" si="26"/>
        <v>-2305506.3785110088</v>
      </c>
      <c r="I42" s="425">
        <v>1092388.3991532675</v>
      </c>
      <c r="J42" s="418">
        <f t="shared" si="27"/>
        <v>-1213117.9793577413</v>
      </c>
      <c r="K42" s="447">
        <v>-358485</v>
      </c>
      <c r="L42" s="442">
        <f t="shared" si="28"/>
        <v>-1571602.9793577413</v>
      </c>
      <c r="M42" s="418">
        <v>-53917.877000000008</v>
      </c>
      <c r="N42" s="405">
        <f t="shared" si="29"/>
        <v>-1625520.8563577414</v>
      </c>
      <c r="O42" s="405">
        <f t="shared" si="30"/>
        <v>-232.72663695509274</v>
      </c>
      <c r="P42" s="405">
        <f t="shared" si="31"/>
        <v>-240.71092201358528</v>
      </c>
      <c r="Q42" s="369">
        <v>4</v>
      </c>
      <c r="R42" s="369">
        <v>4</v>
      </c>
      <c r="S42" s="369"/>
      <c r="T42" s="461">
        <f t="shared" si="32"/>
        <v>-415353.67868566141</v>
      </c>
      <c r="U42" s="462">
        <f t="shared" si="33"/>
        <v>0.35922502045556565</v>
      </c>
      <c r="V42" s="463">
        <f t="shared" si="34"/>
        <v>-62.314065006370583</v>
      </c>
      <c r="W42" s="464"/>
      <c r="X42" s="242">
        <v>79</v>
      </c>
      <c r="Y42" s="18" t="s">
        <v>66</v>
      </c>
      <c r="Z42" s="21">
        <v>6785</v>
      </c>
      <c r="AA42" s="473">
        <f t="shared" si="35"/>
        <v>301627.2333320505</v>
      </c>
      <c r="AB42" s="473">
        <v>-1703487</v>
      </c>
      <c r="AC42" s="22">
        <v>-1401859.7666679495</v>
      </c>
      <c r="AD42" s="36">
        <v>-482306</v>
      </c>
      <c r="AE42" s="22">
        <v>-1884165</v>
      </c>
      <c r="AF42" s="21">
        <v>1086400.6993279201</v>
      </c>
      <c r="AG42" s="418">
        <f t="shared" si="36"/>
        <v>-797764.3006720799</v>
      </c>
      <c r="AH42" s="447">
        <v>-358485</v>
      </c>
      <c r="AI42" s="442">
        <f t="shared" si="37"/>
        <v>-1156249.3006720799</v>
      </c>
      <c r="AJ42" s="419">
        <f t="shared" si="38"/>
        <v>-170.41257194872216</v>
      </c>
      <c r="AK42" s="369">
        <v>4</v>
      </c>
    </row>
    <row r="43" spans="1:37">
      <c r="A43" s="242">
        <v>102</v>
      </c>
      <c r="B43" s="18" t="s">
        <v>75</v>
      </c>
      <c r="C43" s="21">
        <v>9745</v>
      </c>
      <c r="D43" s="476">
        <f t="shared" si="25"/>
        <v>1194734.0874465583</v>
      </c>
      <c r="E43" s="473">
        <v>-269707.38309082791</v>
      </c>
      <c r="F43" s="22">
        <v>925026.70435573044</v>
      </c>
      <c r="G43" s="36">
        <v>3901554.3893291992</v>
      </c>
      <c r="H43" s="22">
        <f t="shared" si="26"/>
        <v>4826581.0936849294</v>
      </c>
      <c r="I43" s="425">
        <v>2163453.0178744495</v>
      </c>
      <c r="J43" s="418">
        <f t="shared" si="27"/>
        <v>6990034.1115593789</v>
      </c>
      <c r="K43" s="447">
        <v>683464</v>
      </c>
      <c r="L43" s="442">
        <f t="shared" si="28"/>
        <v>7673498.1115593789</v>
      </c>
      <c r="M43" s="418">
        <v>202005.34250000003</v>
      </c>
      <c r="N43" s="405">
        <f t="shared" si="29"/>
        <v>7875503.4540593792</v>
      </c>
      <c r="O43" s="405">
        <f t="shared" si="30"/>
        <v>787.42925721491827</v>
      </c>
      <c r="P43" s="405">
        <f t="shared" si="31"/>
        <v>808.15838420311741</v>
      </c>
      <c r="Q43" s="369">
        <v>4</v>
      </c>
      <c r="R43" s="369">
        <v>4</v>
      </c>
      <c r="S43" s="369"/>
      <c r="T43" s="461">
        <f t="shared" si="32"/>
        <v>-2287834.8846379528</v>
      </c>
      <c r="U43" s="462">
        <f t="shared" si="33"/>
        <v>-0.2296715595705231</v>
      </c>
      <c r="V43" s="463">
        <f t="shared" si="34"/>
        <v>-221.82433915765841</v>
      </c>
      <c r="W43" s="464"/>
      <c r="X43" s="242">
        <v>102</v>
      </c>
      <c r="Y43" s="18" t="s">
        <v>75</v>
      </c>
      <c r="Z43" s="21">
        <v>9870</v>
      </c>
      <c r="AA43" s="473">
        <f t="shared" si="35"/>
        <v>1248721.766574821</v>
      </c>
      <c r="AB43" s="473">
        <v>1708645</v>
      </c>
      <c r="AC43" s="22">
        <v>2957366.766574821</v>
      </c>
      <c r="AD43" s="36">
        <v>4158821</v>
      </c>
      <c r="AE43" s="22">
        <v>7116187</v>
      </c>
      <c r="AF43" s="21">
        <v>2161681.9961973322</v>
      </c>
      <c r="AG43" s="418">
        <f t="shared" si="36"/>
        <v>9277868.9961973317</v>
      </c>
      <c r="AH43" s="447">
        <v>683464</v>
      </c>
      <c r="AI43" s="442">
        <f t="shared" si="37"/>
        <v>9961332.9961973317</v>
      </c>
      <c r="AJ43" s="419">
        <f t="shared" si="38"/>
        <v>1009.2535963725767</v>
      </c>
      <c r="AK43" s="369">
        <v>4</v>
      </c>
    </row>
    <row r="44" spans="1:37">
      <c r="A44" s="242">
        <v>181</v>
      </c>
      <c r="B44" s="18" t="s">
        <v>102</v>
      </c>
      <c r="C44" s="21">
        <v>1683</v>
      </c>
      <c r="D44" s="476">
        <f t="shared" si="25"/>
        <v>309537.89514940546</v>
      </c>
      <c r="E44" s="473">
        <v>552698.84636575624</v>
      </c>
      <c r="F44" s="22">
        <v>862236.7415151617</v>
      </c>
      <c r="G44" s="36">
        <v>923563.42702251265</v>
      </c>
      <c r="H44" s="22">
        <f t="shared" si="26"/>
        <v>1785800.1685376745</v>
      </c>
      <c r="I44" s="425">
        <v>430981.67008489481</v>
      </c>
      <c r="J44" s="418">
        <f t="shared" si="27"/>
        <v>2216781.8386225691</v>
      </c>
      <c r="K44" s="447">
        <v>-381083</v>
      </c>
      <c r="L44" s="442">
        <f t="shared" si="28"/>
        <v>1835698.8386225691</v>
      </c>
      <c r="M44" s="418">
        <v>65717.080000000016</v>
      </c>
      <c r="N44" s="405">
        <f t="shared" si="29"/>
        <v>1901415.9186225692</v>
      </c>
      <c r="O44" s="405">
        <f t="shared" si="30"/>
        <v>1090.7301477258284</v>
      </c>
      <c r="P44" s="405">
        <f t="shared" si="31"/>
        <v>1129.7777294251748</v>
      </c>
      <c r="Q44" s="369">
        <v>4</v>
      </c>
      <c r="R44" s="369">
        <v>4</v>
      </c>
      <c r="S44" s="369"/>
      <c r="T44" s="461">
        <f t="shared" si="32"/>
        <v>-28114.512662917841</v>
      </c>
      <c r="U44" s="462">
        <f t="shared" si="33"/>
        <v>-1.5084403512576535E-2</v>
      </c>
      <c r="V44" s="463">
        <f t="shared" si="34"/>
        <v>-15.390535529653562</v>
      </c>
      <c r="W44" s="464"/>
      <c r="X44" s="242">
        <v>181</v>
      </c>
      <c r="Y44" s="18" t="s">
        <v>102</v>
      </c>
      <c r="Z44" s="21">
        <v>1685</v>
      </c>
      <c r="AA44" s="473">
        <f t="shared" si="35"/>
        <v>347094.27946854383</v>
      </c>
      <c r="AB44" s="473">
        <v>511629</v>
      </c>
      <c r="AC44" s="22">
        <v>858723.27946854383</v>
      </c>
      <c r="AD44" s="36">
        <v>954376</v>
      </c>
      <c r="AE44" s="22">
        <v>1813099</v>
      </c>
      <c r="AF44" s="21">
        <v>431797.35128548706</v>
      </c>
      <c r="AG44" s="418">
        <f t="shared" si="36"/>
        <v>2244896.3512854869</v>
      </c>
      <c r="AH44" s="447">
        <v>-381083</v>
      </c>
      <c r="AI44" s="442">
        <f t="shared" si="37"/>
        <v>1863813.3512854869</v>
      </c>
      <c r="AJ44" s="419">
        <f t="shared" si="38"/>
        <v>1106.1206832554819</v>
      </c>
      <c r="AK44" s="369">
        <v>4</v>
      </c>
    </row>
    <row r="45" spans="1:37">
      <c r="A45" s="242">
        <v>214</v>
      </c>
      <c r="B45" s="18" t="s">
        <v>111</v>
      </c>
      <c r="C45" s="21">
        <v>12528</v>
      </c>
      <c r="D45" s="476">
        <f t="shared" si="25"/>
        <v>2502568.3601442659</v>
      </c>
      <c r="E45" s="473">
        <v>-878916.79153841734</v>
      </c>
      <c r="F45" s="22">
        <v>1623651.5686058484</v>
      </c>
      <c r="G45" s="36">
        <v>5183271.4636409581</v>
      </c>
      <c r="H45" s="22">
        <f t="shared" si="26"/>
        <v>6806923.0322468067</v>
      </c>
      <c r="I45" s="425">
        <v>2681062.075887952</v>
      </c>
      <c r="J45" s="418">
        <f t="shared" si="27"/>
        <v>9487985.1081347577</v>
      </c>
      <c r="K45" s="447">
        <v>-647756</v>
      </c>
      <c r="L45" s="442">
        <f t="shared" si="28"/>
        <v>8840229.1081347577</v>
      </c>
      <c r="M45" s="418">
        <v>195732.34849999991</v>
      </c>
      <c r="N45" s="405">
        <f t="shared" si="29"/>
        <v>9035961.456634758</v>
      </c>
      <c r="O45" s="405">
        <f t="shared" si="30"/>
        <v>705.63770020232744</v>
      </c>
      <c r="P45" s="405">
        <f t="shared" si="31"/>
        <v>721.26129123840656</v>
      </c>
      <c r="Q45" s="369">
        <v>4</v>
      </c>
      <c r="R45" s="369">
        <v>4</v>
      </c>
      <c r="S45" s="369"/>
      <c r="T45" s="461">
        <f t="shared" si="32"/>
        <v>-1811755.1596872583</v>
      </c>
      <c r="U45" s="462">
        <f t="shared" si="33"/>
        <v>-0.17008616555699282</v>
      </c>
      <c r="V45" s="463">
        <f t="shared" si="34"/>
        <v>-135.61836264888223</v>
      </c>
      <c r="W45" s="464"/>
      <c r="X45" s="242">
        <v>214</v>
      </c>
      <c r="Y45" s="18" t="s">
        <v>111</v>
      </c>
      <c r="Z45" s="21">
        <v>12662</v>
      </c>
      <c r="AA45" s="473">
        <f t="shared" si="35"/>
        <v>2437023.6445529703</v>
      </c>
      <c r="AB45" s="473">
        <v>1041951</v>
      </c>
      <c r="AC45" s="22">
        <v>3478974.6445529703</v>
      </c>
      <c r="AD45" s="36">
        <v>5178434</v>
      </c>
      <c r="AE45" s="22">
        <v>8657408</v>
      </c>
      <c r="AF45" s="21">
        <v>2642332.267822017</v>
      </c>
      <c r="AG45" s="418">
        <f t="shared" si="36"/>
        <v>11299740.267822016</v>
      </c>
      <c r="AH45" s="447">
        <v>-647756</v>
      </c>
      <c r="AI45" s="442">
        <f t="shared" si="37"/>
        <v>10651984.267822016</v>
      </c>
      <c r="AJ45" s="419">
        <f t="shared" si="38"/>
        <v>841.25606285120966</v>
      </c>
      <c r="AK45" s="369">
        <v>4</v>
      </c>
    </row>
    <row r="46" spans="1:37">
      <c r="A46" s="242">
        <v>230</v>
      </c>
      <c r="B46" s="18" t="s">
        <v>117</v>
      </c>
      <c r="C46" s="21">
        <v>2240</v>
      </c>
      <c r="D46" s="476">
        <f t="shared" si="25"/>
        <v>586052.15059556277</v>
      </c>
      <c r="E46" s="473">
        <v>-116985.97700459525</v>
      </c>
      <c r="F46" s="22">
        <v>469066.17359096755</v>
      </c>
      <c r="G46" s="36">
        <v>1327327.0461433216</v>
      </c>
      <c r="H46" s="22">
        <f t="shared" si="26"/>
        <v>1796393.2197342892</v>
      </c>
      <c r="I46" s="425">
        <v>598339.47998435691</v>
      </c>
      <c r="J46" s="418">
        <f t="shared" si="27"/>
        <v>2394732.6997186462</v>
      </c>
      <c r="K46" s="447">
        <v>-478171</v>
      </c>
      <c r="L46" s="442">
        <f t="shared" si="28"/>
        <v>1916561.6997186462</v>
      </c>
      <c r="M46" s="418">
        <v>71093.93200000003</v>
      </c>
      <c r="N46" s="405">
        <f t="shared" si="29"/>
        <v>1987655.6317186463</v>
      </c>
      <c r="O46" s="405">
        <f t="shared" si="30"/>
        <v>855.60790166010997</v>
      </c>
      <c r="P46" s="405">
        <f t="shared" si="31"/>
        <v>887.34626416010997</v>
      </c>
      <c r="Q46" s="369">
        <v>4</v>
      </c>
      <c r="R46" s="369">
        <v>4</v>
      </c>
      <c r="S46" s="369"/>
      <c r="T46" s="461">
        <f t="shared" si="32"/>
        <v>216710.15252860636</v>
      </c>
      <c r="U46" s="462">
        <f t="shared" si="33"/>
        <v>0.1274876931969981</v>
      </c>
      <c r="V46" s="463">
        <f t="shared" si="34"/>
        <v>113.31464961205768</v>
      </c>
      <c r="W46" s="464"/>
      <c r="X46" s="242">
        <v>230</v>
      </c>
      <c r="Y46" s="18" t="s">
        <v>117</v>
      </c>
      <c r="Z46" s="21">
        <v>2290</v>
      </c>
      <c r="AA46" s="473">
        <f t="shared" si="35"/>
        <v>516213.13824418344</v>
      </c>
      <c r="AB46" s="473">
        <v>-225128</v>
      </c>
      <c r="AC46" s="22">
        <v>291085.13824418344</v>
      </c>
      <c r="AD46" s="36">
        <v>1295259</v>
      </c>
      <c r="AE46" s="22">
        <v>1586344</v>
      </c>
      <c r="AF46" s="21">
        <v>591678.54719004</v>
      </c>
      <c r="AG46" s="418">
        <f t="shared" si="36"/>
        <v>2178022.5471900399</v>
      </c>
      <c r="AH46" s="447">
        <v>-478171</v>
      </c>
      <c r="AI46" s="442">
        <f t="shared" si="37"/>
        <v>1699851.5471900399</v>
      </c>
      <c r="AJ46" s="419">
        <f t="shared" si="38"/>
        <v>742.2932520480523</v>
      </c>
      <c r="AK46" s="369">
        <v>4</v>
      </c>
    </row>
    <row r="47" spans="1:37">
      <c r="A47" s="242">
        <v>271</v>
      </c>
      <c r="B47" s="18" t="s">
        <v>136</v>
      </c>
      <c r="C47" s="21">
        <v>6903</v>
      </c>
      <c r="D47" s="476">
        <f t="shared" si="25"/>
        <v>255625.74267281289</v>
      </c>
      <c r="E47" s="473">
        <v>-1432898.279501874</v>
      </c>
      <c r="F47" s="22">
        <v>-1177272.5368290611</v>
      </c>
      <c r="G47" s="36">
        <v>2969794.9676897782</v>
      </c>
      <c r="H47" s="22">
        <f t="shared" si="26"/>
        <v>1792522.4308607171</v>
      </c>
      <c r="I47" s="425">
        <v>1436809.5722230955</v>
      </c>
      <c r="J47" s="418">
        <f t="shared" si="27"/>
        <v>3229332.0030838125</v>
      </c>
      <c r="K47" s="447">
        <v>-287900</v>
      </c>
      <c r="L47" s="442">
        <f t="shared" si="28"/>
        <v>2941432.0030838125</v>
      </c>
      <c r="M47" s="418">
        <v>19540.37631000008</v>
      </c>
      <c r="N47" s="405">
        <f t="shared" si="29"/>
        <v>2960972.3793938127</v>
      </c>
      <c r="O47" s="405">
        <f t="shared" si="30"/>
        <v>426.10922831867487</v>
      </c>
      <c r="P47" s="405">
        <f t="shared" si="31"/>
        <v>428.93993617178222</v>
      </c>
      <c r="Q47" s="369">
        <v>4</v>
      </c>
      <c r="R47" s="369">
        <v>4</v>
      </c>
      <c r="S47" s="369"/>
      <c r="T47" s="461">
        <f t="shared" si="32"/>
        <v>-1172218.0939432611</v>
      </c>
      <c r="U47" s="462">
        <f t="shared" si="33"/>
        <v>-0.28495814332639052</v>
      </c>
      <c r="V47" s="463">
        <f t="shared" si="34"/>
        <v>-165.69771989411089</v>
      </c>
      <c r="W47" s="464"/>
      <c r="X47" s="242">
        <v>271</v>
      </c>
      <c r="Y47" s="18" t="s">
        <v>136</v>
      </c>
      <c r="Z47" s="21">
        <v>6951</v>
      </c>
      <c r="AA47" s="473">
        <f t="shared" si="35"/>
        <v>316054.48529738444</v>
      </c>
      <c r="AB47" s="473">
        <v>-515379</v>
      </c>
      <c r="AC47" s="22">
        <v>-199324.51470261556</v>
      </c>
      <c r="AD47" s="36">
        <v>3172285</v>
      </c>
      <c r="AE47" s="22">
        <v>2972961</v>
      </c>
      <c r="AF47" s="21">
        <v>1428589.0970270738</v>
      </c>
      <c r="AG47" s="418">
        <f t="shared" si="36"/>
        <v>4401550.0970270736</v>
      </c>
      <c r="AH47" s="447">
        <v>-287900</v>
      </c>
      <c r="AI47" s="442">
        <f t="shared" si="37"/>
        <v>4113650.0970270736</v>
      </c>
      <c r="AJ47" s="419">
        <f t="shared" si="38"/>
        <v>591.80694821278576</v>
      </c>
      <c r="AK47" s="369">
        <v>4</v>
      </c>
    </row>
    <row r="48" spans="1:37">
      <c r="A48" s="242">
        <v>484</v>
      </c>
      <c r="B48" s="18" t="s">
        <v>190</v>
      </c>
      <c r="C48" s="21">
        <v>2967</v>
      </c>
      <c r="D48" s="476">
        <f t="shared" si="25"/>
        <v>781812.65422908659</v>
      </c>
      <c r="E48" s="473">
        <v>-506917.43129495956</v>
      </c>
      <c r="F48" s="22">
        <v>274895.22293412697</v>
      </c>
      <c r="G48" s="36">
        <v>1085211.964718394</v>
      </c>
      <c r="H48" s="22">
        <f t="shared" si="26"/>
        <v>1360107.1876525208</v>
      </c>
      <c r="I48" s="425">
        <v>609923.91101873957</v>
      </c>
      <c r="J48" s="418">
        <f t="shared" si="27"/>
        <v>1970031.0986712603</v>
      </c>
      <c r="K48" s="447">
        <v>214866</v>
      </c>
      <c r="L48" s="442">
        <f t="shared" si="28"/>
        <v>2184897.0986712603</v>
      </c>
      <c r="M48" s="418">
        <v>128596.37700000001</v>
      </c>
      <c r="N48" s="405">
        <f t="shared" si="29"/>
        <v>2313493.4756712602</v>
      </c>
      <c r="O48" s="405">
        <f t="shared" si="30"/>
        <v>736.39942658283121</v>
      </c>
      <c r="P48" s="405">
        <f t="shared" si="31"/>
        <v>779.74165004086967</v>
      </c>
      <c r="Q48" s="369">
        <v>4</v>
      </c>
      <c r="R48" s="369">
        <v>4</v>
      </c>
      <c r="S48" s="369"/>
      <c r="T48" s="461">
        <f t="shared" si="32"/>
        <v>782618.62778745405</v>
      </c>
      <c r="U48" s="462">
        <f t="shared" si="33"/>
        <v>0.55810500127995077</v>
      </c>
      <c r="V48" s="463">
        <f t="shared" si="34"/>
        <v>277.38847048338562</v>
      </c>
      <c r="W48" s="464"/>
      <c r="X48" s="242">
        <v>484</v>
      </c>
      <c r="Y48" s="18" t="s">
        <v>190</v>
      </c>
      <c r="Z48" s="21">
        <v>3055</v>
      </c>
      <c r="AA48" s="473">
        <f t="shared" si="35"/>
        <v>819383.30721125775</v>
      </c>
      <c r="AB48" s="473">
        <v>-216089</v>
      </c>
      <c r="AC48" s="22">
        <v>603294.30721125775</v>
      </c>
      <c r="AD48" s="36">
        <v>-23653</v>
      </c>
      <c r="AE48" s="22">
        <v>579641</v>
      </c>
      <c r="AF48" s="21">
        <v>607771.47088380624</v>
      </c>
      <c r="AG48" s="418">
        <f t="shared" si="36"/>
        <v>1187412.4708838062</v>
      </c>
      <c r="AH48" s="447">
        <v>214866</v>
      </c>
      <c r="AI48" s="442">
        <f t="shared" si="37"/>
        <v>1402278.4708838062</v>
      </c>
      <c r="AJ48" s="419">
        <f t="shared" si="38"/>
        <v>459.01095609944559</v>
      </c>
      <c r="AK48" s="369">
        <v>4</v>
      </c>
    </row>
    <row r="49" spans="1:37">
      <c r="A49" s="242">
        <v>531</v>
      </c>
      <c r="B49" s="18" t="s">
        <v>204</v>
      </c>
      <c r="C49" s="21">
        <v>5072</v>
      </c>
      <c r="D49" s="476">
        <f t="shared" si="25"/>
        <v>433830.37070544157</v>
      </c>
      <c r="E49" s="473">
        <v>-2386955.795918751</v>
      </c>
      <c r="F49" s="22">
        <v>-1953125.4252133095</v>
      </c>
      <c r="G49" s="36">
        <v>2193251.2214682288</v>
      </c>
      <c r="H49" s="22">
        <f t="shared" si="26"/>
        <v>240125.79625491938</v>
      </c>
      <c r="I49" s="425">
        <v>899739.54975334334</v>
      </c>
      <c r="J49" s="418">
        <f t="shared" si="27"/>
        <v>1139865.3460082626</v>
      </c>
      <c r="K49" s="447">
        <v>-199894</v>
      </c>
      <c r="L49" s="442">
        <f t="shared" si="28"/>
        <v>939971.3460082626</v>
      </c>
      <c r="M49" s="418">
        <v>36507.331510000018</v>
      </c>
      <c r="N49" s="405">
        <f t="shared" si="29"/>
        <v>976478.67751826264</v>
      </c>
      <c r="O49" s="405">
        <f t="shared" si="30"/>
        <v>185.32558083759122</v>
      </c>
      <c r="P49" s="405">
        <f t="shared" si="31"/>
        <v>192.52339856432624</v>
      </c>
      <c r="Q49" s="369">
        <v>4</v>
      </c>
      <c r="R49" s="369">
        <v>4</v>
      </c>
      <c r="S49" s="369"/>
      <c r="T49" s="461">
        <f t="shared" si="32"/>
        <v>-1174168.2708436036</v>
      </c>
      <c r="U49" s="462">
        <f t="shared" si="33"/>
        <v>-0.55538823523492742</v>
      </c>
      <c r="V49" s="463">
        <f t="shared" si="34"/>
        <v>-223.67802079751542</v>
      </c>
      <c r="W49" s="464"/>
      <c r="X49" s="242">
        <v>531</v>
      </c>
      <c r="Y49" s="18" t="s">
        <v>204</v>
      </c>
      <c r="Z49" s="21">
        <v>5169</v>
      </c>
      <c r="AA49" s="473">
        <f t="shared" si="35"/>
        <v>798833.27252442669</v>
      </c>
      <c r="AB49" s="473">
        <v>-1807680</v>
      </c>
      <c r="AC49" s="22">
        <v>-1008846.7274755733</v>
      </c>
      <c r="AD49" s="36">
        <v>2428372</v>
      </c>
      <c r="AE49" s="22">
        <v>1419526</v>
      </c>
      <c r="AF49" s="21">
        <v>894507.61685186601</v>
      </c>
      <c r="AG49" s="418">
        <f t="shared" si="36"/>
        <v>2314033.6168518662</v>
      </c>
      <c r="AH49" s="447">
        <v>-199894</v>
      </c>
      <c r="AI49" s="442">
        <f t="shared" si="37"/>
        <v>2114139.6168518662</v>
      </c>
      <c r="AJ49" s="419">
        <f t="shared" si="38"/>
        <v>409.00360163510663</v>
      </c>
      <c r="AK49" s="369">
        <v>4</v>
      </c>
    </row>
    <row r="50" spans="1:37">
      <c r="A50" s="242">
        <v>608</v>
      </c>
      <c r="B50" s="18" t="s">
        <v>232</v>
      </c>
      <c r="C50" s="21">
        <v>1980</v>
      </c>
      <c r="D50" s="476">
        <f t="shared" si="25"/>
        <v>361921.99003471155</v>
      </c>
      <c r="E50" s="473">
        <v>-248295.41602324956</v>
      </c>
      <c r="F50" s="22">
        <v>113626.57401146198</v>
      </c>
      <c r="G50" s="36">
        <v>903346.43958557781</v>
      </c>
      <c r="H50" s="22">
        <f t="shared" si="26"/>
        <v>1016973.0135970397</v>
      </c>
      <c r="I50" s="425">
        <v>421410.80152191973</v>
      </c>
      <c r="J50" s="418">
        <f t="shared" si="27"/>
        <v>1438383.8151189594</v>
      </c>
      <c r="K50" s="447">
        <v>431658</v>
      </c>
      <c r="L50" s="442">
        <f t="shared" si="28"/>
        <v>1870041.8151189594</v>
      </c>
      <c r="M50" s="418">
        <v>-2987.1399999999994</v>
      </c>
      <c r="N50" s="405">
        <f t="shared" si="29"/>
        <v>1867054.6751189595</v>
      </c>
      <c r="O50" s="405">
        <f t="shared" si="30"/>
        <v>944.46556319139358</v>
      </c>
      <c r="P50" s="405">
        <f t="shared" si="31"/>
        <v>942.95690662573713</v>
      </c>
      <c r="Q50" s="369">
        <v>4</v>
      </c>
      <c r="R50" s="369">
        <v>4</v>
      </c>
      <c r="S50" s="369"/>
      <c r="T50" s="461">
        <f t="shared" si="32"/>
        <v>-313911.30934168934</v>
      </c>
      <c r="U50" s="462">
        <f t="shared" si="33"/>
        <v>-0.14373536951220653</v>
      </c>
      <c r="V50" s="463">
        <f t="shared" si="34"/>
        <v>-140.45898944678265</v>
      </c>
      <c r="W50" s="464"/>
      <c r="X50" s="242">
        <v>608</v>
      </c>
      <c r="Y50" s="18" t="s">
        <v>232</v>
      </c>
      <c r="Z50" s="21">
        <v>2013</v>
      </c>
      <c r="AA50" s="473">
        <f t="shared" si="35"/>
        <v>378794.72269891645</v>
      </c>
      <c r="AB50" s="473">
        <v>44291</v>
      </c>
      <c r="AC50" s="22">
        <v>423085.72269891645</v>
      </c>
      <c r="AD50" s="36">
        <v>910821</v>
      </c>
      <c r="AE50" s="22">
        <v>1333907</v>
      </c>
      <c r="AF50" s="21">
        <v>418388.12446064886</v>
      </c>
      <c r="AG50" s="418">
        <f t="shared" si="36"/>
        <v>1752295.1244606487</v>
      </c>
      <c r="AH50" s="447">
        <v>431658</v>
      </c>
      <c r="AI50" s="442">
        <f t="shared" si="37"/>
        <v>2183953.1244606487</v>
      </c>
      <c r="AJ50" s="419">
        <f t="shared" si="38"/>
        <v>1084.9245526381762</v>
      </c>
      <c r="AK50" s="369">
        <v>4</v>
      </c>
    </row>
    <row r="51" spans="1:37">
      <c r="A51" s="242">
        <v>609</v>
      </c>
      <c r="B51" s="18" t="s">
        <v>233</v>
      </c>
      <c r="C51" s="21">
        <v>83205</v>
      </c>
      <c r="D51" s="476">
        <f t="shared" si="25"/>
        <v>7339937.975476563</v>
      </c>
      <c r="E51" s="473">
        <v>-23333833.852580387</v>
      </c>
      <c r="F51" s="22">
        <v>-15993895.877103824</v>
      </c>
      <c r="G51" s="36">
        <v>22620631.763887629</v>
      </c>
      <c r="H51" s="22">
        <f t="shared" si="26"/>
        <v>6626735.8867838047</v>
      </c>
      <c r="I51" s="425">
        <v>13782443.241329428</v>
      </c>
      <c r="J51" s="418">
        <f t="shared" si="27"/>
        <v>20409179.128113233</v>
      </c>
      <c r="K51" s="447">
        <v>-5595216</v>
      </c>
      <c r="L51" s="442">
        <f t="shared" si="28"/>
        <v>14813963.128113233</v>
      </c>
      <c r="M51" s="418">
        <v>-2765355.30999</v>
      </c>
      <c r="N51" s="405">
        <f t="shared" si="29"/>
        <v>12048607.818123233</v>
      </c>
      <c r="O51" s="405">
        <f t="shared" si="30"/>
        <v>178.04174181976123</v>
      </c>
      <c r="P51" s="405">
        <f t="shared" si="31"/>
        <v>144.80629551256814</v>
      </c>
      <c r="Q51" s="369">
        <v>4</v>
      </c>
      <c r="R51" s="369">
        <v>4</v>
      </c>
      <c r="S51" s="369"/>
      <c r="T51" s="461">
        <f t="shared" si="32"/>
        <v>-9548234.3539657965</v>
      </c>
      <c r="U51" s="462">
        <f t="shared" si="33"/>
        <v>-0.39192828811889946</v>
      </c>
      <c r="V51" s="463">
        <f t="shared" si="34"/>
        <v>-113.78401082247336</v>
      </c>
      <c r="W51" s="464"/>
      <c r="X51" s="242">
        <v>609</v>
      </c>
      <c r="Y51" s="18" t="s">
        <v>233</v>
      </c>
      <c r="Z51" s="21">
        <v>83482</v>
      </c>
      <c r="AA51" s="473">
        <f t="shared" si="35"/>
        <v>7671657.8782802075</v>
      </c>
      <c r="AB51" s="473">
        <v>-16472709</v>
      </c>
      <c r="AC51" s="22">
        <v>-8801051.1217197925</v>
      </c>
      <c r="AD51" s="36">
        <v>25221433</v>
      </c>
      <c r="AE51" s="22">
        <v>16420382</v>
      </c>
      <c r="AF51" s="21">
        <v>13537031.482079027</v>
      </c>
      <c r="AG51" s="418">
        <f t="shared" si="36"/>
        <v>29957413.482079029</v>
      </c>
      <c r="AH51" s="447">
        <v>-5595216</v>
      </c>
      <c r="AI51" s="442">
        <f t="shared" si="37"/>
        <v>24362197.482079029</v>
      </c>
      <c r="AJ51" s="419">
        <f t="shared" si="38"/>
        <v>291.82575264223459</v>
      </c>
      <c r="AK51" s="369">
        <v>4</v>
      </c>
    </row>
    <row r="52" spans="1:37">
      <c r="A52" s="242">
        <v>684</v>
      </c>
      <c r="B52" s="18" t="s">
        <v>253</v>
      </c>
      <c r="C52" s="21">
        <v>38667</v>
      </c>
      <c r="D52" s="476">
        <f t="shared" si="25"/>
        <v>6834954.0527695911</v>
      </c>
      <c r="E52" s="473">
        <v>-1509882.2068667421</v>
      </c>
      <c r="F52" s="22">
        <v>5325071.845902849</v>
      </c>
      <c r="G52" s="36">
        <v>-2577.6464937533137</v>
      </c>
      <c r="H52" s="22">
        <f t="shared" si="26"/>
        <v>5322494.1994090956</v>
      </c>
      <c r="I52" s="425">
        <v>7123193.3432968585</v>
      </c>
      <c r="J52" s="418">
        <f t="shared" si="27"/>
        <v>12445687.542705953</v>
      </c>
      <c r="K52" s="447">
        <v>-1883516</v>
      </c>
      <c r="L52" s="442">
        <f t="shared" si="28"/>
        <v>10562171.542705953</v>
      </c>
      <c r="M52" s="418">
        <v>-2935350.46025</v>
      </c>
      <c r="N52" s="405">
        <f t="shared" si="29"/>
        <v>7626821.0824559536</v>
      </c>
      <c r="O52" s="405">
        <f t="shared" si="30"/>
        <v>273.15725405917067</v>
      </c>
      <c r="P52" s="405">
        <f t="shared" si="31"/>
        <v>197.24367244565013</v>
      </c>
      <c r="Q52" s="369">
        <v>4</v>
      </c>
      <c r="R52" s="369">
        <v>4</v>
      </c>
      <c r="S52" s="369"/>
      <c r="T52" s="461">
        <f t="shared" si="32"/>
        <v>-10209697.425119676</v>
      </c>
      <c r="U52" s="462">
        <f t="shared" si="33"/>
        <v>-0.49151558971096343</v>
      </c>
      <c r="V52" s="463">
        <f t="shared" si="34"/>
        <v>-260.01528547792293</v>
      </c>
      <c r="W52" s="464"/>
      <c r="X52" s="242">
        <v>684</v>
      </c>
      <c r="Y52" s="18" t="s">
        <v>253</v>
      </c>
      <c r="Z52" s="21">
        <v>38959</v>
      </c>
      <c r="AA52" s="473">
        <f t="shared" si="35"/>
        <v>7293435.6909066942</v>
      </c>
      <c r="AB52" s="473">
        <v>8809105</v>
      </c>
      <c r="AC52" s="22">
        <v>16102540.690906694</v>
      </c>
      <c r="AD52" s="36">
        <v>-487968</v>
      </c>
      <c r="AE52" s="22">
        <v>15614572</v>
      </c>
      <c r="AF52" s="21">
        <v>7040812.967825627</v>
      </c>
      <c r="AG52" s="418">
        <f t="shared" si="36"/>
        <v>22655384.967825629</v>
      </c>
      <c r="AH52" s="447">
        <v>-1883516</v>
      </c>
      <c r="AI52" s="442">
        <f t="shared" si="37"/>
        <v>20771868.967825629</v>
      </c>
      <c r="AJ52" s="419">
        <f t="shared" si="38"/>
        <v>533.1725395370936</v>
      </c>
      <c r="AK52" s="369">
        <v>4</v>
      </c>
    </row>
    <row r="53" spans="1:37">
      <c r="A53" s="242">
        <v>747</v>
      </c>
      <c r="B53" s="18" t="s">
        <v>275</v>
      </c>
      <c r="C53" s="21">
        <v>1308</v>
      </c>
      <c r="D53" s="476">
        <f t="shared" si="25"/>
        <v>187009.90258710016</v>
      </c>
      <c r="E53" s="473">
        <v>558391.32071888365</v>
      </c>
      <c r="F53" s="22">
        <v>745401.22330598382</v>
      </c>
      <c r="G53" s="36">
        <v>545318.5543207709</v>
      </c>
      <c r="H53" s="22">
        <f t="shared" si="26"/>
        <v>1290719.7776267547</v>
      </c>
      <c r="I53" s="425">
        <v>338806.74642719282</v>
      </c>
      <c r="J53" s="418">
        <f t="shared" si="27"/>
        <v>1629526.5240539475</v>
      </c>
      <c r="K53" s="447">
        <v>-195850</v>
      </c>
      <c r="L53" s="442">
        <f t="shared" si="28"/>
        <v>1433676.5240539475</v>
      </c>
      <c r="M53" s="418">
        <v>50930.736999999979</v>
      </c>
      <c r="N53" s="405">
        <f t="shared" si="29"/>
        <v>1484607.2610539475</v>
      </c>
      <c r="O53" s="405">
        <f t="shared" si="30"/>
        <v>1096.0829694602046</v>
      </c>
      <c r="P53" s="405">
        <f t="shared" si="31"/>
        <v>1135.0208417843635</v>
      </c>
      <c r="Q53" s="369">
        <v>4</v>
      </c>
      <c r="R53" s="369">
        <v>4</v>
      </c>
      <c r="S53" s="369"/>
      <c r="T53" s="461">
        <f t="shared" si="32"/>
        <v>-211625.93611591123</v>
      </c>
      <c r="U53" s="462">
        <f t="shared" si="33"/>
        <v>-0.1286243357917688</v>
      </c>
      <c r="V53" s="463">
        <f t="shared" si="34"/>
        <v>-120.85672001454304</v>
      </c>
      <c r="W53" s="464"/>
      <c r="X53" s="242">
        <v>747</v>
      </c>
      <c r="Y53" s="18" t="s">
        <v>275</v>
      </c>
      <c r="Z53" s="21">
        <v>1352</v>
      </c>
      <c r="AA53" s="473">
        <f t="shared" si="35"/>
        <v>224442.8554230677</v>
      </c>
      <c r="AB53" s="473">
        <v>812735</v>
      </c>
      <c r="AC53" s="22">
        <v>1037177.8554230677</v>
      </c>
      <c r="AD53" s="36">
        <v>467959</v>
      </c>
      <c r="AE53" s="22">
        <v>1505137</v>
      </c>
      <c r="AF53" s="21">
        <v>336015.46016985865</v>
      </c>
      <c r="AG53" s="418">
        <f t="shared" si="36"/>
        <v>1841152.4601698588</v>
      </c>
      <c r="AH53" s="447">
        <v>-195850</v>
      </c>
      <c r="AI53" s="442">
        <f t="shared" si="37"/>
        <v>1645302.4601698588</v>
      </c>
      <c r="AJ53" s="419">
        <f t="shared" si="38"/>
        <v>1216.9396894747476</v>
      </c>
      <c r="AK53" s="369">
        <v>4</v>
      </c>
    </row>
    <row r="54" spans="1:37">
      <c r="A54" s="242">
        <v>783</v>
      </c>
      <c r="B54" s="18" t="s">
        <v>290</v>
      </c>
      <c r="C54" s="21">
        <v>6419</v>
      </c>
      <c r="D54" s="476">
        <f t="shared" si="25"/>
        <v>343087.51816964813</v>
      </c>
      <c r="E54" s="473">
        <v>-464317.97901815292</v>
      </c>
      <c r="F54" s="22">
        <v>-121230.46084850479</v>
      </c>
      <c r="G54" s="36">
        <v>1558364.5386055252</v>
      </c>
      <c r="H54" s="22">
        <f t="shared" si="26"/>
        <v>1437134.0777570205</v>
      </c>
      <c r="I54" s="425">
        <v>1257246.7000320044</v>
      </c>
      <c r="J54" s="418">
        <f t="shared" si="27"/>
        <v>2694380.7777890246</v>
      </c>
      <c r="K54" s="447">
        <v>-418397</v>
      </c>
      <c r="L54" s="442">
        <f t="shared" si="28"/>
        <v>2275983.7777890246</v>
      </c>
      <c r="M54" s="418">
        <v>-98904.205399999992</v>
      </c>
      <c r="N54" s="405">
        <f t="shared" si="29"/>
        <v>2177079.5723890248</v>
      </c>
      <c r="O54" s="405">
        <f t="shared" si="30"/>
        <v>354.56983607867653</v>
      </c>
      <c r="P54" s="405">
        <f t="shared" si="31"/>
        <v>339.16179660212259</v>
      </c>
      <c r="Q54" s="369">
        <v>4</v>
      </c>
      <c r="R54" s="369">
        <v>4</v>
      </c>
      <c r="S54" s="369"/>
      <c r="T54" s="461">
        <f t="shared" si="32"/>
        <v>-1313036.7140554553</v>
      </c>
      <c r="U54" s="462">
        <f t="shared" si="33"/>
        <v>-0.36584820762075271</v>
      </c>
      <c r="V54" s="463">
        <f t="shared" si="34"/>
        <v>-190.21165934398289</v>
      </c>
      <c r="W54" s="464"/>
      <c r="X54" s="242">
        <v>783</v>
      </c>
      <c r="Y54" s="18" t="s">
        <v>290</v>
      </c>
      <c r="Z54" s="21">
        <v>6588</v>
      </c>
      <c r="AA54" s="473">
        <f t="shared" si="35"/>
        <v>222468.94785022805</v>
      </c>
      <c r="AB54" s="473">
        <v>787499</v>
      </c>
      <c r="AC54" s="22">
        <v>1009967.9478502281</v>
      </c>
      <c r="AD54" s="36">
        <v>1733538</v>
      </c>
      <c r="AE54" s="22">
        <v>2743506</v>
      </c>
      <c r="AF54" s="21">
        <v>1263911.4918444799</v>
      </c>
      <c r="AG54" s="418">
        <f t="shared" si="36"/>
        <v>4007417.4918444799</v>
      </c>
      <c r="AH54" s="447">
        <v>-418397</v>
      </c>
      <c r="AI54" s="442">
        <f t="shared" si="37"/>
        <v>3589020.4918444799</v>
      </c>
      <c r="AJ54" s="419">
        <f t="shared" si="38"/>
        <v>544.78149542265942</v>
      </c>
      <c r="AK54" s="369">
        <v>4</v>
      </c>
    </row>
    <row r="55" spans="1:37">
      <c r="A55" s="242">
        <v>886</v>
      </c>
      <c r="B55" s="18" t="s">
        <v>311</v>
      </c>
      <c r="C55" s="21">
        <v>12599</v>
      </c>
      <c r="D55" s="476">
        <f t="shared" si="25"/>
        <v>3831297.6288918662</v>
      </c>
      <c r="E55" s="473">
        <v>-1986035.1889263708</v>
      </c>
      <c r="F55" s="22">
        <v>1845262.4399654954</v>
      </c>
      <c r="G55" s="36">
        <v>3653530.0080423374</v>
      </c>
      <c r="H55" s="22">
        <f t="shared" si="26"/>
        <v>5498792.4480078332</v>
      </c>
      <c r="I55" s="425">
        <v>1944006.338346323</v>
      </c>
      <c r="J55" s="418">
        <f t="shared" si="27"/>
        <v>7442798.7863541562</v>
      </c>
      <c r="K55" s="447">
        <v>-163871</v>
      </c>
      <c r="L55" s="442">
        <f t="shared" si="28"/>
        <v>7278927.7863541562</v>
      </c>
      <c r="M55" s="418">
        <v>28551.084119999898</v>
      </c>
      <c r="N55" s="405">
        <f t="shared" si="29"/>
        <v>7307478.870474156</v>
      </c>
      <c r="O55" s="405">
        <f t="shared" si="30"/>
        <v>577.73853372126007</v>
      </c>
      <c r="P55" s="405">
        <f t="shared" si="31"/>
        <v>580.00467263069731</v>
      </c>
      <c r="Q55" s="369">
        <v>4</v>
      </c>
      <c r="R55" s="369">
        <v>4</v>
      </c>
      <c r="S55" s="369"/>
      <c r="T55" s="461">
        <f t="shared" si="32"/>
        <v>-1626585.045154592</v>
      </c>
      <c r="U55" s="462">
        <f t="shared" si="33"/>
        <v>-0.18264922817241289</v>
      </c>
      <c r="V55" s="463">
        <f t="shared" si="34"/>
        <v>-125.19878031368728</v>
      </c>
      <c r="W55" s="464"/>
      <c r="X55" s="242">
        <v>886</v>
      </c>
      <c r="Y55" s="18" t="s">
        <v>311</v>
      </c>
      <c r="Z55" s="21">
        <v>12669</v>
      </c>
      <c r="AA55" s="473">
        <f t="shared" si="35"/>
        <v>3550492.0568525894</v>
      </c>
      <c r="AB55" s="473">
        <v>-706106</v>
      </c>
      <c r="AC55" s="22">
        <v>2844386.0568525894</v>
      </c>
      <c r="AD55" s="36">
        <v>4289665</v>
      </c>
      <c r="AE55" s="22">
        <v>7134051</v>
      </c>
      <c r="AF55" s="21">
        <v>1935332.8315087492</v>
      </c>
      <c r="AG55" s="418">
        <f t="shared" si="36"/>
        <v>9069383.8315087482</v>
      </c>
      <c r="AH55" s="447">
        <v>-163871</v>
      </c>
      <c r="AI55" s="442">
        <f t="shared" si="37"/>
        <v>8905512.8315087482</v>
      </c>
      <c r="AJ55" s="419">
        <f t="shared" si="38"/>
        <v>702.93731403494735</v>
      </c>
      <c r="AK55" s="369">
        <v>4</v>
      </c>
    </row>
    <row r="56" spans="1:37" s="175" customFormat="1">
      <c r="A56" s="544"/>
      <c r="B56" s="18" t="s">
        <v>417</v>
      </c>
      <c r="C56" s="38">
        <f>SUM(C40:C55)</f>
        <v>212556</v>
      </c>
      <c r="D56" s="568">
        <f t="shared" ref="D56:AK56" si="39">SUM(D40:D55)</f>
        <v>31197323.08236073</v>
      </c>
      <c r="E56" s="568">
        <f t="shared" si="39"/>
        <v>-45426541.26598531</v>
      </c>
      <c r="F56" s="38">
        <f t="shared" si="39"/>
        <v>-14229218.18362459</v>
      </c>
      <c r="G56" s="38">
        <f t="shared" si="39"/>
        <v>49850731.725484371</v>
      </c>
      <c r="H56" s="38">
        <f t="shared" si="39"/>
        <v>35621513.541859783</v>
      </c>
      <c r="I56" s="38">
        <f t="shared" si="39"/>
        <v>38665621.339783952</v>
      </c>
      <c r="J56" s="38">
        <f t="shared" si="39"/>
        <v>74287134.881643742</v>
      </c>
      <c r="K56" s="578">
        <f t="shared" si="39"/>
        <v>-11307127</v>
      </c>
      <c r="L56" s="579">
        <f t="shared" si="39"/>
        <v>62980007.881643742</v>
      </c>
      <c r="M56" s="419">
        <f t="shared" si="39"/>
        <v>-4999471.6681000004</v>
      </c>
      <c r="N56" s="419">
        <f t="shared" si="39"/>
        <v>57980536.213543743</v>
      </c>
      <c r="O56" s="405">
        <f t="shared" si="30"/>
        <v>296.29842432885329</v>
      </c>
      <c r="P56" s="405">
        <f t="shared" si="31"/>
        <v>272.77769723528735</v>
      </c>
      <c r="Q56" s="545">
        <v>4</v>
      </c>
      <c r="R56" s="545">
        <v>4</v>
      </c>
      <c r="S56" s="545"/>
      <c r="T56" s="546">
        <f t="shared" si="32"/>
        <v>-32230959.363642633</v>
      </c>
      <c r="U56" s="547">
        <f t="shared" si="33"/>
        <v>-0.3385214991105796</v>
      </c>
      <c r="V56" s="548">
        <f t="shared" si="34"/>
        <v>-148.02919802350823</v>
      </c>
      <c r="W56" s="38"/>
      <c r="X56" s="38"/>
      <c r="Y56" s="38"/>
      <c r="Z56" s="38">
        <f t="shared" si="39"/>
        <v>214281</v>
      </c>
      <c r="AA56" s="38">
        <f t="shared" si="39"/>
        <v>32249387.553540833</v>
      </c>
      <c r="AB56" s="38">
        <f t="shared" si="39"/>
        <v>-16216222</v>
      </c>
      <c r="AC56" s="38">
        <f t="shared" si="39"/>
        <v>16033165.553540833</v>
      </c>
      <c r="AD56" s="38">
        <f t="shared" si="39"/>
        <v>52214482</v>
      </c>
      <c r="AE56" s="38">
        <f t="shared" si="39"/>
        <v>68247647</v>
      </c>
      <c r="AF56" s="38">
        <f t="shared" si="39"/>
        <v>38270447.245286398</v>
      </c>
      <c r="AG56" s="38">
        <f t="shared" si="39"/>
        <v>106518094.24528638</v>
      </c>
      <c r="AH56" s="38">
        <f t="shared" si="39"/>
        <v>-11307127</v>
      </c>
      <c r="AI56" s="38">
        <f t="shared" si="39"/>
        <v>95210967.245286375</v>
      </c>
      <c r="AJ56" s="419">
        <f t="shared" si="38"/>
        <v>444.32762235236152</v>
      </c>
      <c r="AK56" s="38">
        <f t="shared" si="39"/>
        <v>64</v>
      </c>
    </row>
    <row r="57" spans="1:37">
      <c r="A57" s="242"/>
      <c r="B57" s="18"/>
      <c r="C57" s="21"/>
      <c r="D57" s="476"/>
      <c r="E57" s="473"/>
      <c r="F57" s="22"/>
      <c r="G57" s="36"/>
      <c r="H57" s="22"/>
      <c r="I57" s="425"/>
      <c r="J57" s="418"/>
      <c r="K57" s="447"/>
      <c r="L57" s="442"/>
      <c r="M57" s="418"/>
      <c r="N57" s="405"/>
      <c r="O57" s="405"/>
      <c r="P57" s="405"/>
      <c r="Q57" s="369"/>
      <c r="R57" s="369"/>
      <c r="S57" s="369"/>
      <c r="T57" s="461"/>
      <c r="U57" s="462"/>
      <c r="V57" s="463"/>
      <c r="W57" s="464"/>
      <c r="X57" s="242"/>
      <c r="Y57" s="18"/>
      <c r="Z57" s="21"/>
      <c r="AA57" s="473"/>
      <c r="AB57" s="473"/>
      <c r="AC57" s="22"/>
      <c r="AD57" s="36"/>
      <c r="AE57" s="22"/>
      <c r="AF57" s="21"/>
      <c r="AG57" s="418"/>
      <c r="AH57" s="447"/>
      <c r="AI57" s="442"/>
      <c r="AJ57" s="419"/>
      <c r="AK57" s="369"/>
    </row>
    <row r="58" spans="1:37">
      <c r="A58" s="242">
        <v>61</v>
      </c>
      <c r="B58" s="18" t="s">
        <v>58</v>
      </c>
      <c r="C58" s="21">
        <v>16459</v>
      </c>
      <c r="D58" s="476">
        <f t="shared" ref="D58:D68" si="40">F58-E58</f>
        <v>-969101.9256176874</v>
      </c>
      <c r="E58" s="473">
        <v>913377.45688203222</v>
      </c>
      <c r="F58" s="22">
        <v>-55724.468735655188</v>
      </c>
      <c r="G58" s="36">
        <v>5524735.6871870952</v>
      </c>
      <c r="H58" s="22">
        <f t="shared" ref="H58:H68" si="41">SUM(F58:G58)</f>
        <v>5469011.2184514403</v>
      </c>
      <c r="I58" s="425">
        <v>3065720.5326125962</v>
      </c>
      <c r="J58" s="418">
        <f t="shared" ref="J58:J68" si="42">H58+I58</f>
        <v>8534731.751064036</v>
      </c>
      <c r="K58" s="447">
        <v>1241767</v>
      </c>
      <c r="L58" s="442">
        <f t="shared" ref="L58:L68" si="43">J58+K58</f>
        <v>9776498.751064036</v>
      </c>
      <c r="M58" s="418">
        <v>209488.1281999998</v>
      </c>
      <c r="N58" s="405">
        <f t="shared" ref="N58:N68" si="44">SUM(L58:M58)</f>
        <v>9985986.8792640362</v>
      </c>
      <c r="O58" s="405">
        <f t="shared" ref="O58:O69" si="45">L58/C58</f>
        <v>593.99105359159341</v>
      </c>
      <c r="P58" s="405">
        <f t="shared" ref="P58:P69" si="46">N58/C58</f>
        <v>606.71893063151083</v>
      </c>
      <c r="Q58" s="369">
        <v>5</v>
      </c>
      <c r="R58" s="369">
        <v>5</v>
      </c>
      <c r="S58" s="369"/>
      <c r="T58" s="461">
        <f t="shared" ref="T58:T69" si="47">L58-AI58</f>
        <v>-3010395.9903658926</v>
      </c>
      <c r="U58" s="462">
        <f t="shared" ref="U58:U69" si="48">T58/AI58</f>
        <v>-0.23542822954599898</v>
      </c>
      <c r="V58" s="463">
        <f t="shared" ref="V58:V69" si="49">O58-AJ58</f>
        <v>-177.5587407383365</v>
      </c>
      <c r="W58" s="464"/>
      <c r="X58" s="242">
        <v>61</v>
      </c>
      <c r="Y58" s="18" t="s">
        <v>58</v>
      </c>
      <c r="Z58" s="21">
        <v>16573</v>
      </c>
      <c r="AA58" s="473">
        <f t="shared" ref="AA58:AA68" si="50">AC58-AB58</f>
        <v>-806356.61653942242</v>
      </c>
      <c r="AB58" s="473">
        <v>3329597</v>
      </c>
      <c r="AC58" s="22">
        <v>2523240.3834605776</v>
      </c>
      <c r="AD58" s="36">
        <v>5988693</v>
      </c>
      <c r="AE58" s="22">
        <v>8511934</v>
      </c>
      <c r="AF58" s="21">
        <v>3033193.7414299296</v>
      </c>
      <c r="AG58" s="418">
        <f t="shared" ref="AG58:AG68" si="51">SUM(AE58:AF58)</f>
        <v>11545127.741429929</v>
      </c>
      <c r="AH58" s="447">
        <v>1241767</v>
      </c>
      <c r="AI58" s="442">
        <f t="shared" ref="AI58:AI68" si="52">SUM(AG58:AH58)</f>
        <v>12786894.741429929</v>
      </c>
      <c r="AJ58" s="419">
        <f t="shared" ref="AJ58:AJ69" si="53">AI58/Z58</f>
        <v>771.54979432992991</v>
      </c>
      <c r="AK58" s="369">
        <v>5</v>
      </c>
    </row>
    <row r="59" spans="1:37">
      <c r="A59" s="242">
        <v>82</v>
      </c>
      <c r="B59" s="18" t="s">
        <v>68</v>
      </c>
      <c r="C59" s="21">
        <v>9359</v>
      </c>
      <c r="D59" s="476">
        <f t="shared" si="40"/>
        <v>3044703.472723607</v>
      </c>
      <c r="E59" s="473">
        <v>382264.36203661311</v>
      </c>
      <c r="F59" s="22">
        <v>3426967.8347602203</v>
      </c>
      <c r="G59" s="36">
        <v>1942543.6184467645</v>
      </c>
      <c r="H59" s="22">
        <f t="shared" si="41"/>
        <v>5369511.4532069843</v>
      </c>
      <c r="I59" s="425">
        <v>1418650.1772071798</v>
      </c>
      <c r="J59" s="418">
        <f t="shared" si="42"/>
        <v>6788161.6304141637</v>
      </c>
      <c r="K59" s="447">
        <v>-2089496</v>
      </c>
      <c r="L59" s="442">
        <f t="shared" si="43"/>
        <v>4698665.6304141637</v>
      </c>
      <c r="M59" s="418">
        <v>125355.33010000005</v>
      </c>
      <c r="N59" s="405">
        <f t="shared" si="44"/>
        <v>4824020.9605141636</v>
      </c>
      <c r="O59" s="405">
        <f t="shared" si="45"/>
        <v>502.04782887211923</v>
      </c>
      <c r="P59" s="405">
        <f t="shared" si="46"/>
        <v>515.44192333733986</v>
      </c>
      <c r="Q59" s="369">
        <v>5</v>
      </c>
      <c r="R59" s="369">
        <v>5</v>
      </c>
      <c r="S59" s="369"/>
      <c r="T59" s="461">
        <f t="shared" si="47"/>
        <v>-796455.92067842185</v>
      </c>
      <c r="U59" s="462">
        <f t="shared" si="48"/>
        <v>-0.14493872670024266</v>
      </c>
      <c r="V59" s="463">
        <f t="shared" si="49"/>
        <v>-82.22878474750712</v>
      </c>
      <c r="W59" s="464"/>
      <c r="X59" s="242">
        <v>82</v>
      </c>
      <c r="Y59" s="18" t="s">
        <v>68</v>
      </c>
      <c r="Z59" s="21">
        <v>9405</v>
      </c>
      <c r="AA59" s="473">
        <f t="shared" si="50"/>
        <v>3414184.1756815086</v>
      </c>
      <c r="AB59" s="473">
        <v>446468</v>
      </c>
      <c r="AC59" s="22">
        <v>3860652.1756815086</v>
      </c>
      <c r="AD59" s="36">
        <v>2303150</v>
      </c>
      <c r="AE59" s="22">
        <v>6163802</v>
      </c>
      <c r="AF59" s="21">
        <v>1420815.5510925855</v>
      </c>
      <c r="AG59" s="418">
        <f t="shared" si="51"/>
        <v>7584617.5510925855</v>
      </c>
      <c r="AH59" s="447">
        <v>-2089496</v>
      </c>
      <c r="AI59" s="442">
        <f t="shared" si="52"/>
        <v>5495121.5510925855</v>
      </c>
      <c r="AJ59" s="419">
        <f t="shared" si="53"/>
        <v>584.27661361962635</v>
      </c>
      <c r="AK59" s="369">
        <v>5</v>
      </c>
    </row>
    <row r="60" spans="1:37">
      <c r="A60" s="242">
        <v>86</v>
      </c>
      <c r="B60" s="18" t="s">
        <v>69</v>
      </c>
      <c r="C60" s="21">
        <v>8031</v>
      </c>
      <c r="D60" s="476">
        <f t="shared" si="40"/>
        <v>2672909.2868749611</v>
      </c>
      <c r="E60" s="473">
        <v>-1193470.0414293138</v>
      </c>
      <c r="F60" s="22">
        <v>1479439.2454456473</v>
      </c>
      <c r="G60" s="36">
        <v>2701745.9299028371</v>
      </c>
      <c r="H60" s="22">
        <f t="shared" si="41"/>
        <v>4181185.1753484844</v>
      </c>
      <c r="I60" s="425">
        <v>1429799.1012791933</v>
      </c>
      <c r="J60" s="418">
        <f t="shared" si="42"/>
        <v>5610984.2766276775</v>
      </c>
      <c r="K60" s="447">
        <v>-1166305</v>
      </c>
      <c r="L60" s="442">
        <f t="shared" si="43"/>
        <v>4444679.2766276775</v>
      </c>
      <c r="M60" s="418">
        <v>-750802.70330000052</v>
      </c>
      <c r="N60" s="405">
        <f t="shared" si="44"/>
        <v>3693876.5733276769</v>
      </c>
      <c r="O60" s="405">
        <f t="shared" si="45"/>
        <v>553.44032830627293</v>
      </c>
      <c r="P60" s="405">
        <f t="shared" si="46"/>
        <v>459.9522566713581</v>
      </c>
      <c r="Q60" s="369">
        <v>5</v>
      </c>
      <c r="R60" s="369">
        <v>5</v>
      </c>
      <c r="S60" s="369"/>
      <c r="T60" s="461">
        <f t="shared" si="47"/>
        <v>-1903754.5346760685</v>
      </c>
      <c r="U60" s="462">
        <f t="shared" si="48"/>
        <v>-0.29987782676198432</v>
      </c>
      <c r="V60" s="463">
        <f t="shared" si="49"/>
        <v>-226.17821661620599</v>
      </c>
      <c r="W60" s="464"/>
      <c r="X60" s="242">
        <v>86</v>
      </c>
      <c r="Y60" s="18" t="s">
        <v>69</v>
      </c>
      <c r="Z60" s="21">
        <v>8143</v>
      </c>
      <c r="AA60" s="473">
        <f t="shared" si="50"/>
        <v>3006370.7188462713</v>
      </c>
      <c r="AB60" s="473">
        <v>200835</v>
      </c>
      <c r="AC60" s="22">
        <v>3207205.7188462713</v>
      </c>
      <c r="AD60" s="36">
        <v>2869047</v>
      </c>
      <c r="AE60" s="22">
        <v>6076253</v>
      </c>
      <c r="AF60" s="21">
        <v>1438485.8113037464</v>
      </c>
      <c r="AG60" s="418">
        <f t="shared" si="51"/>
        <v>7514738.811303746</v>
      </c>
      <c r="AH60" s="447">
        <v>-1166305</v>
      </c>
      <c r="AI60" s="442">
        <f t="shared" si="52"/>
        <v>6348433.811303746</v>
      </c>
      <c r="AJ60" s="419">
        <f t="shared" si="53"/>
        <v>779.61854492247892</v>
      </c>
      <c r="AK60" s="369">
        <v>5</v>
      </c>
    </row>
    <row r="61" spans="1:37">
      <c r="A61" s="242">
        <v>103</v>
      </c>
      <c r="B61" s="18" t="s">
        <v>76</v>
      </c>
      <c r="C61" s="21">
        <v>2161</v>
      </c>
      <c r="D61" s="476">
        <f t="shared" si="40"/>
        <v>180000.63852089291</v>
      </c>
      <c r="E61" s="473">
        <v>53533.807047012902</v>
      </c>
      <c r="F61" s="22">
        <v>233534.44556790582</v>
      </c>
      <c r="G61" s="36">
        <v>1123183.9801514957</v>
      </c>
      <c r="H61" s="22">
        <f t="shared" si="41"/>
        <v>1356718.4257194016</v>
      </c>
      <c r="I61" s="425">
        <v>497239.44079968566</v>
      </c>
      <c r="J61" s="418">
        <f t="shared" si="42"/>
        <v>1853957.8665190872</v>
      </c>
      <c r="K61" s="447">
        <v>-548864</v>
      </c>
      <c r="L61" s="442">
        <f t="shared" si="43"/>
        <v>1305093.8665190872</v>
      </c>
      <c r="M61" s="418">
        <v>-28377.83</v>
      </c>
      <c r="N61" s="405">
        <f t="shared" si="44"/>
        <v>1276716.0365190872</v>
      </c>
      <c r="O61" s="405">
        <f t="shared" si="45"/>
        <v>603.93052592276138</v>
      </c>
      <c r="P61" s="405">
        <f t="shared" si="46"/>
        <v>590.79872120272432</v>
      </c>
      <c r="Q61" s="369">
        <v>5</v>
      </c>
      <c r="R61" s="369">
        <v>5</v>
      </c>
      <c r="S61" s="369"/>
      <c r="T61" s="461">
        <f t="shared" si="47"/>
        <v>-442487.18765923404</v>
      </c>
      <c r="U61" s="462">
        <f t="shared" si="48"/>
        <v>-0.25319980815841642</v>
      </c>
      <c r="V61" s="463">
        <f t="shared" si="49"/>
        <v>-202.89359881330574</v>
      </c>
      <c r="W61" s="464"/>
      <c r="X61" s="242">
        <v>103</v>
      </c>
      <c r="Y61" s="18" t="s">
        <v>76</v>
      </c>
      <c r="Z61" s="21">
        <v>2166</v>
      </c>
      <c r="AA61" s="473">
        <f t="shared" si="50"/>
        <v>362102.34769949596</v>
      </c>
      <c r="AB61" s="473">
        <v>328802</v>
      </c>
      <c r="AC61" s="22">
        <v>690904.34769949596</v>
      </c>
      <c r="AD61" s="36">
        <v>1108079</v>
      </c>
      <c r="AE61" s="22">
        <v>1798983</v>
      </c>
      <c r="AF61" s="21">
        <v>497462.05417832138</v>
      </c>
      <c r="AG61" s="418">
        <f t="shared" si="51"/>
        <v>2296445.0541783213</v>
      </c>
      <c r="AH61" s="447">
        <v>-548864</v>
      </c>
      <c r="AI61" s="442">
        <f t="shared" si="52"/>
        <v>1747581.0541783213</v>
      </c>
      <c r="AJ61" s="419">
        <f t="shared" si="53"/>
        <v>806.82412473606712</v>
      </c>
      <c r="AK61" s="369">
        <v>5</v>
      </c>
    </row>
    <row r="62" spans="1:37">
      <c r="A62" s="242">
        <v>109</v>
      </c>
      <c r="B62" s="18" t="s">
        <v>80</v>
      </c>
      <c r="C62" s="21">
        <v>68043</v>
      </c>
      <c r="D62" s="476">
        <f t="shared" si="40"/>
        <v>10207939.163104925</v>
      </c>
      <c r="E62" s="473">
        <v>-457748.91175324586</v>
      </c>
      <c r="F62" s="22">
        <v>9750190.2513516787</v>
      </c>
      <c r="G62" s="36">
        <v>8011807.1725535281</v>
      </c>
      <c r="H62" s="22">
        <f t="shared" si="41"/>
        <v>17761997.423905209</v>
      </c>
      <c r="I62" s="425">
        <v>10620057.622074923</v>
      </c>
      <c r="J62" s="418">
        <f t="shared" si="42"/>
        <v>28382055.045980133</v>
      </c>
      <c r="K62" s="447">
        <v>-14107355</v>
      </c>
      <c r="L62" s="442">
        <f t="shared" si="43"/>
        <v>14274700.045980133</v>
      </c>
      <c r="M62" s="418">
        <v>-246229.95020000031</v>
      </c>
      <c r="N62" s="405">
        <f t="shared" si="44"/>
        <v>14028470.095780132</v>
      </c>
      <c r="O62" s="405">
        <f t="shared" si="45"/>
        <v>209.78939855650299</v>
      </c>
      <c r="P62" s="405">
        <f t="shared" si="46"/>
        <v>206.17065819820013</v>
      </c>
      <c r="Q62" s="369">
        <v>5</v>
      </c>
      <c r="R62" s="369">
        <v>5</v>
      </c>
      <c r="S62" s="369"/>
      <c r="T62" s="461">
        <f t="shared" si="47"/>
        <v>-80038.583229906857</v>
      </c>
      <c r="U62" s="462">
        <f t="shared" si="48"/>
        <v>-5.5757604020068097E-3</v>
      </c>
      <c r="V62" s="463">
        <f t="shared" si="49"/>
        <v>-1.3997648986475895</v>
      </c>
      <c r="W62" s="464"/>
      <c r="X62" s="242">
        <v>109</v>
      </c>
      <c r="Y62" s="18" t="s">
        <v>80</v>
      </c>
      <c r="Z62" s="21">
        <v>67971</v>
      </c>
      <c r="AA62" s="473">
        <f t="shared" si="50"/>
        <v>9723941.4333847351</v>
      </c>
      <c r="AB62" s="473">
        <v>1194959</v>
      </c>
      <c r="AC62" s="22">
        <v>10918900.433384735</v>
      </c>
      <c r="AD62" s="36">
        <v>7033183</v>
      </c>
      <c r="AE62" s="22">
        <v>17952084</v>
      </c>
      <c r="AF62" s="21">
        <v>10510009.629210038</v>
      </c>
      <c r="AG62" s="418">
        <f t="shared" si="51"/>
        <v>28462093.62921004</v>
      </c>
      <c r="AH62" s="447">
        <v>-14107355</v>
      </c>
      <c r="AI62" s="442">
        <f t="shared" si="52"/>
        <v>14354738.62921004</v>
      </c>
      <c r="AJ62" s="419">
        <f t="shared" si="53"/>
        <v>211.18916345515058</v>
      </c>
      <c r="AK62" s="369">
        <v>5</v>
      </c>
    </row>
    <row r="63" spans="1:37">
      <c r="A63" s="242">
        <v>165</v>
      </c>
      <c r="B63" s="18" t="s">
        <v>93</v>
      </c>
      <c r="C63" s="21">
        <v>16280</v>
      </c>
      <c r="D63" s="476">
        <f t="shared" si="40"/>
        <v>4838543.1807972649</v>
      </c>
      <c r="E63" s="473">
        <v>-184908.0646888513</v>
      </c>
      <c r="F63" s="22">
        <v>4653635.1161084138</v>
      </c>
      <c r="G63" s="36">
        <v>4647381.2150121946</v>
      </c>
      <c r="H63" s="22">
        <f t="shared" si="41"/>
        <v>9301016.3311206084</v>
      </c>
      <c r="I63" s="425">
        <v>2566885.940397481</v>
      </c>
      <c r="J63" s="418">
        <f t="shared" si="42"/>
        <v>11867902.271518089</v>
      </c>
      <c r="K63" s="447">
        <v>-2158906</v>
      </c>
      <c r="L63" s="442">
        <f t="shared" si="43"/>
        <v>9708996.2715180889</v>
      </c>
      <c r="M63" s="418">
        <v>287676.51770000008</v>
      </c>
      <c r="N63" s="405">
        <f t="shared" si="44"/>
        <v>9996672.7892180886</v>
      </c>
      <c r="O63" s="405">
        <f t="shared" si="45"/>
        <v>596.37569235369097</v>
      </c>
      <c r="P63" s="405">
        <f t="shared" si="46"/>
        <v>614.04624012396118</v>
      </c>
      <c r="Q63" s="369">
        <v>5</v>
      </c>
      <c r="R63" s="369">
        <v>5</v>
      </c>
      <c r="S63" s="369"/>
      <c r="T63" s="461">
        <f t="shared" si="47"/>
        <v>-2607670.2029711027</v>
      </c>
      <c r="U63" s="462">
        <f t="shared" si="48"/>
        <v>-0.21171882898446762</v>
      </c>
      <c r="V63" s="463">
        <f t="shared" si="49"/>
        <v>-157.39826569338322</v>
      </c>
      <c r="W63" s="464"/>
      <c r="X63" s="242">
        <v>165</v>
      </c>
      <c r="Y63" s="18" t="s">
        <v>93</v>
      </c>
      <c r="Z63" s="21">
        <v>16340</v>
      </c>
      <c r="AA63" s="473">
        <f t="shared" si="50"/>
        <v>4767847.49024898</v>
      </c>
      <c r="AB63" s="473">
        <v>2156743</v>
      </c>
      <c r="AC63" s="22">
        <v>6924590.49024898</v>
      </c>
      <c r="AD63" s="36">
        <v>4972571</v>
      </c>
      <c r="AE63" s="22">
        <v>11897161</v>
      </c>
      <c r="AF63" s="21">
        <v>2578411.4744891911</v>
      </c>
      <c r="AG63" s="418">
        <f t="shared" si="51"/>
        <v>14475572.474489192</v>
      </c>
      <c r="AH63" s="447">
        <v>-2158906</v>
      </c>
      <c r="AI63" s="442">
        <f t="shared" si="52"/>
        <v>12316666.474489192</v>
      </c>
      <c r="AJ63" s="419">
        <f t="shared" si="53"/>
        <v>753.77395804707419</v>
      </c>
      <c r="AK63" s="369">
        <v>5</v>
      </c>
    </row>
    <row r="64" spans="1:37">
      <c r="A64" s="242">
        <v>169</v>
      </c>
      <c r="B64" s="18" t="s">
        <v>95</v>
      </c>
      <c r="C64" s="21">
        <v>4990</v>
      </c>
      <c r="D64" s="476">
        <f t="shared" si="40"/>
        <v>744704.93426497094</v>
      </c>
      <c r="E64" s="473">
        <v>228819.62152362027</v>
      </c>
      <c r="F64" s="22">
        <v>973524.55578859115</v>
      </c>
      <c r="G64" s="36">
        <v>1908770.2432547759</v>
      </c>
      <c r="H64" s="22">
        <f t="shared" si="41"/>
        <v>2882294.7990433672</v>
      </c>
      <c r="I64" s="425">
        <v>913121.10103628726</v>
      </c>
      <c r="J64" s="418">
        <f t="shared" si="42"/>
        <v>3795415.9000796545</v>
      </c>
      <c r="K64" s="447">
        <v>-1197192</v>
      </c>
      <c r="L64" s="442">
        <f t="shared" si="43"/>
        <v>2598223.9000796545</v>
      </c>
      <c r="M64" s="418">
        <v>76172.070000000022</v>
      </c>
      <c r="N64" s="405">
        <f t="shared" si="44"/>
        <v>2674395.9700796544</v>
      </c>
      <c r="O64" s="405">
        <f t="shared" si="45"/>
        <v>520.68615232057209</v>
      </c>
      <c r="P64" s="405">
        <f t="shared" si="46"/>
        <v>535.95109620834762</v>
      </c>
      <c r="Q64" s="369">
        <v>5</v>
      </c>
      <c r="R64" s="369">
        <v>5</v>
      </c>
      <c r="S64" s="369"/>
      <c r="T64" s="461">
        <f t="shared" si="47"/>
        <v>142696.2869847226</v>
      </c>
      <c r="U64" s="462">
        <f t="shared" si="48"/>
        <v>5.8112271360234904E-2</v>
      </c>
      <c r="V64" s="463">
        <f t="shared" si="49"/>
        <v>34.057612270050527</v>
      </c>
      <c r="W64" s="464"/>
      <c r="X64" s="242">
        <v>169</v>
      </c>
      <c r="Y64" s="18" t="s">
        <v>95</v>
      </c>
      <c r="Z64" s="21">
        <v>5046</v>
      </c>
      <c r="AA64" s="473">
        <f t="shared" si="50"/>
        <v>811514.56740976241</v>
      </c>
      <c r="AB64" s="473">
        <v>537757</v>
      </c>
      <c r="AC64" s="22">
        <v>1349271.5674097624</v>
      </c>
      <c r="AD64" s="36">
        <v>1388093</v>
      </c>
      <c r="AE64" s="22">
        <v>2737364</v>
      </c>
      <c r="AF64" s="21">
        <v>915355.61309493182</v>
      </c>
      <c r="AG64" s="418">
        <f t="shared" si="51"/>
        <v>3652719.6130949319</v>
      </c>
      <c r="AH64" s="447">
        <v>-1197192</v>
      </c>
      <c r="AI64" s="442">
        <f t="shared" si="52"/>
        <v>2455527.6130949319</v>
      </c>
      <c r="AJ64" s="419">
        <f t="shared" si="53"/>
        <v>486.62854005052156</v>
      </c>
      <c r="AK64" s="369">
        <v>5</v>
      </c>
    </row>
    <row r="65" spans="1:37">
      <c r="A65" s="242">
        <v>433</v>
      </c>
      <c r="B65" s="18" t="s">
        <v>178</v>
      </c>
      <c r="C65" s="21">
        <v>7749</v>
      </c>
      <c r="D65" s="476">
        <f t="shared" si="40"/>
        <v>2459731.9039348164</v>
      </c>
      <c r="E65" s="473">
        <v>-318649.88231562823</v>
      </c>
      <c r="F65" s="22">
        <v>2141082.0216191881</v>
      </c>
      <c r="G65" s="36">
        <v>2285816.0565711195</v>
      </c>
      <c r="H65" s="22">
        <f t="shared" si="41"/>
        <v>4426898.0781903081</v>
      </c>
      <c r="I65" s="425">
        <v>1445954.3023556231</v>
      </c>
      <c r="J65" s="418">
        <f t="shared" si="42"/>
        <v>5872852.3805459309</v>
      </c>
      <c r="K65" s="447">
        <v>-839601</v>
      </c>
      <c r="L65" s="442">
        <f t="shared" si="43"/>
        <v>5033251.3805459309</v>
      </c>
      <c r="M65" s="418">
        <v>7542.5284999999858</v>
      </c>
      <c r="N65" s="405">
        <f t="shared" si="44"/>
        <v>5040793.909045931</v>
      </c>
      <c r="O65" s="405">
        <f t="shared" si="45"/>
        <v>649.53560208361478</v>
      </c>
      <c r="P65" s="405">
        <f t="shared" si="46"/>
        <v>650.50895716168941</v>
      </c>
      <c r="Q65" s="369">
        <v>5</v>
      </c>
      <c r="R65" s="369">
        <v>5</v>
      </c>
      <c r="S65" s="369"/>
      <c r="T65" s="461">
        <f t="shared" si="47"/>
        <v>-1288258.7690972015</v>
      </c>
      <c r="U65" s="462">
        <f t="shared" si="48"/>
        <v>-0.2037897177417215</v>
      </c>
      <c r="V65" s="463">
        <f t="shared" si="49"/>
        <v>-161.01833427272993</v>
      </c>
      <c r="W65" s="464"/>
      <c r="X65" s="242">
        <v>433</v>
      </c>
      <c r="Y65" s="18" t="s">
        <v>178</v>
      </c>
      <c r="Z65" s="21">
        <v>7799</v>
      </c>
      <c r="AA65" s="473">
        <f t="shared" si="50"/>
        <v>2283796.9192835335</v>
      </c>
      <c r="AB65" s="473">
        <v>1091756</v>
      </c>
      <c r="AC65" s="22">
        <v>3375552.9192835335</v>
      </c>
      <c r="AD65" s="36">
        <v>2334460</v>
      </c>
      <c r="AE65" s="22">
        <v>5710013</v>
      </c>
      <c r="AF65" s="21">
        <v>1451098.1496431325</v>
      </c>
      <c r="AG65" s="418">
        <f t="shared" si="51"/>
        <v>7161111.1496431325</v>
      </c>
      <c r="AH65" s="447">
        <v>-839601</v>
      </c>
      <c r="AI65" s="442">
        <f t="shared" si="52"/>
        <v>6321510.1496431325</v>
      </c>
      <c r="AJ65" s="419">
        <f t="shared" si="53"/>
        <v>810.55393635634471</v>
      </c>
      <c r="AK65" s="369">
        <v>5</v>
      </c>
    </row>
    <row r="66" spans="1:37">
      <c r="A66" s="242">
        <v>694</v>
      </c>
      <c r="B66" s="18" t="s">
        <v>258</v>
      </c>
      <c r="C66" s="21">
        <v>28349</v>
      </c>
      <c r="D66" s="476">
        <f t="shared" si="40"/>
        <v>5741332.040175369</v>
      </c>
      <c r="E66" s="473">
        <v>-2782258.7711709989</v>
      </c>
      <c r="F66" s="22">
        <v>2959073.2690043701</v>
      </c>
      <c r="G66" s="36">
        <v>756431.22973297304</v>
      </c>
      <c r="H66" s="22">
        <f t="shared" si="41"/>
        <v>3715504.4987373431</v>
      </c>
      <c r="I66" s="425">
        <v>4370220.1740360893</v>
      </c>
      <c r="J66" s="418">
        <f t="shared" si="42"/>
        <v>8085724.672773432</v>
      </c>
      <c r="K66" s="447">
        <v>-92625</v>
      </c>
      <c r="L66" s="442">
        <f t="shared" si="43"/>
        <v>7993099.672773432</v>
      </c>
      <c r="M66" s="418">
        <v>262793.64150000026</v>
      </c>
      <c r="N66" s="405">
        <f t="shared" si="44"/>
        <v>8255893.3142734319</v>
      </c>
      <c r="O66" s="405">
        <f t="shared" si="45"/>
        <v>281.95349651745852</v>
      </c>
      <c r="P66" s="405">
        <f t="shared" si="46"/>
        <v>291.223440483736</v>
      </c>
      <c r="Q66" s="369">
        <v>5</v>
      </c>
      <c r="R66" s="369">
        <v>5</v>
      </c>
      <c r="S66" s="369"/>
      <c r="T66" s="461">
        <f t="shared" si="47"/>
        <v>-6001026.5988342799</v>
      </c>
      <c r="U66" s="462">
        <f t="shared" si="48"/>
        <v>-0.42882467132010904</v>
      </c>
      <c r="V66" s="463">
        <f t="shared" si="49"/>
        <v>-208.70693865689412</v>
      </c>
      <c r="W66" s="464"/>
      <c r="X66" s="242">
        <v>694</v>
      </c>
      <c r="Y66" s="18" t="s">
        <v>258</v>
      </c>
      <c r="Z66" s="21">
        <v>28521</v>
      </c>
      <c r="AA66" s="473">
        <f t="shared" si="50"/>
        <v>5666664.96551737</v>
      </c>
      <c r="AB66" s="473">
        <v>1885978</v>
      </c>
      <c r="AC66" s="22">
        <v>7552642.96551737</v>
      </c>
      <c r="AD66" s="36">
        <v>2205258</v>
      </c>
      <c r="AE66" s="22">
        <v>9757901</v>
      </c>
      <c r="AF66" s="21">
        <v>4328850.2716077128</v>
      </c>
      <c r="AG66" s="418">
        <f t="shared" si="51"/>
        <v>14086751.271607712</v>
      </c>
      <c r="AH66" s="447">
        <v>-92625</v>
      </c>
      <c r="AI66" s="442">
        <f t="shared" si="52"/>
        <v>13994126.271607712</v>
      </c>
      <c r="AJ66" s="419">
        <f t="shared" si="53"/>
        <v>490.66043517435264</v>
      </c>
      <c r="AK66" s="369">
        <v>5</v>
      </c>
    </row>
    <row r="67" spans="1:37">
      <c r="A67" s="242">
        <v>834</v>
      </c>
      <c r="B67" s="18" t="s">
        <v>297</v>
      </c>
      <c r="C67" s="21">
        <v>5879</v>
      </c>
      <c r="D67" s="476">
        <f t="shared" si="40"/>
        <v>1042646.7183642541</v>
      </c>
      <c r="E67" s="473">
        <v>2239566.0690931208</v>
      </c>
      <c r="F67" s="22">
        <v>3282212.7874573749</v>
      </c>
      <c r="G67" s="36">
        <v>1606258.4619925909</v>
      </c>
      <c r="H67" s="22">
        <f t="shared" si="41"/>
        <v>4888471.2494499655</v>
      </c>
      <c r="I67" s="425">
        <v>1108283.4602200601</v>
      </c>
      <c r="J67" s="418">
        <f t="shared" si="42"/>
        <v>5996754.7096700259</v>
      </c>
      <c r="K67" s="447">
        <v>-1520677</v>
      </c>
      <c r="L67" s="442">
        <f t="shared" si="43"/>
        <v>4476077.7096700259</v>
      </c>
      <c r="M67" s="418">
        <v>-414570.22490000003</v>
      </c>
      <c r="N67" s="405">
        <f t="shared" si="44"/>
        <v>4061507.4847700261</v>
      </c>
      <c r="O67" s="405">
        <f t="shared" si="45"/>
        <v>761.36718994217142</v>
      </c>
      <c r="P67" s="405">
        <f t="shared" si="46"/>
        <v>690.85005694336212</v>
      </c>
      <c r="Q67" s="369">
        <v>5</v>
      </c>
      <c r="R67" s="369">
        <v>5</v>
      </c>
      <c r="S67" s="369"/>
      <c r="T67" s="461">
        <f t="shared" si="47"/>
        <v>326928.01554646995</v>
      </c>
      <c r="U67" s="462">
        <f t="shared" si="48"/>
        <v>7.879397940486417E-2</v>
      </c>
      <c r="V67" s="463">
        <f t="shared" si="49"/>
        <v>66.017819383506094</v>
      </c>
      <c r="W67" s="464"/>
      <c r="X67" s="242">
        <v>834</v>
      </c>
      <c r="Y67" s="18" t="s">
        <v>297</v>
      </c>
      <c r="Z67" s="21">
        <v>5967</v>
      </c>
      <c r="AA67" s="473">
        <f t="shared" si="50"/>
        <v>1098996.3938382948</v>
      </c>
      <c r="AB67" s="473">
        <v>1923217</v>
      </c>
      <c r="AC67" s="22">
        <v>3022213.3938382948</v>
      </c>
      <c r="AD67" s="36">
        <v>1533891</v>
      </c>
      <c r="AE67" s="22">
        <v>4556105</v>
      </c>
      <c r="AF67" s="21">
        <v>1113721.6941235561</v>
      </c>
      <c r="AG67" s="418">
        <f t="shared" si="51"/>
        <v>5669826.6941235559</v>
      </c>
      <c r="AH67" s="447">
        <v>-1520677</v>
      </c>
      <c r="AI67" s="442">
        <f t="shared" si="52"/>
        <v>4149149.6941235559</v>
      </c>
      <c r="AJ67" s="419">
        <f t="shared" si="53"/>
        <v>695.34937055866533</v>
      </c>
      <c r="AK67" s="369">
        <v>5</v>
      </c>
    </row>
    <row r="68" spans="1:37">
      <c r="A68" s="242">
        <v>981</v>
      </c>
      <c r="B68" s="18" t="s">
        <v>335</v>
      </c>
      <c r="C68" s="21">
        <v>2237</v>
      </c>
      <c r="D68" s="476">
        <f t="shared" si="40"/>
        <v>-172059.85777706164</v>
      </c>
      <c r="E68" s="473">
        <v>871934.98854043242</v>
      </c>
      <c r="F68" s="22">
        <v>699875.13076337078</v>
      </c>
      <c r="G68" s="36">
        <v>1122532.7866522467</v>
      </c>
      <c r="H68" s="22">
        <f t="shared" si="41"/>
        <v>1822407.9174156175</v>
      </c>
      <c r="I68" s="425">
        <v>510096.91494067525</v>
      </c>
      <c r="J68" s="418">
        <f t="shared" si="42"/>
        <v>2332504.8323562928</v>
      </c>
      <c r="K68" s="447">
        <v>-536460</v>
      </c>
      <c r="L68" s="442">
        <f t="shared" si="43"/>
        <v>1796044.8323562928</v>
      </c>
      <c r="M68" s="418">
        <v>-52274.950000000004</v>
      </c>
      <c r="N68" s="405">
        <f t="shared" si="44"/>
        <v>1743769.8823562928</v>
      </c>
      <c r="O68" s="405">
        <f t="shared" si="45"/>
        <v>802.88101580522698</v>
      </c>
      <c r="P68" s="405">
        <f t="shared" si="46"/>
        <v>779.51268768721184</v>
      </c>
      <c r="Q68" s="369">
        <v>5</v>
      </c>
      <c r="R68" s="369">
        <v>5</v>
      </c>
      <c r="S68" s="369"/>
      <c r="T68" s="461">
        <f t="shared" si="47"/>
        <v>-29612.144225364551</v>
      </c>
      <c r="U68" s="462">
        <f t="shared" si="48"/>
        <v>-1.6219993462742409E-2</v>
      </c>
      <c r="V68" s="463">
        <f t="shared" si="49"/>
        <v>2.8560479780327341</v>
      </c>
      <c r="W68" s="464"/>
      <c r="X68" s="242">
        <v>981</v>
      </c>
      <c r="Y68" s="18" t="s">
        <v>335</v>
      </c>
      <c r="Z68" s="21">
        <v>2282</v>
      </c>
      <c r="AA68" s="473">
        <f t="shared" si="50"/>
        <v>-7807.0506137189222</v>
      </c>
      <c r="AB68" s="473">
        <v>687505</v>
      </c>
      <c r="AC68" s="22">
        <v>679697.94938628108</v>
      </c>
      <c r="AD68" s="36">
        <v>1170099</v>
      </c>
      <c r="AE68" s="22">
        <v>1849797</v>
      </c>
      <c r="AF68" s="21">
        <v>512319.97658165707</v>
      </c>
      <c r="AG68" s="418">
        <f t="shared" si="51"/>
        <v>2362116.9765816573</v>
      </c>
      <c r="AH68" s="447">
        <v>-536460</v>
      </c>
      <c r="AI68" s="442">
        <f t="shared" si="52"/>
        <v>1825656.9765816573</v>
      </c>
      <c r="AJ68" s="419">
        <f t="shared" si="53"/>
        <v>800.02496782719425</v>
      </c>
      <c r="AK68" s="369">
        <v>5</v>
      </c>
    </row>
    <row r="69" spans="1:37" s="175" customFormat="1">
      <c r="A69" s="544"/>
      <c r="B69" s="18" t="s">
        <v>418</v>
      </c>
      <c r="C69" s="38">
        <f>SUM(C58:C68)</f>
        <v>169537</v>
      </c>
      <c r="D69" s="568">
        <f t="shared" ref="D69:AI69" si="54">SUM(D58:D68)</f>
        <v>29791349.555366311</v>
      </c>
      <c r="E69" s="568">
        <f t="shared" si="54"/>
        <v>-247539.36623520637</v>
      </c>
      <c r="F69" s="38">
        <f t="shared" si="54"/>
        <v>29543810.189131107</v>
      </c>
      <c r="G69" s="38">
        <f t="shared" si="54"/>
        <v>31631206.381457623</v>
      </c>
      <c r="H69" s="38">
        <f t="shared" si="54"/>
        <v>61175016.57058873</v>
      </c>
      <c r="I69" s="38">
        <f t="shared" si="54"/>
        <v>27946028.766959798</v>
      </c>
      <c r="J69" s="38">
        <f t="shared" si="54"/>
        <v>89121045.337548524</v>
      </c>
      <c r="K69" s="578">
        <f t="shared" si="54"/>
        <v>-23015714</v>
      </c>
      <c r="L69" s="579">
        <f t="shared" si="54"/>
        <v>66105331.337548509</v>
      </c>
      <c r="M69" s="419">
        <f t="shared" si="54"/>
        <v>-523227.4424000007</v>
      </c>
      <c r="N69" s="419">
        <f t="shared" si="54"/>
        <v>65582103.895148523</v>
      </c>
      <c r="O69" s="405">
        <f t="shared" si="45"/>
        <v>389.91684020330968</v>
      </c>
      <c r="P69" s="405">
        <f t="shared" si="46"/>
        <v>386.83062632433348</v>
      </c>
      <c r="Q69" s="545">
        <v>5</v>
      </c>
      <c r="R69" s="545">
        <v>5</v>
      </c>
      <c r="S69" s="545"/>
      <c r="T69" s="546">
        <f t="shared" si="47"/>
        <v>-15690075.6292063</v>
      </c>
      <c r="U69" s="547">
        <f t="shared" si="48"/>
        <v>-0.19182098617815332</v>
      </c>
      <c r="V69" s="548">
        <f t="shared" si="49"/>
        <v>-90.630514973761478</v>
      </c>
      <c r="W69" s="38"/>
      <c r="X69" s="38"/>
      <c r="Y69" s="38"/>
      <c r="Z69" s="38">
        <f t="shared" si="54"/>
        <v>170213</v>
      </c>
      <c r="AA69" s="38">
        <f t="shared" si="54"/>
        <v>30321255.344756808</v>
      </c>
      <c r="AB69" s="38">
        <f t="shared" si="54"/>
        <v>13783617</v>
      </c>
      <c r="AC69" s="38">
        <f t="shared" si="54"/>
        <v>44104872.344756812</v>
      </c>
      <c r="AD69" s="38">
        <f t="shared" si="54"/>
        <v>32906524</v>
      </c>
      <c r="AE69" s="38">
        <f t="shared" si="54"/>
        <v>77011397</v>
      </c>
      <c r="AF69" s="38">
        <f t="shared" si="54"/>
        <v>27799723.966754798</v>
      </c>
      <c r="AG69" s="38">
        <f t="shared" si="54"/>
        <v>104811120.96675481</v>
      </c>
      <c r="AH69" s="38">
        <f t="shared" si="54"/>
        <v>-23015714</v>
      </c>
      <c r="AI69" s="38">
        <f t="shared" si="54"/>
        <v>81795406.966754809</v>
      </c>
      <c r="AJ69" s="419">
        <f t="shared" si="53"/>
        <v>480.54735517707115</v>
      </c>
      <c r="AK69" s="38"/>
    </row>
    <row r="70" spans="1:37">
      <c r="A70" s="242"/>
      <c r="B70" s="18"/>
      <c r="C70" s="21"/>
      <c r="D70" s="476"/>
      <c r="E70" s="473"/>
      <c r="F70" s="22"/>
      <c r="G70" s="36"/>
      <c r="H70" s="22"/>
      <c r="I70" s="425"/>
      <c r="J70" s="418"/>
      <c r="K70" s="447"/>
      <c r="L70" s="442"/>
      <c r="M70" s="418"/>
      <c r="N70" s="405"/>
      <c r="O70" s="405"/>
      <c r="P70" s="405"/>
      <c r="Q70" s="369"/>
      <c r="R70" s="369"/>
      <c r="S70" s="369"/>
      <c r="T70" s="461"/>
      <c r="U70" s="462"/>
      <c r="V70" s="463"/>
      <c r="W70" s="464"/>
      <c r="X70" s="242"/>
      <c r="Y70" s="18"/>
      <c r="Z70" s="21"/>
      <c r="AA70" s="473"/>
      <c r="AB70" s="473"/>
      <c r="AC70" s="22"/>
      <c r="AD70" s="36"/>
      <c r="AE70" s="22"/>
      <c r="AF70" s="21"/>
      <c r="AG70" s="418"/>
      <c r="AH70" s="447"/>
      <c r="AI70" s="442"/>
      <c r="AJ70" s="419"/>
      <c r="AK70" s="369"/>
    </row>
    <row r="71" spans="1:37">
      <c r="A71" s="242">
        <v>20</v>
      </c>
      <c r="B71" s="18" t="s">
        <v>51</v>
      </c>
      <c r="C71" s="21">
        <v>16473</v>
      </c>
      <c r="D71" s="476">
        <f t="shared" ref="D71:D93" si="55">F71-E71</f>
        <v>4380185.8833946018</v>
      </c>
      <c r="E71" s="473">
        <v>-5845370.5392033374</v>
      </c>
      <c r="F71" s="22">
        <v>-1465184.6558087356</v>
      </c>
      <c r="G71" s="36">
        <v>7063363.7358082561</v>
      </c>
      <c r="H71" s="22">
        <f t="shared" ref="H71:H93" si="56">SUM(F71:G71)</f>
        <v>5598179.0799995204</v>
      </c>
      <c r="I71" s="425">
        <v>2777116.1111893579</v>
      </c>
      <c r="J71" s="418">
        <f t="shared" ref="J71:J93" si="57">H71+I71</f>
        <v>8375295.1911888784</v>
      </c>
      <c r="K71" s="447">
        <v>-2539976</v>
      </c>
      <c r="L71" s="442">
        <f t="shared" ref="L71:L93" si="58">J71+K71</f>
        <v>5835319.1911888784</v>
      </c>
      <c r="M71" s="418">
        <v>-586345.71060000022</v>
      </c>
      <c r="N71" s="405">
        <f t="shared" ref="N71:N93" si="59">SUM(L71:M71)</f>
        <v>5248973.4805888785</v>
      </c>
      <c r="O71" s="405">
        <f t="shared" ref="O71:O94" si="60">L71/C71</f>
        <v>354.23536642924046</v>
      </c>
      <c r="P71" s="405">
        <f t="shared" ref="P71:P94" si="61">N71/C71</f>
        <v>318.64101745819698</v>
      </c>
      <c r="Q71" s="369">
        <v>6</v>
      </c>
      <c r="R71" s="369">
        <v>6</v>
      </c>
      <c r="S71" s="369"/>
      <c r="T71" s="461">
        <f t="shared" ref="T71:T94" si="62">L71-AI71</f>
        <v>-3255778.8744982006</v>
      </c>
      <c r="U71" s="462">
        <f t="shared" ref="U71:U94" si="63">T71/AI71</f>
        <v>-0.35812823170246355</v>
      </c>
      <c r="V71" s="463">
        <f t="shared" ref="V71:V94" si="64">O71-AJ71</f>
        <v>-197.84443351532013</v>
      </c>
      <c r="W71" s="464"/>
      <c r="X71" s="242">
        <v>20</v>
      </c>
      <c r="Y71" s="18" t="s">
        <v>51</v>
      </c>
      <c r="Z71" s="21">
        <v>16467</v>
      </c>
      <c r="AA71" s="473">
        <f t="shared" ref="AA71:AA93" si="65">AC71-AB71</f>
        <v>4541617.8833280578</v>
      </c>
      <c r="AB71" s="473">
        <v>-3266899</v>
      </c>
      <c r="AC71" s="22">
        <v>1274718.8833280578</v>
      </c>
      <c r="AD71" s="36">
        <v>7582111</v>
      </c>
      <c r="AE71" s="22">
        <v>8856830</v>
      </c>
      <c r="AF71" s="21">
        <v>2774244.0656870781</v>
      </c>
      <c r="AG71" s="418">
        <f t="shared" ref="AG71:AG93" si="66">SUM(AE71:AF71)</f>
        <v>11631074.065687079</v>
      </c>
      <c r="AH71" s="447">
        <v>-2539976</v>
      </c>
      <c r="AI71" s="442">
        <f t="shared" ref="AI71:AI93" si="67">SUM(AG71:AH71)</f>
        <v>9091098.065687079</v>
      </c>
      <c r="AJ71" s="419">
        <f t="shared" ref="AJ71:AJ94" si="68">AI71/Z71</f>
        <v>552.07979994456059</v>
      </c>
      <c r="AK71" s="369">
        <v>6</v>
      </c>
    </row>
    <row r="72" spans="1:37">
      <c r="A72" s="242">
        <v>108</v>
      </c>
      <c r="B72" s="18" t="s">
        <v>79</v>
      </c>
      <c r="C72" s="21">
        <v>10257</v>
      </c>
      <c r="D72" s="476">
        <f t="shared" si="55"/>
        <v>3277883.7187370923</v>
      </c>
      <c r="E72" s="473">
        <v>391376.66818011866</v>
      </c>
      <c r="F72" s="22">
        <v>3669260.3869172111</v>
      </c>
      <c r="G72" s="36">
        <v>4007486.0866760602</v>
      </c>
      <c r="H72" s="22">
        <f t="shared" si="56"/>
        <v>7676746.4735932713</v>
      </c>
      <c r="I72" s="425">
        <v>1769372.9406499148</v>
      </c>
      <c r="J72" s="418">
        <f t="shared" si="57"/>
        <v>9446119.4142431859</v>
      </c>
      <c r="K72" s="447">
        <v>-1302704</v>
      </c>
      <c r="L72" s="442">
        <f t="shared" si="58"/>
        <v>8143415.4142431859</v>
      </c>
      <c r="M72" s="418">
        <v>-99426.95490000007</v>
      </c>
      <c r="N72" s="405">
        <f t="shared" si="59"/>
        <v>8043988.4593431856</v>
      </c>
      <c r="O72" s="405">
        <f t="shared" si="60"/>
        <v>793.93735149099984</v>
      </c>
      <c r="P72" s="405">
        <f t="shared" si="61"/>
        <v>784.24378076856635</v>
      </c>
      <c r="Q72" s="369">
        <v>6</v>
      </c>
      <c r="R72" s="369">
        <v>6</v>
      </c>
      <c r="S72" s="369"/>
      <c r="T72" s="461">
        <f t="shared" si="62"/>
        <v>-856711.10345059261</v>
      </c>
      <c r="U72" s="462">
        <f t="shared" si="63"/>
        <v>-9.5188784487233974E-2</v>
      </c>
      <c r="V72" s="463">
        <f t="shared" si="64"/>
        <v>-76.733686304664161</v>
      </c>
      <c r="W72" s="464"/>
      <c r="X72" s="242">
        <v>108</v>
      </c>
      <c r="Y72" s="18" t="s">
        <v>79</v>
      </c>
      <c r="Z72" s="21">
        <v>10337</v>
      </c>
      <c r="AA72" s="473">
        <f t="shared" si="65"/>
        <v>3333568.462703581</v>
      </c>
      <c r="AB72" s="473">
        <v>723253</v>
      </c>
      <c r="AC72" s="22">
        <v>4056821.462703581</v>
      </c>
      <c r="AD72" s="36">
        <v>4481129</v>
      </c>
      <c r="AE72" s="22">
        <v>8537950</v>
      </c>
      <c r="AF72" s="21">
        <v>1764880.5176937785</v>
      </c>
      <c r="AG72" s="418">
        <f t="shared" si="66"/>
        <v>10302830.517693778</v>
      </c>
      <c r="AH72" s="447">
        <v>-1302704</v>
      </c>
      <c r="AI72" s="442">
        <f t="shared" si="67"/>
        <v>9000126.5176937785</v>
      </c>
      <c r="AJ72" s="419">
        <f t="shared" si="68"/>
        <v>870.67103779566401</v>
      </c>
      <c r="AK72" s="369">
        <v>6</v>
      </c>
    </row>
    <row r="73" spans="1:37">
      <c r="A73" s="242">
        <v>143</v>
      </c>
      <c r="B73" s="18" t="s">
        <v>85</v>
      </c>
      <c r="C73" s="21">
        <v>6804</v>
      </c>
      <c r="D73" s="476">
        <f t="shared" si="55"/>
        <v>635708.83158774127</v>
      </c>
      <c r="E73" s="473">
        <v>-962921.64240327466</v>
      </c>
      <c r="F73" s="22">
        <v>-327212.81081553339</v>
      </c>
      <c r="G73" s="36">
        <v>2830774.1836113222</v>
      </c>
      <c r="H73" s="22">
        <f t="shared" si="56"/>
        <v>2503561.3727957886</v>
      </c>
      <c r="I73" s="425">
        <v>1382736.2454633131</v>
      </c>
      <c r="J73" s="418">
        <f t="shared" si="57"/>
        <v>3886297.6182591016</v>
      </c>
      <c r="K73" s="447">
        <v>-895832</v>
      </c>
      <c r="L73" s="442">
        <f t="shared" si="58"/>
        <v>2990465.6182591016</v>
      </c>
      <c r="M73" s="418">
        <v>198570.13150000002</v>
      </c>
      <c r="N73" s="405">
        <f t="shared" si="59"/>
        <v>3189035.7497591018</v>
      </c>
      <c r="O73" s="405">
        <f t="shared" si="60"/>
        <v>439.51581691050876</v>
      </c>
      <c r="P73" s="405">
        <f t="shared" si="61"/>
        <v>468.70013958834534</v>
      </c>
      <c r="Q73" s="369">
        <v>6</v>
      </c>
      <c r="R73" s="369">
        <v>6</v>
      </c>
      <c r="S73" s="369"/>
      <c r="T73" s="461">
        <f t="shared" si="62"/>
        <v>-801679.22334179236</v>
      </c>
      <c r="U73" s="462">
        <f t="shared" si="63"/>
        <v>-0.21140522232883779</v>
      </c>
      <c r="V73" s="463">
        <f t="shared" si="64"/>
        <v>-111.90847298347035</v>
      </c>
      <c r="W73" s="464"/>
      <c r="X73" s="242">
        <v>143</v>
      </c>
      <c r="Y73" s="18" t="s">
        <v>85</v>
      </c>
      <c r="Z73" s="21">
        <v>6877</v>
      </c>
      <c r="AA73" s="473">
        <f t="shared" si="65"/>
        <v>724834.34227812616</v>
      </c>
      <c r="AB73" s="473">
        <v>75037</v>
      </c>
      <c r="AC73" s="22">
        <v>799871.34227812616</v>
      </c>
      <c r="AD73" s="36">
        <v>2511480</v>
      </c>
      <c r="AE73" s="22">
        <v>3311352</v>
      </c>
      <c r="AF73" s="21">
        <v>1376624.841600894</v>
      </c>
      <c r="AG73" s="418">
        <f t="shared" si="66"/>
        <v>4687976.841600894</v>
      </c>
      <c r="AH73" s="447">
        <v>-895832</v>
      </c>
      <c r="AI73" s="442">
        <f t="shared" si="67"/>
        <v>3792144.841600894</v>
      </c>
      <c r="AJ73" s="419">
        <f t="shared" si="68"/>
        <v>551.42428989397911</v>
      </c>
      <c r="AK73" s="369">
        <v>6</v>
      </c>
    </row>
    <row r="74" spans="1:37">
      <c r="A74" s="242">
        <v>177</v>
      </c>
      <c r="B74" s="18" t="s">
        <v>99</v>
      </c>
      <c r="C74" s="21">
        <v>1768</v>
      </c>
      <c r="D74" s="476">
        <f t="shared" si="55"/>
        <v>354126.61025534919</v>
      </c>
      <c r="E74" s="473">
        <v>610023.82798554515</v>
      </c>
      <c r="F74" s="22">
        <v>964150.43824089435</v>
      </c>
      <c r="G74" s="36">
        <v>317946.93284689577</v>
      </c>
      <c r="H74" s="22">
        <f t="shared" si="56"/>
        <v>1282097.37108779</v>
      </c>
      <c r="I74" s="425">
        <v>374748.52968756371</v>
      </c>
      <c r="J74" s="418">
        <f t="shared" si="57"/>
        <v>1656845.9007753537</v>
      </c>
      <c r="K74" s="447">
        <v>-451851</v>
      </c>
      <c r="L74" s="442">
        <f t="shared" si="58"/>
        <v>1204994.9007753537</v>
      </c>
      <c r="M74" s="418">
        <v>96245.650800000003</v>
      </c>
      <c r="N74" s="405">
        <f t="shared" si="59"/>
        <v>1301240.5515753536</v>
      </c>
      <c r="O74" s="405">
        <f t="shared" si="60"/>
        <v>681.55820179601449</v>
      </c>
      <c r="P74" s="405">
        <f t="shared" si="61"/>
        <v>735.99578709013213</v>
      </c>
      <c r="Q74" s="369">
        <v>6</v>
      </c>
      <c r="R74" s="369">
        <v>6</v>
      </c>
      <c r="S74" s="369"/>
      <c r="T74" s="461">
        <f t="shared" si="62"/>
        <v>340424.65717837517</v>
      </c>
      <c r="U74" s="462">
        <f t="shared" si="63"/>
        <v>0.39375014314865198</v>
      </c>
      <c r="V74" s="463">
        <f t="shared" si="64"/>
        <v>197.47631848303661</v>
      </c>
      <c r="W74" s="464"/>
      <c r="X74" s="242">
        <v>177</v>
      </c>
      <c r="Y74" s="18" t="s">
        <v>99</v>
      </c>
      <c r="Z74" s="21">
        <v>1786</v>
      </c>
      <c r="AA74" s="473">
        <f t="shared" si="65"/>
        <v>222396.15688247001</v>
      </c>
      <c r="AB74" s="473">
        <v>721342</v>
      </c>
      <c r="AC74" s="22">
        <v>943738.15688247001</v>
      </c>
      <c r="AD74" s="36">
        <v>-6155</v>
      </c>
      <c r="AE74" s="22">
        <v>937583</v>
      </c>
      <c r="AF74" s="21">
        <v>378838.24359697854</v>
      </c>
      <c r="AG74" s="418">
        <f t="shared" si="66"/>
        <v>1316421.2435969785</v>
      </c>
      <c r="AH74" s="447">
        <v>-451851</v>
      </c>
      <c r="AI74" s="442">
        <f t="shared" si="67"/>
        <v>864570.24359697849</v>
      </c>
      <c r="AJ74" s="419">
        <f t="shared" si="68"/>
        <v>484.08188331297788</v>
      </c>
      <c r="AK74" s="369">
        <v>6</v>
      </c>
    </row>
    <row r="75" spans="1:37">
      <c r="A75" s="242">
        <v>211</v>
      </c>
      <c r="B75" s="18" t="s">
        <v>109</v>
      </c>
      <c r="C75" s="21">
        <v>32959</v>
      </c>
      <c r="D75" s="476">
        <f t="shared" si="55"/>
        <v>16327145.460948907</v>
      </c>
      <c r="E75" s="473">
        <v>-1337781.4323845024</v>
      </c>
      <c r="F75" s="22">
        <v>14989364.028564405</v>
      </c>
      <c r="G75" s="36">
        <v>5266009.2511681691</v>
      </c>
      <c r="H75" s="22">
        <f t="shared" si="56"/>
        <v>20255373.279732574</v>
      </c>
      <c r="I75" s="425">
        <v>4325428.2196743274</v>
      </c>
      <c r="J75" s="418">
        <f t="shared" si="57"/>
        <v>24580801.4994069</v>
      </c>
      <c r="K75" s="447">
        <v>-4305382</v>
      </c>
      <c r="L75" s="442">
        <f t="shared" si="58"/>
        <v>20275419.4994069</v>
      </c>
      <c r="M75" s="418">
        <v>-1153715.6143499997</v>
      </c>
      <c r="N75" s="405">
        <f t="shared" si="59"/>
        <v>19121703.885056902</v>
      </c>
      <c r="O75" s="405">
        <f t="shared" si="60"/>
        <v>615.17095480466332</v>
      </c>
      <c r="P75" s="405">
        <f t="shared" si="61"/>
        <v>580.16638505588469</v>
      </c>
      <c r="Q75" s="369">
        <v>6</v>
      </c>
      <c r="R75" s="369">
        <v>6</v>
      </c>
      <c r="S75" s="369"/>
      <c r="T75" s="461">
        <f t="shared" si="62"/>
        <v>-3096489.9317951612</v>
      </c>
      <c r="U75" s="462">
        <f t="shared" si="63"/>
        <v>-0.13248767461255317</v>
      </c>
      <c r="V75" s="463">
        <f t="shared" si="64"/>
        <v>-101.27529101723792</v>
      </c>
      <c r="W75" s="464"/>
      <c r="X75" s="242">
        <v>211</v>
      </c>
      <c r="Y75" s="18" t="s">
        <v>109</v>
      </c>
      <c r="Z75" s="21">
        <v>32622</v>
      </c>
      <c r="AA75" s="473">
        <f t="shared" si="65"/>
        <v>15992465.80768542</v>
      </c>
      <c r="AB75" s="473">
        <v>965405</v>
      </c>
      <c r="AC75" s="22">
        <v>16957870.80768542</v>
      </c>
      <c r="AD75" s="36">
        <v>6410415</v>
      </c>
      <c r="AE75" s="22">
        <v>23368285</v>
      </c>
      <c r="AF75" s="21">
        <v>4309006.4312020615</v>
      </c>
      <c r="AG75" s="418">
        <f t="shared" si="66"/>
        <v>27677291.431202061</v>
      </c>
      <c r="AH75" s="447">
        <v>-4305382</v>
      </c>
      <c r="AI75" s="442">
        <f t="shared" si="67"/>
        <v>23371909.431202061</v>
      </c>
      <c r="AJ75" s="419">
        <f t="shared" si="68"/>
        <v>716.44624582190124</v>
      </c>
      <c r="AK75" s="369">
        <v>6</v>
      </c>
    </row>
    <row r="76" spans="1:37">
      <c r="A76" s="242">
        <v>250</v>
      </c>
      <c r="B76" s="18" t="s">
        <v>129</v>
      </c>
      <c r="C76" s="21">
        <v>1771</v>
      </c>
      <c r="D76" s="476">
        <f t="shared" si="55"/>
        <v>248508.71122095262</v>
      </c>
      <c r="E76" s="473">
        <v>-32285.295610567089</v>
      </c>
      <c r="F76" s="22">
        <v>216223.41561038553</v>
      </c>
      <c r="G76" s="36">
        <v>800588.4142392145</v>
      </c>
      <c r="H76" s="22">
        <f t="shared" si="56"/>
        <v>1016811.8298496001</v>
      </c>
      <c r="I76" s="425">
        <v>449946.54419765261</v>
      </c>
      <c r="J76" s="418">
        <f t="shared" si="57"/>
        <v>1466758.3740472528</v>
      </c>
      <c r="K76" s="447">
        <v>-371323</v>
      </c>
      <c r="L76" s="442">
        <f t="shared" si="58"/>
        <v>1095435.3740472528</v>
      </c>
      <c r="M76" s="418">
        <v>43462.887000000002</v>
      </c>
      <c r="N76" s="405">
        <f t="shared" si="59"/>
        <v>1138898.2610472529</v>
      </c>
      <c r="O76" s="405">
        <f t="shared" si="60"/>
        <v>618.54058387761313</v>
      </c>
      <c r="P76" s="405">
        <f t="shared" si="61"/>
        <v>643.08202204813824</v>
      </c>
      <c r="Q76" s="369">
        <v>6</v>
      </c>
      <c r="R76" s="369">
        <v>6</v>
      </c>
      <c r="S76" s="369"/>
      <c r="T76" s="461">
        <f t="shared" si="62"/>
        <v>-148347.41212364333</v>
      </c>
      <c r="U76" s="462">
        <f t="shared" si="63"/>
        <v>-0.1192711571289268</v>
      </c>
      <c r="V76" s="463">
        <f t="shared" si="64"/>
        <v>-69.392373075316186</v>
      </c>
      <c r="W76" s="464"/>
      <c r="X76" s="242">
        <v>250</v>
      </c>
      <c r="Y76" s="18" t="s">
        <v>129</v>
      </c>
      <c r="Z76" s="21">
        <v>1808</v>
      </c>
      <c r="AA76" s="473">
        <f t="shared" si="65"/>
        <v>206068.59150761587</v>
      </c>
      <c r="AB76" s="473">
        <v>269902</v>
      </c>
      <c r="AC76" s="22">
        <v>475970.59150761587</v>
      </c>
      <c r="AD76" s="36">
        <v>695579</v>
      </c>
      <c r="AE76" s="22">
        <v>1171550</v>
      </c>
      <c r="AF76" s="21">
        <v>443555.78617089614</v>
      </c>
      <c r="AG76" s="418">
        <f t="shared" si="66"/>
        <v>1615105.7861708961</v>
      </c>
      <c r="AH76" s="447">
        <v>-371323</v>
      </c>
      <c r="AI76" s="442">
        <f t="shared" si="67"/>
        <v>1243782.7861708961</v>
      </c>
      <c r="AJ76" s="419">
        <f t="shared" si="68"/>
        <v>687.93295695292932</v>
      </c>
      <c r="AK76" s="369">
        <v>6</v>
      </c>
    </row>
    <row r="77" spans="1:37">
      <c r="A77" s="242">
        <v>291</v>
      </c>
      <c r="B77" s="18" t="s">
        <v>148</v>
      </c>
      <c r="C77" s="21">
        <v>2119</v>
      </c>
      <c r="D77" s="476">
        <f t="shared" si="55"/>
        <v>-133212.18495926145</v>
      </c>
      <c r="E77" s="473">
        <v>1612927.5703176367</v>
      </c>
      <c r="F77" s="22">
        <v>1479715.3853583753</v>
      </c>
      <c r="G77" s="36">
        <v>249774.86738526946</v>
      </c>
      <c r="H77" s="22">
        <f t="shared" si="56"/>
        <v>1729490.2527436446</v>
      </c>
      <c r="I77" s="425">
        <v>443223.76391286188</v>
      </c>
      <c r="J77" s="418">
        <f t="shared" si="57"/>
        <v>2172714.0166565063</v>
      </c>
      <c r="K77" s="447">
        <v>-92124</v>
      </c>
      <c r="L77" s="442">
        <f t="shared" si="58"/>
        <v>2080590.0166565063</v>
      </c>
      <c r="M77" s="418">
        <v>-7467.8500000000022</v>
      </c>
      <c r="N77" s="405">
        <f t="shared" si="59"/>
        <v>2073122.1666565062</v>
      </c>
      <c r="O77" s="405">
        <f t="shared" si="60"/>
        <v>981.87353310830883</v>
      </c>
      <c r="P77" s="405">
        <f t="shared" si="61"/>
        <v>978.34929997947438</v>
      </c>
      <c r="Q77" s="369">
        <v>6</v>
      </c>
      <c r="R77" s="369">
        <v>6</v>
      </c>
      <c r="S77" s="369"/>
      <c r="T77" s="461">
        <f t="shared" si="62"/>
        <v>-73515.993182512</v>
      </c>
      <c r="U77" s="462">
        <f t="shared" si="63"/>
        <v>-3.4128307913688066E-2</v>
      </c>
      <c r="V77" s="463">
        <f t="shared" si="64"/>
        <v>-16.322022887529101</v>
      </c>
      <c r="W77" s="464"/>
      <c r="X77" s="242">
        <v>291</v>
      </c>
      <c r="Y77" s="18" t="s">
        <v>148</v>
      </c>
      <c r="Z77" s="21">
        <v>2158</v>
      </c>
      <c r="AA77" s="473">
        <f t="shared" si="65"/>
        <v>-87940.944445276633</v>
      </c>
      <c r="AB77" s="473">
        <v>1865961</v>
      </c>
      <c r="AC77" s="22">
        <v>1778020.0555547234</v>
      </c>
      <c r="AD77" s="36">
        <v>19146</v>
      </c>
      <c r="AE77" s="22">
        <v>1797166</v>
      </c>
      <c r="AF77" s="21">
        <v>449064.00983901828</v>
      </c>
      <c r="AG77" s="418">
        <f t="shared" si="66"/>
        <v>2246230.0098390183</v>
      </c>
      <c r="AH77" s="447">
        <v>-92124</v>
      </c>
      <c r="AI77" s="442">
        <f t="shared" si="67"/>
        <v>2154106.0098390183</v>
      </c>
      <c r="AJ77" s="419">
        <f t="shared" si="68"/>
        <v>998.19555599583794</v>
      </c>
      <c r="AK77" s="369">
        <v>6</v>
      </c>
    </row>
    <row r="78" spans="1:37">
      <c r="A78" s="242">
        <v>418</v>
      </c>
      <c r="B78" s="18" t="s">
        <v>170</v>
      </c>
      <c r="C78" s="21">
        <v>24580</v>
      </c>
      <c r="D78" s="476">
        <f t="shared" si="55"/>
        <v>18689767.212628108</v>
      </c>
      <c r="E78" s="473">
        <v>-1227572.3550683388</v>
      </c>
      <c r="F78" s="22">
        <v>17462194.85755977</v>
      </c>
      <c r="G78" s="36">
        <v>1804536.2117255407</v>
      </c>
      <c r="H78" s="22">
        <f t="shared" si="56"/>
        <v>19266731.069285311</v>
      </c>
      <c r="I78" s="425">
        <v>2859189.8481888552</v>
      </c>
      <c r="J78" s="418">
        <f t="shared" si="57"/>
        <v>22125920.917474166</v>
      </c>
      <c r="K78" s="447">
        <v>-2491947</v>
      </c>
      <c r="L78" s="442">
        <f t="shared" si="58"/>
        <v>19633973.917474166</v>
      </c>
      <c r="M78" s="418">
        <v>-523327.51159000047</v>
      </c>
      <c r="N78" s="405">
        <f t="shared" si="59"/>
        <v>19110646.405884165</v>
      </c>
      <c r="O78" s="405">
        <f t="shared" si="60"/>
        <v>798.7784343968334</v>
      </c>
      <c r="P78" s="405">
        <f t="shared" si="61"/>
        <v>777.48764873409948</v>
      </c>
      <c r="Q78" s="369">
        <v>6</v>
      </c>
      <c r="R78" s="369">
        <v>6</v>
      </c>
      <c r="S78" s="369"/>
      <c r="T78" s="461">
        <f t="shared" si="62"/>
        <v>-2438497.2002821639</v>
      </c>
      <c r="U78" s="462">
        <f t="shared" si="63"/>
        <v>-0.11047685541291752</v>
      </c>
      <c r="V78" s="463">
        <f t="shared" si="64"/>
        <v>-114.66599192978174</v>
      </c>
      <c r="W78" s="464"/>
      <c r="X78" s="242">
        <v>418</v>
      </c>
      <c r="Y78" s="18" t="s">
        <v>170</v>
      </c>
      <c r="Z78" s="21">
        <v>24164</v>
      </c>
      <c r="AA78" s="473">
        <f t="shared" si="65"/>
        <v>18879443.187539309</v>
      </c>
      <c r="AB78" s="473">
        <v>151899</v>
      </c>
      <c r="AC78" s="22">
        <v>19031342.187539309</v>
      </c>
      <c r="AD78" s="36">
        <v>2683887</v>
      </c>
      <c r="AE78" s="22">
        <v>21715229</v>
      </c>
      <c r="AF78" s="21">
        <v>2849189.1177563276</v>
      </c>
      <c r="AG78" s="418">
        <f t="shared" si="66"/>
        <v>24564418.117756329</v>
      </c>
      <c r="AH78" s="447">
        <v>-2491947</v>
      </c>
      <c r="AI78" s="442">
        <f t="shared" si="67"/>
        <v>22072471.117756329</v>
      </c>
      <c r="AJ78" s="419">
        <f t="shared" si="68"/>
        <v>913.44442632661514</v>
      </c>
      <c r="AK78" s="369">
        <v>6</v>
      </c>
    </row>
    <row r="79" spans="1:37">
      <c r="A79" s="242">
        <v>508</v>
      </c>
      <c r="B79" s="18" t="s">
        <v>202</v>
      </c>
      <c r="C79" s="21">
        <v>9360</v>
      </c>
      <c r="D79" s="476">
        <f t="shared" si="55"/>
        <v>-754689.60951348767</v>
      </c>
      <c r="E79" s="473">
        <v>-1753461.9218905158</v>
      </c>
      <c r="F79" s="22">
        <v>-2508151.5314040035</v>
      </c>
      <c r="G79" s="36">
        <v>2346469.479160788</v>
      </c>
      <c r="H79" s="22">
        <f t="shared" si="56"/>
        <v>-161682.0522432155</v>
      </c>
      <c r="I79" s="425">
        <v>1702723.6297231992</v>
      </c>
      <c r="J79" s="418">
        <f t="shared" si="57"/>
        <v>1541041.5774799837</v>
      </c>
      <c r="K79" s="447">
        <v>-1010213</v>
      </c>
      <c r="L79" s="442">
        <f t="shared" si="58"/>
        <v>530828.57747998368</v>
      </c>
      <c r="M79" s="418">
        <v>111808.65020000003</v>
      </c>
      <c r="N79" s="405">
        <f t="shared" si="59"/>
        <v>642637.22767998371</v>
      </c>
      <c r="O79" s="405">
        <f t="shared" si="60"/>
        <v>56.712454858972613</v>
      </c>
      <c r="P79" s="405">
        <f t="shared" si="61"/>
        <v>68.657823470083727</v>
      </c>
      <c r="Q79" s="369">
        <v>6</v>
      </c>
      <c r="R79" s="369">
        <v>6</v>
      </c>
      <c r="S79" s="369"/>
      <c r="T79" s="461">
        <f t="shared" si="62"/>
        <v>-22514.306737392209</v>
      </c>
      <c r="U79" s="462">
        <f t="shared" si="63"/>
        <v>-4.0687803854630687E-2</v>
      </c>
      <c r="V79" s="463">
        <f t="shared" si="64"/>
        <v>-1.1504421626080514</v>
      </c>
      <c r="W79" s="464"/>
      <c r="X79" s="242">
        <v>508</v>
      </c>
      <c r="Y79" s="18" t="s">
        <v>202</v>
      </c>
      <c r="Z79" s="21">
        <v>9563</v>
      </c>
      <c r="AA79" s="473">
        <f t="shared" si="65"/>
        <v>-666035.73560344242</v>
      </c>
      <c r="AB79" s="473">
        <v>-371541</v>
      </c>
      <c r="AC79" s="22">
        <v>-1037576.7356034424</v>
      </c>
      <c r="AD79" s="36">
        <v>922746</v>
      </c>
      <c r="AE79" s="22">
        <v>-114831</v>
      </c>
      <c r="AF79" s="21">
        <v>1678386.8842173759</v>
      </c>
      <c r="AG79" s="418">
        <f t="shared" si="66"/>
        <v>1563555.8842173759</v>
      </c>
      <c r="AH79" s="447">
        <v>-1010213</v>
      </c>
      <c r="AI79" s="442">
        <f t="shared" si="67"/>
        <v>553342.88421737589</v>
      </c>
      <c r="AJ79" s="419">
        <f t="shared" si="68"/>
        <v>57.862897021580665</v>
      </c>
      <c r="AK79" s="369">
        <v>6</v>
      </c>
    </row>
    <row r="80" spans="1:37">
      <c r="A80" s="242">
        <v>536</v>
      </c>
      <c r="B80" s="18" t="s">
        <v>206</v>
      </c>
      <c r="C80" s="21">
        <v>35346</v>
      </c>
      <c r="D80" s="476">
        <f t="shared" si="55"/>
        <v>15420058.530962333</v>
      </c>
      <c r="E80" s="473">
        <v>-3889408.0021697329</v>
      </c>
      <c r="F80" s="22">
        <v>11530650.528792601</v>
      </c>
      <c r="G80" s="36">
        <v>5607276.2066935757</v>
      </c>
      <c r="H80" s="22">
        <f t="shared" si="56"/>
        <v>17137926.735486176</v>
      </c>
      <c r="I80" s="425">
        <v>4370250.7011302151</v>
      </c>
      <c r="J80" s="418">
        <f t="shared" si="57"/>
        <v>21508177.436616391</v>
      </c>
      <c r="K80" s="447">
        <v>-2107614</v>
      </c>
      <c r="L80" s="442">
        <f t="shared" si="58"/>
        <v>19400563.436616391</v>
      </c>
      <c r="M80" s="418">
        <v>-13872.27816000022</v>
      </c>
      <c r="N80" s="405">
        <f t="shared" si="59"/>
        <v>19386691.158456393</v>
      </c>
      <c r="O80" s="405">
        <f t="shared" si="60"/>
        <v>548.87578330267615</v>
      </c>
      <c r="P80" s="405">
        <f t="shared" si="61"/>
        <v>548.48331235377111</v>
      </c>
      <c r="Q80" s="369">
        <v>6</v>
      </c>
      <c r="R80" s="369">
        <v>6</v>
      </c>
      <c r="S80" s="369"/>
      <c r="T80" s="461">
        <f t="shared" si="62"/>
        <v>349384.60754498839</v>
      </c>
      <c r="U80" s="462">
        <f t="shared" si="63"/>
        <v>1.8339264497997377E-2</v>
      </c>
      <c r="V80" s="463">
        <f t="shared" si="64"/>
        <v>2.746359238021796</v>
      </c>
      <c r="W80" s="464"/>
      <c r="X80" s="242">
        <v>536</v>
      </c>
      <c r="Y80" s="18" t="s">
        <v>206</v>
      </c>
      <c r="Z80" s="21">
        <v>34884</v>
      </c>
      <c r="AA80" s="473">
        <f t="shared" si="65"/>
        <v>15120312.335955365</v>
      </c>
      <c r="AB80" s="473">
        <v>-3391876</v>
      </c>
      <c r="AC80" s="22">
        <v>11728436.335955365</v>
      </c>
      <c r="AD80" s="36">
        <v>5110446</v>
      </c>
      <c r="AE80" s="22">
        <v>16838882</v>
      </c>
      <c r="AF80" s="21">
        <v>4319910.8290714007</v>
      </c>
      <c r="AG80" s="418">
        <f t="shared" si="66"/>
        <v>21158792.829071403</v>
      </c>
      <c r="AH80" s="447">
        <v>-2107614</v>
      </c>
      <c r="AI80" s="442">
        <f t="shared" si="67"/>
        <v>19051178.829071403</v>
      </c>
      <c r="AJ80" s="419">
        <f t="shared" si="68"/>
        <v>546.12942406465436</v>
      </c>
      <c r="AK80" s="369">
        <v>6</v>
      </c>
    </row>
    <row r="81" spans="1:37">
      <c r="A81" s="242">
        <v>562</v>
      </c>
      <c r="B81" s="18" t="s">
        <v>213</v>
      </c>
      <c r="C81" s="21">
        <v>8935</v>
      </c>
      <c r="D81" s="476">
        <f t="shared" si="55"/>
        <v>1472653.0263664825</v>
      </c>
      <c r="E81" s="473">
        <v>-496015.22819165367</v>
      </c>
      <c r="F81" s="22">
        <v>976637.79817482876</v>
      </c>
      <c r="G81" s="36">
        <v>3277532.7885182551</v>
      </c>
      <c r="H81" s="22">
        <f t="shared" si="56"/>
        <v>4254170.5866930839</v>
      </c>
      <c r="I81" s="425">
        <v>1697964.6722408587</v>
      </c>
      <c r="J81" s="418">
        <f t="shared" si="57"/>
        <v>5952135.2589339428</v>
      </c>
      <c r="K81" s="447">
        <v>-374723</v>
      </c>
      <c r="L81" s="442">
        <f t="shared" si="58"/>
        <v>5577412.2589339428</v>
      </c>
      <c r="M81" s="418">
        <v>-121388.40817999997</v>
      </c>
      <c r="N81" s="405">
        <f t="shared" si="59"/>
        <v>5456023.8507539425</v>
      </c>
      <c r="O81" s="405">
        <f t="shared" si="60"/>
        <v>624.22073407206972</v>
      </c>
      <c r="P81" s="405">
        <f t="shared" si="61"/>
        <v>610.63501407430806</v>
      </c>
      <c r="Q81" s="369">
        <v>6</v>
      </c>
      <c r="R81" s="369">
        <v>6</v>
      </c>
      <c r="S81" s="369"/>
      <c r="T81" s="461">
        <f t="shared" si="62"/>
        <v>100711.3110955013</v>
      </c>
      <c r="U81" s="462">
        <f t="shared" si="63"/>
        <v>1.8389046992834307E-2</v>
      </c>
      <c r="V81" s="463">
        <f t="shared" si="64"/>
        <v>14.207262492826999</v>
      </c>
      <c r="W81" s="464"/>
      <c r="X81" s="242">
        <v>562</v>
      </c>
      <c r="Y81" s="18" t="s">
        <v>213</v>
      </c>
      <c r="Z81" s="21">
        <v>8978</v>
      </c>
      <c r="AA81" s="473">
        <f t="shared" si="65"/>
        <v>1477460.2292674931</v>
      </c>
      <c r="AB81" s="473">
        <v>-593435</v>
      </c>
      <c r="AC81" s="22">
        <v>884025.22926749312</v>
      </c>
      <c r="AD81" s="36">
        <v>3260397</v>
      </c>
      <c r="AE81" s="22">
        <v>4144422</v>
      </c>
      <c r="AF81" s="21">
        <v>1707001.9478384412</v>
      </c>
      <c r="AG81" s="418">
        <f t="shared" si="66"/>
        <v>5851423.9478384415</v>
      </c>
      <c r="AH81" s="447">
        <v>-374723</v>
      </c>
      <c r="AI81" s="442">
        <f t="shared" si="67"/>
        <v>5476700.9478384415</v>
      </c>
      <c r="AJ81" s="419">
        <f t="shared" si="68"/>
        <v>610.01347157924272</v>
      </c>
      <c r="AK81" s="369">
        <v>6</v>
      </c>
    </row>
    <row r="82" spans="1:37">
      <c r="A82" s="242">
        <v>581</v>
      </c>
      <c r="B82" s="18" t="s">
        <v>220</v>
      </c>
      <c r="C82" s="21">
        <v>6240</v>
      </c>
      <c r="D82" s="476">
        <f t="shared" si="55"/>
        <v>1276243.0842913506</v>
      </c>
      <c r="E82" s="473">
        <v>-1282802.0554816453</v>
      </c>
      <c r="F82" s="22">
        <v>-6558.9711902947165</v>
      </c>
      <c r="G82" s="36">
        <v>2206891.3111561537</v>
      </c>
      <c r="H82" s="22">
        <f t="shared" si="56"/>
        <v>2200332.339965859</v>
      </c>
      <c r="I82" s="425">
        <v>1256131.363861949</v>
      </c>
      <c r="J82" s="418">
        <f t="shared" si="57"/>
        <v>3456463.7038278077</v>
      </c>
      <c r="K82" s="447">
        <v>-280394</v>
      </c>
      <c r="L82" s="442">
        <f t="shared" si="58"/>
        <v>3176069.7038278077</v>
      </c>
      <c r="M82" s="418">
        <v>102010.83099999999</v>
      </c>
      <c r="N82" s="405">
        <f t="shared" si="59"/>
        <v>3278080.5348278075</v>
      </c>
      <c r="O82" s="405">
        <f t="shared" si="60"/>
        <v>508.98552945958454</v>
      </c>
      <c r="P82" s="405">
        <f t="shared" si="61"/>
        <v>525.33341904291785</v>
      </c>
      <c r="Q82" s="369">
        <v>6</v>
      </c>
      <c r="R82" s="369">
        <v>6</v>
      </c>
      <c r="S82" s="369"/>
      <c r="T82" s="461">
        <f t="shared" si="62"/>
        <v>-2318444.1277689636</v>
      </c>
      <c r="U82" s="462">
        <f t="shared" si="63"/>
        <v>-0.42195619099846654</v>
      </c>
      <c r="V82" s="463">
        <f t="shared" si="64"/>
        <v>-365.10193977311849</v>
      </c>
      <c r="W82" s="464"/>
      <c r="X82" s="242">
        <v>581</v>
      </c>
      <c r="Y82" s="18" t="s">
        <v>220</v>
      </c>
      <c r="Z82" s="21">
        <v>6286</v>
      </c>
      <c r="AA82" s="473">
        <f t="shared" si="65"/>
        <v>1241289.4554419233</v>
      </c>
      <c r="AB82" s="473">
        <v>1235697</v>
      </c>
      <c r="AC82" s="22">
        <v>2476986.4554419233</v>
      </c>
      <c r="AD82" s="36">
        <v>2059719</v>
      </c>
      <c r="AE82" s="22">
        <v>4536705</v>
      </c>
      <c r="AF82" s="21">
        <v>1238202.831596771</v>
      </c>
      <c r="AG82" s="418">
        <f t="shared" si="66"/>
        <v>5774907.8315967713</v>
      </c>
      <c r="AH82" s="447">
        <v>-280394</v>
      </c>
      <c r="AI82" s="442">
        <f t="shared" si="67"/>
        <v>5494513.8315967713</v>
      </c>
      <c r="AJ82" s="419">
        <f t="shared" si="68"/>
        <v>874.08746923270303</v>
      </c>
      <c r="AK82" s="369">
        <v>6</v>
      </c>
    </row>
    <row r="83" spans="1:37">
      <c r="A83" s="242">
        <v>604</v>
      </c>
      <c r="B83" s="18" t="s">
        <v>230</v>
      </c>
      <c r="C83" s="21">
        <v>20405</v>
      </c>
      <c r="D83" s="476">
        <f t="shared" si="55"/>
        <v>11887956.478392981</v>
      </c>
      <c r="E83" s="473">
        <v>4857581.993465296</v>
      </c>
      <c r="F83" s="22">
        <v>16745538.471858278</v>
      </c>
      <c r="G83" s="36">
        <v>-402695.61000260845</v>
      </c>
      <c r="H83" s="22">
        <f t="shared" si="56"/>
        <v>16342842.861855669</v>
      </c>
      <c r="I83" s="425">
        <v>2150935.5049874252</v>
      </c>
      <c r="J83" s="418">
        <f t="shared" si="57"/>
        <v>18493778.366843093</v>
      </c>
      <c r="K83" s="447">
        <v>-2085256</v>
      </c>
      <c r="L83" s="442">
        <f t="shared" si="58"/>
        <v>16408522.366843093</v>
      </c>
      <c r="M83" s="418">
        <v>-697533.03568000055</v>
      </c>
      <c r="N83" s="405">
        <f t="shared" si="59"/>
        <v>15710989.331163093</v>
      </c>
      <c r="O83" s="405">
        <f t="shared" si="60"/>
        <v>804.14223802220499</v>
      </c>
      <c r="P83" s="405">
        <f t="shared" si="61"/>
        <v>769.95782068919846</v>
      </c>
      <c r="Q83" s="369">
        <v>6</v>
      </c>
      <c r="R83" s="369">
        <v>6</v>
      </c>
      <c r="S83" s="369"/>
      <c r="T83" s="461">
        <f t="shared" si="62"/>
        <v>-108707.99445360526</v>
      </c>
      <c r="U83" s="462">
        <f t="shared" si="63"/>
        <v>-6.58149048452643E-3</v>
      </c>
      <c r="V83" s="463">
        <f t="shared" si="64"/>
        <v>-13.299628814214771</v>
      </c>
      <c r="W83" s="464"/>
      <c r="X83" s="242">
        <v>604</v>
      </c>
      <c r="Y83" s="18" t="s">
        <v>230</v>
      </c>
      <c r="Z83" s="21">
        <v>20206</v>
      </c>
      <c r="AA83" s="473">
        <f t="shared" si="65"/>
        <v>11740264.789859375</v>
      </c>
      <c r="AB83" s="473">
        <v>4951452</v>
      </c>
      <c r="AC83" s="22">
        <v>16691716.789859375</v>
      </c>
      <c r="AD83" s="36">
        <v>-225090</v>
      </c>
      <c r="AE83" s="22">
        <v>16466627</v>
      </c>
      <c r="AF83" s="21">
        <v>2135859.3612966971</v>
      </c>
      <c r="AG83" s="418">
        <f t="shared" si="66"/>
        <v>18602486.361296698</v>
      </c>
      <c r="AH83" s="447">
        <v>-2085256</v>
      </c>
      <c r="AI83" s="442">
        <f t="shared" si="67"/>
        <v>16517230.361296698</v>
      </c>
      <c r="AJ83" s="419">
        <f t="shared" si="68"/>
        <v>817.44186683641976</v>
      </c>
      <c r="AK83" s="369">
        <v>6</v>
      </c>
    </row>
    <row r="84" spans="1:37">
      <c r="A84" s="242">
        <v>619</v>
      </c>
      <c r="B84" s="18" t="s">
        <v>238</v>
      </c>
      <c r="C84" s="21">
        <v>2675</v>
      </c>
      <c r="D84" s="476">
        <f t="shared" si="55"/>
        <v>88695.989479160169</v>
      </c>
      <c r="E84" s="473">
        <v>1056158.6930223126</v>
      </c>
      <c r="F84" s="22">
        <v>1144854.6825014728</v>
      </c>
      <c r="G84" s="36">
        <v>1563083.8024926377</v>
      </c>
      <c r="H84" s="22">
        <f t="shared" si="56"/>
        <v>2707938.4849941107</v>
      </c>
      <c r="I84" s="425">
        <v>695089.14506629901</v>
      </c>
      <c r="J84" s="418">
        <f t="shared" si="57"/>
        <v>3403027.6300604097</v>
      </c>
      <c r="K84" s="447">
        <v>-275084</v>
      </c>
      <c r="L84" s="442">
        <f t="shared" si="58"/>
        <v>3127943.6300604097</v>
      </c>
      <c r="M84" s="418">
        <v>207755.587</v>
      </c>
      <c r="N84" s="405">
        <f t="shared" si="59"/>
        <v>3335699.2170604095</v>
      </c>
      <c r="O84" s="405">
        <f t="shared" si="60"/>
        <v>1169.3247215179101</v>
      </c>
      <c r="P84" s="405">
        <f t="shared" si="61"/>
        <v>1246.9903615179101</v>
      </c>
      <c r="Q84" s="369">
        <v>6</v>
      </c>
      <c r="R84" s="369">
        <v>6</v>
      </c>
      <c r="S84" s="369"/>
      <c r="T84" s="461">
        <f t="shared" si="62"/>
        <v>-359759.72482163226</v>
      </c>
      <c r="U84" s="462">
        <f t="shared" si="63"/>
        <v>-0.10315089565115831</v>
      </c>
      <c r="V84" s="463">
        <f t="shared" si="64"/>
        <v>-112.44791901205758</v>
      </c>
      <c r="W84" s="464"/>
      <c r="X84" s="242">
        <v>619</v>
      </c>
      <c r="Y84" s="18" t="s">
        <v>238</v>
      </c>
      <c r="Z84" s="21">
        <v>2721</v>
      </c>
      <c r="AA84" s="473">
        <f t="shared" si="65"/>
        <v>217014.58588078013</v>
      </c>
      <c r="AB84" s="473">
        <v>1152285</v>
      </c>
      <c r="AC84" s="22">
        <v>1369299.5858807801</v>
      </c>
      <c r="AD84" s="36">
        <v>1701156</v>
      </c>
      <c r="AE84" s="22">
        <v>3070455</v>
      </c>
      <c r="AF84" s="21">
        <v>692332.35488204181</v>
      </c>
      <c r="AG84" s="418">
        <f t="shared" si="66"/>
        <v>3762787.3548820419</v>
      </c>
      <c r="AH84" s="447">
        <v>-275084</v>
      </c>
      <c r="AI84" s="442">
        <f t="shared" si="67"/>
        <v>3487703.3548820419</v>
      </c>
      <c r="AJ84" s="419">
        <f t="shared" si="68"/>
        <v>1281.7726405299677</v>
      </c>
      <c r="AK84" s="369">
        <v>6</v>
      </c>
    </row>
    <row r="85" spans="1:37">
      <c r="A85" s="242">
        <v>635</v>
      </c>
      <c r="B85" s="18" t="s">
        <v>246</v>
      </c>
      <c r="C85" s="21">
        <v>6347</v>
      </c>
      <c r="D85" s="476">
        <f t="shared" si="55"/>
        <v>1178540.225053994</v>
      </c>
      <c r="E85" s="473">
        <v>-493078.8450113617</v>
      </c>
      <c r="F85" s="22">
        <v>685461.38004263234</v>
      </c>
      <c r="G85" s="36">
        <v>2311195.4632696281</v>
      </c>
      <c r="H85" s="22">
        <f t="shared" si="56"/>
        <v>2996656.8433122607</v>
      </c>
      <c r="I85" s="425">
        <v>1270093.4387789569</v>
      </c>
      <c r="J85" s="418">
        <f t="shared" si="57"/>
        <v>4266750.2820912171</v>
      </c>
      <c r="K85" s="447">
        <v>-599307</v>
      </c>
      <c r="L85" s="442">
        <f t="shared" si="58"/>
        <v>3667443.2820912171</v>
      </c>
      <c r="M85" s="418">
        <v>-473521.43280000007</v>
      </c>
      <c r="N85" s="405">
        <f t="shared" si="59"/>
        <v>3193921.849291217</v>
      </c>
      <c r="O85" s="405">
        <f t="shared" si="60"/>
        <v>577.82311046025166</v>
      </c>
      <c r="P85" s="405">
        <f t="shared" si="61"/>
        <v>503.21755936524613</v>
      </c>
      <c r="Q85" s="369">
        <v>6</v>
      </c>
      <c r="R85" s="369">
        <v>6</v>
      </c>
      <c r="S85" s="369"/>
      <c r="T85" s="461">
        <f t="shared" si="62"/>
        <v>-491808.08203531429</v>
      </c>
      <c r="U85" s="462">
        <f t="shared" si="63"/>
        <v>-0.11824437596562454</v>
      </c>
      <c r="V85" s="463">
        <f t="shared" si="64"/>
        <v>-68.123676948745356</v>
      </c>
      <c r="W85" s="464"/>
      <c r="X85" s="242">
        <v>635</v>
      </c>
      <c r="Y85" s="18" t="s">
        <v>246</v>
      </c>
      <c r="Z85" s="21">
        <v>6439</v>
      </c>
      <c r="AA85" s="473">
        <f t="shared" si="65"/>
        <v>1374146.4750782207</v>
      </c>
      <c r="AB85" s="473">
        <v>-128599</v>
      </c>
      <c r="AC85" s="22">
        <v>1245547.4750782207</v>
      </c>
      <c r="AD85" s="36">
        <v>2240824</v>
      </c>
      <c r="AE85" s="22">
        <v>3486371</v>
      </c>
      <c r="AF85" s="21">
        <v>1272187.3641265316</v>
      </c>
      <c r="AG85" s="418">
        <f t="shared" si="66"/>
        <v>4758558.3641265314</v>
      </c>
      <c r="AH85" s="447">
        <v>-599307</v>
      </c>
      <c r="AI85" s="442">
        <f t="shared" si="67"/>
        <v>4159251.3641265314</v>
      </c>
      <c r="AJ85" s="419">
        <f t="shared" si="68"/>
        <v>645.94678740899701</v>
      </c>
      <c r="AK85" s="369">
        <v>6</v>
      </c>
    </row>
    <row r="86" spans="1:37">
      <c r="A86" s="242">
        <v>702</v>
      </c>
      <c r="B86" s="18" t="s">
        <v>262</v>
      </c>
      <c r="C86" s="21">
        <v>4114</v>
      </c>
      <c r="D86" s="476">
        <f t="shared" si="55"/>
        <v>57678.528503234731</v>
      </c>
      <c r="E86" s="473">
        <v>597550.11942950694</v>
      </c>
      <c r="F86" s="22">
        <v>655228.64793274167</v>
      </c>
      <c r="G86" s="36">
        <v>1157648.3064830643</v>
      </c>
      <c r="H86" s="22">
        <f t="shared" si="56"/>
        <v>1812876.9544158061</v>
      </c>
      <c r="I86" s="425">
        <v>916302.00251641334</v>
      </c>
      <c r="J86" s="418">
        <f t="shared" si="57"/>
        <v>2729178.9569322197</v>
      </c>
      <c r="K86" s="447">
        <v>-826399</v>
      </c>
      <c r="L86" s="442">
        <f t="shared" si="58"/>
        <v>1902779.9569322197</v>
      </c>
      <c r="M86" s="418">
        <v>-1941.6410000000033</v>
      </c>
      <c r="N86" s="405">
        <f t="shared" si="59"/>
        <v>1900838.3159322196</v>
      </c>
      <c r="O86" s="405">
        <f t="shared" si="60"/>
        <v>462.51335851536697</v>
      </c>
      <c r="P86" s="405">
        <f t="shared" si="61"/>
        <v>462.04139910846368</v>
      </c>
      <c r="Q86" s="369">
        <v>6</v>
      </c>
      <c r="R86" s="369">
        <v>6</v>
      </c>
      <c r="S86" s="369"/>
      <c r="T86" s="461">
        <f t="shared" si="62"/>
        <v>35761.362228076439</v>
      </c>
      <c r="U86" s="462">
        <f t="shared" si="63"/>
        <v>1.9154261414168379E-2</v>
      </c>
      <c r="V86" s="463">
        <f t="shared" si="64"/>
        <v>13.170736444574402</v>
      </c>
      <c r="W86" s="464"/>
      <c r="X86" s="242">
        <v>702</v>
      </c>
      <c r="Y86" s="18" t="s">
        <v>262</v>
      </c>
      <c r="Z86" s="21">
        <v>4155</v>
      </c>
      <c r="AA86" s="473">
        <f t="shared" si="65"/>
        <v>94621.011364357779</v>
      </c>
      <c r="AB86" s="473">
        <v>814570</v>
      </c>
      <c r="AC86" s="22">
        <v>909191.01136435778</v>
      </c>
      <c r="AD86" s="36">
        <v>874075</v>
      </c>
      <c r="AE86" s="22">
        <v>1783266</v>
      </c>
      <c r="AF86" s="21">
        <v>910151.59470414324</v>
      </c>
      <c r="AG86" s="418">
        <f t="shared" si="66"/>
        <v>2693417.5947041432</v>
      </c>
      <c r="AH86" s="447">
        <v>-826399</v>
      </c>
      <c r="AI86" s="442">
        <f t="shared" si="67"/>
        <v>1867018.5947041432</v>
      </c>
      <c r="AJ86" s="419">
        <f t="shared" si="68"/>
        <v>449.34262207079257</v>
      </c>
      <c r="AK86" s="369">
        <v>6</v>
      </c>
    </row>
    <row r="87" spans="1:37">
      <c r="A87" s="242">
        <v>790</v>
      </c>
      <c r="B87" s="18" t="s">
        <v>292</v>
      </c>
      <c r="C87" s="21">
        <v>23734</v>
      </c>
      <c r="D87" s="476">
        <f t="shared" si="55"/>
        <v>2151568.0460300772</v>
      </c>
      <c r="E87" s="473">
        <v>1942216.7070186846</v>
      </c>
      <c r="F87" s="22">
        <v>4093784.7530487617</v>
      </c>
      <c r="G87" s="36">
        <v>9823319.6490547284</v>
      </c>
      <c r="H87" s="22">
        <f t="shared" si="56"/>
        <v>13917104.402103491</v>
      </c>
      <c r="I87" s="425">
        <v>4478100.301469801</v>
      </c>
      <c r="J87" s="418">
        <f t="shared" si="57"/>
        <v>18395204.703573294</v>
      </c>
      <c r="K87" s="447">
        <v>-2266145</v>
      </c>
      <c r="L87" s="442">
        <f t="shared" si="58"/>
        <v>16129059.703573294</v>
      </c>
      <c r="M87" s="418">
        <v>160678.26059999992</v>
      </c>
      <c r="N87" s="405">
        <f t="shared" si="59"/>
        <v>16289737.964173295</v>
      </c>
      <c r="O87" s="405">
        <f t="shared" si="60"/>
        <v>679.57612301227323</v>
      </c>
      <c r="P87" s="405">
        <f t="shared" si="61"/>
        <v>686.34608427459739</v>
      </c>
      <c r="Q87" s="369">
        <v>6</v>
      </c>
      <c r="R87" s="369">
        <v>6</v>
      </c>
      <c r="S87" s="369"/>
      <c r="T87" s="461">
        <f t="shared" si="62"/>
        <v>-2268856.9913649522</v>
      </c>
      <c r="U87" s="462">
        <f t="shared" si="63"/>
        <v>-0.12332140801513547</v>
      </c>
      <c r="V87" s="463">
        <f t="shared" si="64"/>
        <v>-87.067626255926029</v>
      </c>
      <c r="W87" s="464"/>
      <c r="X87" s="242">
        <v>790</v>
      </c>
      <c r="Y87" s="18" t="s">
        <v>292</v>
      </c>
      <c r="Z87" s="21">
        <v>23998</v>
      </c>
      <c r="AA87" s="473">
        <f t="shared" si="65"/>
        <v>2856578.4343435401</v>
      </c>
      <c r="AB87" s="473">
        <v>3326249</v>
      </c>
      <c r="AC87" s="22">
        <v>6182827.4343435401</v>
      </c>
      <c r="AD87" s="36">
        <v>10005395</v>
      </c>
      <c r="AE87" s="22">
        <v>16188223</v>
      </c>
      <c r="AF87" s="21">
        <v>4475838.6949382462</v>
      </c>
      <c r="AG87" s="418">
        <f t="shared" si="66"/>
        <v>20664061.694938246</v>
      </c>
      <c r="AH87" s="447">
        <v>-2266145</v>
      </c>
      <c r="AI87" s="442">
        <f t="shared" si="67"/>
        <v>18397916.694938246</v>
      </c>
      <c r="AJ87" s="419">
        <f t="shared" si="68"/>
        <v>766.64374926819926</v>
      </c>
      <c r="AK87" s="369">
        <v>6</v>
      </c>
    </row>
    <row r="88" spans="1:37">
      <c r="A88" s="242">
        <v>837</v>
      </c>
      <c r="B88" s="18" t="s">
        <v>298</v>
      </c>
      <c r="C88" s="21">
        <v>249009</v>
      </c>
      <c r="D88" s="476">
        <f t="shared" si="55"/>
        <v>11097479.755761251</v>
      </c>
      <c r="E88" s="473">
        <v>-50017200.676604331</v>
      </c>
      <c r="F88" s="22">
        <v>-38919720.92084308</v>
      </c>
      <c r="G88" s="36">
        <v>1091562.7766246519</v>
      </c>
      <c r="H88" s="22">
        <f t="shared" si="56"/>
        <v>-37828158.14421843</v>
      </c>
      <c r="I88" s="425">
        <v>37358177.212342009</v>
      </c>
      <c r="J88" s="418">
        <f t="shared" si="57"/>
        <v>-469980.93187642097</v>
      </c>
      <c r="K88" s="447">
        <v>78632959</v>
      </c>
      <c r="L88" s="442">
        <f t="shared" si="58"/>
        <v>78162978.068123579</v>
      </c>
      <c r="M88" s="418">
        <v>-11981210.933770001</v>
      </c>
      <c r="N88" s="405">
        <f t="shared" si="59"/>
        <v>66181767.134353578</v>
      </c>
      <c r="O88" s="405">
        <f t="shared" si="60"/>
        <v>313.89619679659603</v>
      </c>
      <c r="P88" s="405">
        <f t="shared" si="61"/>
        <v>265.78062292669574</v>
      </c>
      <c r="Q88" s="369">
        <v>6</v>
      </c>
      <c r="R88" s="369">
        <v>6</v>
      </c>
      <c r="S88" s="369"/>
      <c r="T88" s="461">
        <f t="shared" si="62"/>
        <v>21998504.672070354</v>
      </c>
      <c r="U88" s="462">
        <f t="shared" si="63"/>
        <v>0.39168006645311532</v>
      </c>
      <c r="V88" s="463">
        <f t="shared" si="64"/>
        <v>83.924108188834992</v>
      </c>
      <c r="W88" s="464"/>
      <c r="X88" s="242">
        <v>837</v>
      </c>
      <c r="Y88" s="18" t="s">
        <v>298</v>
      </c>
      <c r="Z88" s="21">
        <v>244223</v>
      </c>
      <c r="AA88" s="473">
        <f t="shared" si="65"/>
        <v>8525491.0655878261</v>
      </c>
      <c r="AB88" s="473">
        <v>-71724428</v>
      </c>
      <c r="AC88" s="22">
        <v>-63198936.934412174</v>
      </c>
      <c r="AD88" s="36">
        <v>4430428</v>
      </c>
      <c r="AE88" s="22">
        <v>-58768509</v>
      </c>
      <c r="AF88" s="21">
        <v>36300023.396053225</v>
      </c>
      <c r="AG88" s="418">
        <f t="shared" si="66"/>
        <v>-22468485.603946775</v>
      </c>
      <c r="AH88" s="447">
        <v>78632959</v>
      </c>
      <c r="AI88" s="442">
        <f t="shared" si="67"/>
        <v>56164473.396053225</v>
      </c>
      <c r="AJ88" s="419">
        <f t="shared" si="68"/>
        <v>229.97208860776104</v>
      </c>
      <c r="AK88" s="369">
        <v>6</v>
      </c>
    </row>
    <row r="89" spans="1:37">
      <c r="A89" s="242">
        <v>887</v>
      </c>
      <c r="B89" s="18" t="s">
        <v>312</v>
      </c>
      <c r="C89" s="21">
        <v>4569</v>
      </c>
      <c r="D89" s="476">
        <f t="shared" si="55"/>
        <v>150218.91633992293</v>
      </c>
      <c r="E89" s="473">
        <v>-1116565.6468850365</v>
      </c>
      <c r="F89" s="22">
        <v>-966346.73054511356</v>
      </c>
      <c r="G89" s="36">
        <v>2578174.0781279448</v>
      </c>
      <c r="H89" s="22">
        <f t="shared" si="56"/>
        <v>1611827.3475828313</v>
      </c>
      <c r="I89" s="425">
        <v>1059709.4182011096</v>
      </c>
      <c r="J89" s="418">
        <f t="shared" si="57"/>
        <v>2671536.7657839409</v>
      </c>
      <c r="K89" s="447">
        <v>-303742</v>
      </c>
      <c r="L89" s="442">
        <f t="shared" si="58"/>
        <v>2367794.7657839409</v>
      </c>
      <c r="M89" s="418">
        <v>227814.23210000005</v>
      </c>
      <c r="N89" s="405">
        <f t="shared" si="59"/>
        <v>2595608.997883941</v>
      </c>
      <c r="O89" s="405">
        <f t="shared" si="60"/>
        <v>518.23041492316497</v>
      </c>
      <c r="P89" s="405">
        <f t="shared" si="61"/>
        <v>568.09126677258507</v>
      </c>
      <c r="Q89" s="369">
        <v>6</v>
      </c>
      <c r="R89" s="369">
        <v>6</v>
      </c>
      <c r="S89" s="369"/>
      <c r="T89" s="461">
        <f t="shared" si="62"/>
        <v>-449964.96663238341</v>
      </c>
      <c r="U89" s="462">
        <f t="shared" si="63"/>
        <v>-0.15968890514540898</v>
      </c>
      <c r="V89" s="463">
        <f t="shared" si="64"/>
        <v>-85.273490070693356</v>
      </c>
      <c r="W89" s="464"/>
      <c r="X89" s="242">
        <v>887</v>
      </c>
      <c r="Y89" s="18" t="s">
        <v>312</v>
      </c>
      <c r="Z89" s="21">
        <v>4669</v>
      </c>
      <c r="AA89" s="473">
        <f t="shared" si="65"/>
        <v>270032.34258588997</v>
      </c>
      <c r="AB89" s="473">
        <v>-607767</v>
      </c>
      <c r="AC89" s="22">
        <v>-337734.65741411003</v>
      </c>
      <c r="AD89" s="36">
        <v>2399839</v>
      </c>
      <c r="AE89" s="22">
        <v>2062104</v>
      </c>
      <c r="AF89" s="21">
        <v>1059397.7324163243</v>
      </c>
      <c r="AG89" s="418">
        <f t="shared" si="66"/>
        <v>3121501.7324163243</v>
      </c>
      <c r="AH89" s="447">
        <v>-303742</v>
      </c>
      <c r="AI89" s="442">
        <f t="shared" si="67"/>
        <v>2817759.7324163243</v>
      </c>
      <c r="AJ89" s="419">
        <f t="shared" si="68"/>
        <v>603.50390499385833</v>
      </c>
      <c r="AK89" s="369">
        <v>6</v>
      </c>
    </row>
    <row r="90" spans="1:37">
      <c r="A90" s="242">
        <v>908</v>
      </c>
      <c r="B90" s="18" t="s">
        <v>319</v>
      </c>
      <c r="C90" s="21">
        <v>20703</v>
      </c>
      <c r="D90" s="476">
        <f t="shared" si="55"/>
        <v>4735198.9846576927</v>
      </c>
      <c r="E90" s="473">
        <v>-4464030.5367927616</v>
      </c>
      <c r="F90" s="22">
        <v>271168.44786493108</v>
      </c>
      <c r="G90" s="36">
        <v>4274280.4531370765</v>
      </c>
      <c r="H90" s="22">
        <f t="shared" si="56"/>
        <v>4545448.9010020075</v>
      </c>
      <c r="I90" s="425">
        <v>2941883.879040495</v>
      </c>
      <c r="J90" s="418">
        <f t="shared" si="57"/>
        <v>7487332.780042503</v>
      </c>
      <c r="K90" s="447">
        <v>933289</v>
      </c>
      <c r="L90" s="442">
        <f t="shared" si="58"/>
        <v>8420621.780042503</v>
      </c>
      <c r="M90" s="418">
        <v>-117917.35150000011</v>
      </c>
      <c r="N90" s="405">
        <f t="shared" si="59"/>
        <v>8302704.4285425032</v>
      </c>
      <c r="O90" s="405">
        <f t="shared" si="60"/>
        <v>406.7343756963968</v>
      </c>
      <c r="P90" s="405">
        <f t="shared" si="61"/>
        <v>401.03871074445749</v>
      </c>
      <c r="Q90" s="369">
        <v>6</v>
      </c>
      <c r="R90" s="369">
        <v>6</v>
      </c>
      <c r="S90" s="369"/>
      <c r="T90" s="461">
        <f t="shared" si="62"/>
        <v>-4211697.7802588101</v>
      </c>
      <c r="U90" s="462">
        <f t="shared" si="63"/>
        <v>-0.33340652602666981</v>
      </c>
      <c r="V90" s="463">
        <f t="shared" si="64"/>
        <v>-203.67004857522988</v>
      </c>
      <c r="W90" s="464"/>
      <c r="X90" s="242">
        <v>908</v>
      </c>
      <c r="Y90" s="18" t="s">
        <v>319</v>
      </c>
      <c r="Z90" s="21">
        <v>20695</v>
      </c>
      <c r="AA90" s="473">
        <f t="shared" si="65"/>
        <v>4314101.7667926028</v>
      </c>
      <c r="AB90" s="473">
        <v>65177</v>
      </c>
      <c r="AC90" s="22">
        <v>4379278.7667926028</v>
      </c>
      <c r="AD90" s="36">
        <v>4395559</v>
      </c>
      <c r="AE90" s="22">
        <v>8774838</v>
      </c>
      <c r="AF90" s="21">
        <v>2924192.5603013136</v>
      </c>
      <c r="AG90" s="418">
        <f t="shared" si="66"/>
        <v>11699030.560301313</v>
      </c>
      <c r="AH90" s="447">
        <v>933289</v>
      </c>
      <c r="AI90" s="442">
        <f t="shared" si="67"/>
        <v>12632319.560301313</v>
      </c>
      <c r="AJ90" s="419">
        <f t="shared" si="68"/>
        <v>610.40442427162668</v>
      </c>
      <c r="AK90" s="369">
        <v>6</v>
      </c>
    </row>
    <row r="91" spans="1:37">
      <c r="A91" s="242">
        <v>922</v>
      </c>
      <c r="B91" s="18" t="s">
        <v>323</v>
      </c>
      <c r="C91" s="21">
        <v>4501</v>
      </c>
      <c r="D91" s="476">
        <f t="shared" si="55"/>
        <v>2694705.2954164124</v>
      </c>
      <c r="E91" s="473">
        <v>-457440.6294985913</v>
      </c>
      <c r="F91" s="22">
        <v>2237264.6659178212</v>
      </c>
      <c r="G91" s="36">
        <v>1248479.669885529</v>
      </c>
      <c r="H91" s="22">
        <f t="shared" si="56"/>
        <v>3485744.3358033504</v>
      </c>
      <c r="I91" s="425">
        <v>717880.66092118248</v>
      </c>
      <c r="J91" s="418">
        <f t="shared" si="57"/>
        <v>4203624.9967245329</v>
      </c>
      <c r="K91" s="447">
        <v>-1061894</v>
      </c>
      <c r="L91" s="442">
        <f t="shared" si="58"/>
        <v>3141730.9967245329</v>
      </c>
      <c r="M91" s="418">
        <v>-84550.997700000007</v>
      </c>
      <c r="N91" s="405">
        <f t="shared" si="59"/>
        <v>3057179.9990245327</v>
      </c>
      <c r="O91" s="405">
        <f t="shared" si="60"/>
        <v>698.00733097634588</v>
      </c>
      <c r="P91" s="405">
        <f t="shared" si="61"/>
        <v>679.22239480660585</v>
      </c>
      <c r="Q91" s="369">
        <v>6</v>
      </c>
      <c r="R91" s="369">
        <v>6</v>
      </c>
      <c r="S91" s="369"/>
      <c r="T91" s="461">
        <f t="shared" si="62"/>
        <v>192107.96425791224</v>
      </c>
      <c r="U91" s="462">
        <f t="shared" si="63"/>
        <v>6.5129666450041951E-2</v>
      </c>
      <c r="V91" s="463">
        <f t="shared" si="64"/>
        <v>34.27577551581021</v>
      </c>
      <c r="W91" s="464"/>
      <c r="X91" s="242">
        <v>922</v>
      </c>
      <c r="Y91" s="18" t="s">
        <v>323</v>
      </c>
      <c r="Z91" s="21">
        <v>4444</v>
      </c>
      <c r="AA91" s="473">
        <f t="shared" si="65"/>
        <v>2574163.995054503</v>
      </c>
      <c r="AB91" s="473">
        <v>-654070</v>
      </c>
      <c r="AC91" s="22">
        <v>1920093.995054503</v>
      </c>
      <c r="AD91" s="36">
        <v>1367818</v>
      </c>
      <c r="AE91" s="22">
        <v>3287912</v>
      </c>
      <c r="AF91" s="21">
        <v>723605.03246662067</v>
      </c>
      <c r="AG91" s="418">
        <f t="shared" si="66"/>
        <v>4011517.0324666207</v>
      </c>
      <c r="AH91" s="447">
        <v>-1061894</v>
      </c>
      <c r="AI91" s="442">
        <f t="shared" si="67"/>
        <v>2949623.0324666207</v>
      </c>
      <c r="AJ91" s="419">
        <f t="shared" si="68"/>
        <v>663.73155546053567</v>
      </c>
      <c r="AK91" s="369">
        <v>6</v>
      </c>
    </row>
    <row r="92" spans="1:37">
      <c r="A92" s="242">
        <v>936</v>
      </c>
      <c r="B92" s="18" t="s">
        <v>330</v>
      </c>
      <c r="C92" s="21">
        <v>6395</v>
      </c>
      <c r="D92" s="476">
        <f t="shared" si="55"/>
        <v>845488.1902865381</v>
      </c>
      <c r="E92" s="473">
        <v>2503359.4757185658</v>
      </c>
      <c r="F92" s="22">
        <v>3348847.6660051038</v>
      </c>
      <c r="G92" s="36">
        <v>2005153.4323144634</v>
      </c>
      <c r="H92" s="22">
        <f t="shared" si="56"/>
        <v>5354001.0983195677</v>
      </c>
      <c r="I92" s="425">
        <v>1437476.7943180494</v>
      </c>
      <c r="J92" s="418">
        <f t="shared" si="57"/>
        <v>6791477.892637617</v>
      </c>
      <c r="K92" s="447">
        <v>714835</v>
      </c>
      <c r="L92" s="442">
        <f t="shared" si="58"/>
        <v>7506312.892637617</v>
      </c>
      <c r="M92" s="418">
        <v>87418.652100000007</v>
      </c>
      <c r="N92" s="405">
        <f t="shared" si="59"/>
        <v>7593731.5447376166</v>
      </c>
      <c r="O92" s="405">
        <f t="shared" si="60"/>
        <v>1173.7784038526374</v>
      </c>
      <c r="P92" s="405">
        <f t="shared" si="61"/>
        <v>1187.4482478088532</v>
      </c>
      <c r="Q92" s="369">
        <v>6</v>
      </c>
      <c r="R92" s="369">
        <v>6</v>
      </c>
      <c r="S92" s="369"/>
      <c r="T92" s="461">
        <f t="shared" si="62"/>
        <v>-255472.73091101367</v>
      </c>
      <c r="U92" s="462">
        <f t="shared" si="63"/>
        <v>-3.2914169921922351E-2</v>
      </c>
      <c r="V92" s="463">
        <f t="shared" si="64"/>
        <v>-26.807152767413754</v>
      </c>
      <c r="W92" s="464"/>
      <c r="X92" s="242">
        <v>936</v>
      </c>
      <c r="Y92" s="18" t="s">
        <v>330</v>
      </c>
      <c r="Z92" s="21">
        <v>6465</v>
      </c>
      <c r="AA92" s="473">
        <f t="shared" si="65"/>
        <v>691053.73471952602</v>
      </c>
      <c r="AB92" s="473">
        <v>3270932</v>
      </c>
      <c r="AC92" s="22">
        <v>3961985.734719526</v>
      </c>
      <c r="AD92" s="36">
        <v>1661339</v>
      </c>
      <c r="AE92" s="22">
        <v>5623325</v>
      </c>
      <c r="AF92" s="21">
        <v>1423625.6235486304</v>
      </c>
      <c r="AG92" s="418">
        <f t="shared" si="66"/>
        <v>7046950.6235486306</v>
      </c>
      <c r="AH92" s="447">
        <v>714835</v>
      </c>
      <c r="AI92" s="442">
        <f t="shared" si="67"/>
        <v>7761785.6235486306</v>
      </c>
      <c r="AJ92" s="419">
        <f t="shared" si="68"/>
        <v>1200.5855566200512</v>
      </c>
      <c r="AK92" s="369">
        <v>6</v>
      </c>
    </row>
    <row r="93" spans="1:37">
      <c r="A93" s="242">
        <v>980</v>
      </c>
      <c r="B93" s="18" t="s">
        <v>334</v>
      </c>
      <c r="C93" s="21">
        <v>33607</v>
      </c>
      <c r="D93" s="476">
        <f t="shared" si="55"/>
        <v>22138538.561943784</v>
      </c>
      <c r="E93" s="473">
        <v>-2084234.4903741162</v>
      </c>
      <c r="F93" s="22">
        <v>20054304.071569666</v>
      </c>
      <c r="G93" s="36">
        <v>5484397.9828460915</v>
      </c>
      <c r="H93" s="22">
        <f t="shared" si="56"/>
        <v>25538702.054415759</v>
      </c>
      <c r="I93" s="425">
        <v>4338938.4112031441</v>
      </c>
      <c r="J93" s="418">
        <f t="shared" si="57"/>
        <v>29877640.465618901</v>
      </c>
      <c r="K93" s="447">
        <v>-3835518</v>
      </c>
      <c r="L93" s="442">
        <f t="shared" si="58"/>
        <v>26042122.465618901</v>
      </c>
      <c r="M93" s="418">
        <v>-814121.10987999989</v>
      </c>
      <c r="N93" s="405">
        <f t="shared" si="59"/>
        <v>25228001.355738901</v>
      </c>
      <c r="O93" s="405">
        <f t="shared" si="60"/>
        <v>774.90173075903533</v>
      </c>
      <c r="P93" s="405">
        <f t="shared" si="61"/>
        <v>750.67698264465446</v>
      </c>
      <c r="Q93" s="369">
        <v>6</v>
      </c>
      <c r="R93" s="369">
        <v>6</v>
      </c>
      <c r="S93" s="369"/>
      <c r="T93" s="461">
        <f t="shared" si="62"/>
        <v>-1290052.9516277164</v>
      </c>
      <c r="U93" s="462">
        <f t="shared" si="63"/>
        <v>-4.7199058689404293E-2</v>
      </c>
      <c r="V93" s="463">
        <f t="shared" si="64"/>
        <v>-40.181185092412989</v>
      </c>
      <c r="W93" s="464"/>
      <c r="X93" s="242">
        <v>980</v>
      </c>
      <c r="Y93" s="18" t="s">
        <v>334</v>
      </c>
      <c r="Z93" s="21">
        <v>33533</v>
      </c>
      <c r="AA93" s="473">
        <f t="shared" si="65"/>
        <v>21837597.742342304</v>
      </c>
      <c r="AB93" s="473">
        <v>-1630276</v>
      </c>
      <c r="AC93" s="22">
        <v>20207321.742342304</v>
      </c>
      <c r="AD93" s="36">
        <v>6639437</v>
      </c>
      <c r="AE93" s="22">
        <v>26846759</v>
      </c>
      <c r="AF93" s="21">
        <v>4320934.4172466155</v>
      </c>
      <c r="AG93" s="418">
        <f t="shared" si="66"/>
        <v>31167693.417246617</v>
      </c>
      <c r="AH93" s="447">
        <v>-3835518</v>
      </c>
      <c r="AI93" s="442">
        <f t="shared" si="67"/>
        <v>27332175.417246617</v>
      </c>
      <c r="AJ93" s="419">
        <f t="shared" si="68"/>
        <v>815.08291585144832</v>
      </c>
      <c r="AK93" s="369">
        <v>6</v>
      </c>
    </row>
    <row r="94" spans="1:37" s="175" customFormat="1">
      <c r="A94" s="544"/>
      <c r="B94" s="18" t="s">
        <v>419</v>
      </c>
      <c r="C94" s="38">
        <f>SUM(C71:C93)</f>
        <v>532671</v>
      </c>
      <c r="D94" s="568">
        <f t="shared" ref="D94:AI94" si="69">SUM(D71:D93)</f>
        <v>118220448.24778521</v>
      </c>
      <c r="E94" s="568">
        <f t="shared" si="69"/>
        <v>-61888974.242432103</v>
      </c>
      <c r="F94" s="38">
        <f t="shared" si="69"/>
        <v>56331474.005353115</v>
      </c>
      <c r="G94" s="38">
        <f t="shared" si="69"/>
        <v>66913249.47322271</v>
      </c>
      <c r="H94" s="38">
        <f t="shared" si="69"/>
        <v>123244723.47857583</v>
      </c>
      <c r="I94" s="38">
        <f t="shared" si="69"/>
        <v>80773419.338764951</v>
      </c>
      <c r="J94" s="38">
        <f t="shared" si="69"/>
        <v>204018142.81734076</v>
      </c>
      <c r="K94" s="578">
        <f t="shared" si="69"/>
        <v>52803655</v>
      </c>
      <c r="L94" s="579">
        <f t="shared" si="69"/>
        <v>256821797.81734076</v>
      </c>
      <c r="M94" s="419">
        <f t="shared" si="69"/>
        <v>-15440575.947810002</v>
      </c>
      <c r="N94" s="419">
        <f t="shared" si="69"/>
        <v>241381221.8695308</v>
      </c>
      <c r="O94" s="405">
        <f t="shared" si="60"/>
        <v>482.1396280581086</v>
      </c>
      <c r="P94" s="405">
        <f t="shared" si="61"/>
        <v>453.15254982818811</v>
      </c>
      <c r="Q94" s="38"/>
      <c r="R94" s="38"/>
      <c r="S94" s="38"/>
      <c r="T94" s="546">
        <f t="shared" si="62"/>
        <v>568595.17908933759</v>
      </c>
      <c r="U94" s="547">
        <f t="shared" si="63"/>
        <v>2.2188802841696161E-3</v>
      </c>
      <c r="V94" s="548">
        <f t="shared" si="64"/>
        <v>-3.6686950155578302</v>
      </c>
      <c r="W94" s="38"/>
      <c r="X94" s="38"/>
      <c r="Y94" s="38"/>
      <c r="Z94" s="38">
        <f t="shared" si="69"/>
        <v>527478</v>
      </c>
      <c r="AA94" s="38">
        <f t="shared" si="69"/>
        <v>115480545.71614958</v>
      </c>
      <c r="AB94" s="38">
        <f t="shared" si="69"/>
        <v>-62779730</v>
      </c>
      <c r="AC94" s="38">
        <f t="shared" si="69"/>
        <v>52700815.716149583</v>
      </c>
      <c r="AD94" s="38">
        <f t="shared" si="69"/>
        <v>71221680</v>
      </c>
      <c r="AE94" s="38">
        <f t="shared" si="69"/>
        <v>123922494</v>
      </c>
      <c r="AF94" s="38">
        <f t="shared" si="69"/>
        <v>79527053.638251409</v>
      </c>
      <c r="AG94" s="38">
        <f t="shared" si="69"/>
        <v>203449547.63825139</v>
      </c>
      <c r="AH94" s="38">
        <f t="shared" si="69"/>
        <v>52803655</v>
      </c>
      <c r="AI94" s="38">
        <f t="shared" si="69"/>
        <v>256253202.63825142</v>
      </c>
      <c r="AJ94" s="419">
        <f t="shared" si="68"/>
        <v>485.80832307366643</v>
      </c>
      <c r="AK94" s="38"/>
    </row>
    <row r="95" spans="1:37">
      <c r="A95" s="242"/>
      <c r="B95" s="18"/>
      <c r="C95" s="21"/>
      <c r="D95" s="476"/>
      <c r="E95" s="473"/>
      <c r="F95" s="22"/>
      <c r="G95" s="36"/>
      <c r="H95" s="22"/>
      <c r="I95" s="425"/>
      <c r="J95" s="418"/>
      <c r="K95" s="447"/>
      <c r="L95" s="442"/>
      <c r="M95" s="418"/>
      <c r="N95" s="405"/>
      <c r="O95" s="405"/>
      <c r="P95" s="405"/>
      <c r="Q95" s="369"/>
      <c r="R95" s="369"/>
      <c r="S95" s="369"/>
      <c r="T95" s="461"/>
      <c r="U95" s="462"/>
      <c r="V95" s="463"/>
      <c r="W95" s="464"/>
      <c r="X95" s="242"/>
      <c r="Y95" s="18"/>
      <c r="Z95" s="21"/>
      <c r="AA95" s="473"/>
      <c r="AB95" s="473"/>
      <c r="AC95" s="22"/>
      <c r="AD95" s="36"/>
      <c r="AE95" s="22"/>
      <c r="AF95" s="21"/>
      <c r="AG95" s="418"/>
      <c r="AH95" s="447"/>
      <c r="AI95" s="442"/>
      <c r="AJ95" s="419"/>
      <c r="AK95" s="369"/>
    </row>
    <row r="96" spans="1:37">
      <c r="A96" s="242">
        <v>16</v>
      </c>
      <c r="B96" s="18" t="s">
        <v>48</v>
      </c>
      <c r="C96" s="21">
        <v>8014</v>
      </c>
      <c r="D96" s="476">
        <f t="shared" ref="D96:D105" si="70">F96-E96</f>
        <v>813860.05590941105</v>
      </c>
      <c r="E96" s="473">
        <v>3756161.4001538521</v>
      </c>
      <c r="F96" s="22">
        <v>4570021.4560632631</v>
      </c>
      <c r="G96" s="36">
        <v>2354017.326290362</v>
      </c>
      <c r="H96" s="22">
        <f t="shared" ref="H96:H105" si="71">SUM(F96:G96)</f>
        <v>6924038.7823536247</v>
      </c>
      <c r="I96" s="425">
        <v>1402731.6594713924</v>
      </c>
      <c r="J96" s="418">
        <f t="shared" ref="J96:J105" si="72">H96+I96</f>
        <v>8326770.4418250173</v>
      </c>
      <c r="K96" s="447">
        <v>-582168</v>
      </c>
      <c r="L96" s="442">
        <f t="shared" ref="L96:L105" si="73">J96+K96</f>
        <v>7744602.4418250173</v>
      </c>
      <c r="M96" s="418">
        <v>548961.65350000013</v>
      </c>
      <c r="N96" s="405">
        <f t="shared" ref="N96:N105" si="74">SUM(L96:M96)</f>
        <v>8293564.0953250173</v>
      </c>
      <c r="O96" s="405">
        <f t="shared" ref="O96:O106" si="75">L96/C96</f>
        <v>966.38413299538524</v>
      </c>
      <c r="P96" s="405">
        <f t="shared" ref="P96:P106" si="76">N96/C96</f>
        <v>1034.8844641034461</v>
      </c>
      <c r="Q96" s="369">
        <v>7</v>
      </c>
      <c r="R96" s="369">
        <v>7</v>
      </c>
      <c r="S96" s="369"/>
      <c r="T96" s="461">
        <f t="shared" ref="T96:T106" si="77">L96-AI96</f>
        <v>-2520759.4673759807</v>
      </c>
      <c r="U96" s="462">
        <f t="shared" ref="U96:U106" si="78">T96/AI96</f>
        <v>-0.24555972694119885</v>
      </c>
      <c r="V96" s="463">
        <f t="shared" ref="V96:V106" si="79">O96-AJ96</f>
        <v>-311.51477266887446</v>
      </c>
      <c r="W96" s="464"/>
      <c r="X96" s="242">
        <v>16</v>
      </c>
      <c r="Y96" s="18" t="s">
        <v>48</v>
      </c>
      <c r="Z96" s="21">
        <v>8033</v>
      </c>
      <c r="AA96" s="473">
        <f t="shared" ref="AA96:AA105" si="80">AC96-AB96</f>
        <v>914068.06476877537</v>
      </c>
      <c r="AB96" s="473">
        <v>6199276</v>
      </c>
      <c r="AC96" s="22">
        <v>7113344.0647687754</v>
      </c>
      <c r="AD96" s="36">
        <v>2324528</v>
      </c>
      <c r="AE96" s="22">
        <v>9437872</v>
      </c>
      <c r="AF96" s="21">
        <v>1409657.9092009973</v>
      </c>
      <c r="AG96" s="418">
        <f t="shared" ref="AG96:AG105" si="81">SUM(AE96:AF96)</f>
        <v>10847529.909200998</v>
      </c>
      <c r="AH96" s="447">
        <v>-582168</v>
      </c>
      <c r="AI96" s="442">
        <f t="shared" ref="AI96:AI105" si="82">SUM(AG96:AH96)</f>
        <v>10265361.909200998</v>
      </c>
      <c r="AJ96" s="419">
        <f t="shared" ref="AJ96:AJ106" si="83">AI96/Z96</f>
        <v>1277.8989056642597</v>
      </c>
      <c r="AK96" s="369">
        <v>7</v>
      </c>
    </row>
    <row r="97" spans="1:37">
      <c r="A97" s="242">
        <v>81</v>
      </c>
      <c r="B97" s="18" t="s">
        <v>67</v>
      </c>
      <c r="C97" s="21">
        <v>2574</v>
      </c>
      <c r="D97" s="476">
        <f t="shared" si="70"/>
        <v>-294692.17360965145</v>
      </c>
      <c r="E97" s="473">
        <v>-185213.27794265619</v>
      </c>
      <c r="F97" s="22">
        <v>-479905.45155230764</v>
      </c>
      <c r="G97" s="36">
        <v>576075.280461043</v>
      </c>
      <c r="H97" s="22">
        <f t="shared" si="71"/>
        <v>96169.828908735362</v>
      </c>
      <c r="I97" s="425">
        <v>630717.24210827868</v>
      </c>
      <c r="J97" s="418">
        <f t="shared" si="72"/>
        <v>726887.0710170141</v>
      </c>
      <c r="K97" s="447">
        <v>-690258</v>
      </c>
      <c r="L97" s="442">
        <f t="shared" si="73"/>
        <v>36629.071017014096</v>
      </c>
      <c r="M97" s="418">
        <v>-159811.99</v>
      </c>
      <c r="N97" s="405">
        <f t="shared" si="74"/>
        <v>-123182.9189829859</v>
      </c>
      <c r="O97" s="405">
        <f t="shared" si="75"/>
        <v>14.230408320518297</v>
      </c>
      <c r="P97" s="405">
        <f t="shared" si="76"/>
        <v>-47.856611881501905</v>
      </c>
      <c r="Q97" s="369">
        <v>7</v>
      </c>
      <c r="R97" s="369">
        <v>7</v>
      </c>
      <c r="S97" s="369"/>
      <c r="T97" s="461">
        <f t="shared" si="77"/>
        <v>-651172.87953803479</v>
      </c>
      <c r="U97" s="462">
        <f t="shared" si="78"/>
        <v>-0.94674474100072725</v>
      </c>
      <c r="V97" s="463">
        <f t="shared" si="79"/>
        <v>-248.18925995687542</v>
      </c>
      <c r="W97" s="464"/>
      <c r="X97" s="242">
        <v>81</v>
      </c>
      <c r="Y97" s="18" t="s">
        <v>67</v>
      </c>
      <c r="Z97" s="21">
        <v>2621</v>
      </c>
      <c r="AA97" s="473">
        <f t="shared" si="80"/>
        <v>-219558.0227686771</v>
      </c>
      <c r="AB97" s="473">
        <v>702770</v>
      </c>
      <c r="AC97" s="22">
        <v>483211.9772313229</v>
      </c>
      <c r="AD97" s="36">
        <v>266278</v>
      </c>
      <c r="AE97" s="22">
        <v>749490</v>
      </c>
      <c r="AF97" s="21">
        <v>628569.95055504888</v>
      </c>
      <c r="AG97" s="418">
        <f t="shared" si="81"/>
        <v>1378059.9505550489</v>
      </c>
      <c r="AH97" s="447">
        <v>-690258</v>
      </c>
      <c r="AI97" s="442">
        <f t="shared" si="82"/>
        <v>687801.95055504888</v>
      </c>
      <c r="AJ97" s="419">
        <f t="shared" si="83"/>
        <v>262.41966827739373</v>
      </c>
      <c r="AK97" s="369">
        <v>7</v>
      </c>
    </row>
    <row r="98" spans="1:37">
      <c r="A98" s="242">
        <v>98</v>
      </c>
      <c r="B98" s="18" t="s">
        <v>74</v>
      </c>
      <c r="C98" s="21">
        <v>22943</v>
      </c>
      <c r="D98" s="476">
        <f t="shared" si="70"/>
        <v>7657463.8692710409</v>
      </c>
      <c r="E98" s="473">
        <v>6077857.5203306032</v>
      </c>
      <c r="F98" s="22">
        <v>13735321.389601644</v>
      </c>
      <c r="G98" s="36">
        <v>5851041.4802328385</v>
      </c>
      <c r="H98" s="22">
        <f t="shared" si="71"/>
        <v>19586362.869834483</v>
      </c>
      <c r="I98" s="425">
        <v>3489679.5994259771</v>
      </c>
      <c r="J98" s="418">
        <f t="shared" si="72"/>
        <v>23076042.469260462</v>
      </c>
      <c r="K98" s="447">
        <v>-5030226</v>
      </c>
      <c r="L98" s="442">
        <f t="shared" si="73"/>
        <v>18045816.469260462</v>
      </c>
      <c r="M98" s="418">
        <v>-1894390.4194799999</v>
      </c>
      <c r="N98" s="405">
        <f t="shared" si="74"/>
        <v>16151426.049780462</v>
      </c>
      <c r="O98" s="405">
        <f t="shared" si="75"/>
        <v>786.54999212223606</v>
      </c>
      <c r="P98" s="405">
        <f t="shared" si="76"/>
        <v>703.98056268929361</v>
      </c>
      <c r="Q98" s="369">
        <v>7</v>
      </c>
      <c r="R98" s="369">
        <v>7</v>
      </c>
      <c r="S98" s="369"/>
      <c r="T98" s="461">
        <f t="shared" si="77"/>
        <v>-2620325.2177065909</v>
      </c>
      <c r="U98" s="462">
        <f t="shared" si="78"/>
        <v>-0.12679315071952107</v>
      </c>
      <c r="V98" s="463">
        <f t="shared" si="79"/>
        <v>-108.47563312536261</v>
      </c>
      <c r="W98" s="464"/>
      <c r="X98" s="242">
        <v>98</v>
      </c>
      <c r="Y98" s="18" t="s">
        <v>74</v>
      </c>
      <c r="Z98" s="21">
        <v>23090</v>
      </c>
      <c r="AA98" s="473">
        <f t="shared" si="80"/>
        <v>8165617.8662953004</v>
      </c>
      <c r="AB98" s="473">
        <v>7364463</v>
      </c>
      <c r="AC98" s="22">
        <v>15530080.8662953</v>
      </c>
      <c r="AD98" s="36">
        <v>6678970</v>
      </c>
      <c r="AE98" s="22">
        <v>22209051</v>
      </c>
      <c r="AF98" s="21">
        <v>3487316.6869670544</v>
      </c>
      <c r="AG98" s="418">
        <f t="shared" si="81"/>
        <v>25696367.686967053</v>
      </c>
      <c r="AH98" s="447">
        <v>-5030226</v>
      </c>
      <c r="AI98" s="442">
        <f t="shared" si="82"/>
        <v>20666141.686967053</v>
      </c>
      <c r="AJ98" s="419">
        <f t="shared" si="83"/>
        <v>895.02562524759867</v>
      </c>
      <c r="AK98" s="369">
        <v>7</v>
      </c>
    </row>
    <row r="99" spans="1:37">
      <c r="A99" s="242">
        <v>111</v>
      </c>
      <c r="B99" s="18" t="s">
        <v>81</v>
      </c>
      <c r="C99" s="21">
        <v>18131</v>
      </c>
      <c r="D99" s="476">
        <f t="shared" si="70"/>
        <v>-2624513.2575495606</v>
      </c>
      <c r="E99" s="473">
        <v>5762428.1421087664</v>
      </c>
      <c r="F99" s="22">
        <v>3137914.8845592057</v>
      </c>
      <c r="G99" s="36">
        <v>5646525.233575427</v>
      </c>
      <c r="H99" s="22">
        <f t="shared" si="71"/>
        <v>8784440.1181346327</v>
      </c>
      <c r="I99" s="425">
        <v>3153876.9857569286</v>
      </c>
      <c r="J99" s="418">
        <f t="shared" si="72"/>
        <v>11938317.103891561</v>
      </c>
      <c r="K99" s="447">
        <v>-2674171</v>
      </c>
      <c r="L99" s="442">
        <f t="shared" si="73"/>
        <v>9264146.1038915608</v>
      </c>
      <c r="M99" s="418">
        <v>107686.39699999994</v>
      </c>
      <c r="N99" s="405">
        <f t="shared" si="74"/>
        <v>9371832.5008915607</v>
      </c>
      <c r="O99" s="405">
        <f t="shared" si="75"/>
        <v>510.95615817613816</v>
      </c>
      <c r="P99" s="405">
        <f t="shared" si="76"/>
        <v>516.89551050088585</v>
      </c>
      <c r="Q99" s="369">
        <v>7</v>
      </c>
      <c r="R99" s="369">
        <v>7</v>
      </c>
      <c r="S99" s="369"/>
      <c r="T99" s="461">
        <f t="shared" si="77"/>
        <v>-2583196.3129832633</v>
      </c>
      <c r="U99" s="462">
        <f t="shared" si="78"/>
        <v>-0.21804014960383639</v>
      </c>
      <c r="V99" s="463">
        <f t="shared" si="79"/>
        <v>-134.88675595790153</v>
      </c>
      <c r="W99" s="464"/>
      <c r="X99" s="242">
        <v>111</v>
      </c>
      <c r="Y99" s="18" t="s">
        <v>81</v>
      </c>
      <c r="Z99" s="21">
        <v>18344</v>
      </c>
      <c r="AA99" s="473">
        <f t="shared" si="80"/>
        <v>-2818673.8712432496</v>
      </c>
      <c r="AB99" s="473">
        <v>8626205</v>
      </c>
      <c r="AC99" s="22">
        <v>5807531.1287567504</v>
      </c>
      <c r="AD99" s="36">
        <v>5598053</v>
      </c>
      <c r="AE99" s="22">
        <v>11405584</v>
      </c>
      <c r="AF99" s="21">
        <v>3115929.4168748241</v>
      </c>
      <c r="AG99" s="418">
        <f t="shared" si="81"/>
        <v>14521513.416874824</v>
      </c>
      <c r="AH99" s="447">
        <v>-2674171</v>
      </c>
      <c r="AI99" s="442">
        <f t="shared" si="82"/>
        <v>11847342.416874824</v>
      </c>
      <c r="AJ99" s="419">
        <f t="shared" si="83"/>
        <v>645.84291413403969</v>
      </c>
      <c r="AK99" s="369">
        <v>7</v>
      </c>
    </row>
    <row r="100" spans="1:37">
      <c r="A100" s="242">
        <v>142</v>
      </c>
      <c r="B100" s="18" t="s">
        <v>84</v>
      </c>
      <c r="C100" s="21">
        <v>6504</v>
      </c>
      <c r="D100" s="476">
        <f t="shared" si="70"/>
        <v>818555.47955420078</v>
      </c>
      <c r="E100" s="473">
        <v>188069.05386665554</v>
      </c>
      <c r="F100" s="22">
        <v>1006624.5334208563</v>
      </c>
      <c r="G100" s="36">
        <v>2520855.1159484154</v>
      </c>
      <c r="H100" s="22">
        <f t="shared" si="71"/>
        <v>3527479.6493692715</v>
      </c>
      <c r="I100" s="425">
        <v>1192776.1549442941</v>
      </c>
      <c r="J100" s="418">
        <f t="shared" si="72"/>
        <v>4720255.8043135656</v>
      </c>
      <c r="K100" s="447">
        <v>-661359</v>
      </c>
      <c r="L100" s="442">
        <f t="shared" si="73"/>
        <v>4058896.8043135656</v>
      </c>
      <c r="M100" s="418">
        <v>518492.82550000009</v>
      </c>
      <c r="N100" s="405">
        <f t="shared" si="74"/>
        <v>4577389.6298135659</v>
      </c>
      <c r="O100" s="405">
        <f t="shared" si="75"/>
        <v>624.06162427945355</v>
      </c>
      <c r="P100" s="405">
        <f t="shared" si="76"/>
        <v>703.78069339076967</v>
      </c>
      <c r="Q100" s="369">
        <v>7</v>
      </c>
      <c r="R100" s="369">
        <v>7</v>
      </c>
      <c r="S100" s="369"/>
      <c r="T100" s="461">
        <f t="shared" si="77"/>
        <v>94848.149995067157</v>
      </c>
      <c r="U100" s="462">
        <f t="shared" si="78"/>
        <v>2.3927090272148413E-2</v>
      </c>
      <c r="V100" s="463">
        <f t="shared" si="79"/>
        <v>19.693785535971529</v>
      </c>
      <c r="W100" s="464"/>
      <c r="X100" s="242">
        <v>142</v>
      </c>
      <c r="Y100" s="18" t="s">
        <v>84</v>
      </c>
      <c r="Z100" s="21">
        <v>6559</v>
      </c>
      <c r="AA100" s="473">
        <f t="shared" si="80"/>
        <v>858391.52239170601</v>
      </c>
      <c r="AB100" s="473">
        <v>69324</v>
      </c>
      <c r="AC100" s="22">
        <v>927715.52239170601</v>
      </c>
      <c r="AD100" s="36">
        <v>2505488</v>
      </c>
      <c r="AE100" s="22">
        <v>3433203</v>
      </c>
      <c r="AF100" s="21">
        <v>1192204.6543184987</v>
      </c>
      <c r="AG100" s="418">
        <f t="shared" si="81"/>
        <v>4625407.6543184984</v>
      </c>
      <c r="AH100" s="447">
        <v>-661359</v>
      </c>
      <c r="AI100" s="442">
        <f t="shared" si="82"/>
        <v>3964048.6543184984</v>
      </c>
      <c r="AJ100" s="419">
        <f t="shared" si="83"/>
        <v>604.36783874348203</v>
      </c>
      <c r="AK100" s="369">
        <v>7</v>
      </c>
    </row>
    <row r="101" spans="1:37">
      <c r="A101" s="242">
        <v>316</v>
      </c>
      <c r="B101" s="18" t="s">
        <v>156</v>
      </c>
      <c r="C101" s="21">
        <v>4198</v>
      </c>
      <c r="D101" s="476">
        <f t="shared" si="70"/>
        <v>143858.91131700657</v>
      </c>
      <c r="E101" s="473">
        <v>-684697.84800073423</v>
      </c>
      <c r="F101" s="22">
        <v>-540838.93668372766</v>
      </c>
      <c r="G101" s="36">
        <v>1818389.1163995864</v>
      </c>
      <c r="H101" s="22">
        <f t="shared" si="71"/>
        <v>1277550.1797158588</v>
      </c>
      <c r="I101" s="425">
        <v>823582.21195728402</v>
      </c>
      <c r="J101" s="418">
        <f t="shared" si="72"/>
        <v>2101132.391673143</v>
      </c>
      <c r="K101" s="447">
        <v>-1094449</v>
      </c>
      <c r="L101" s="442">
        <f t="shared" si="73"/>
        <v>1006683.391673143</v>
      </c>
      <c r="M101" s="418">
        <v>-210772.59839999999</v>
      </c>
      <c r="N101" s="405">
        <f t="shared" si="74"/>
        <v>795910.793273143</v>
      </c>
      <c r="O101" s="405">
        <f t="shared" si="75"/>
        <v>239.80071264248286</v>
      </c>
      <c r="P101" s="405">
        <f t="shared" si="76"/>
        <v>189.59285213748046</v>
      </c>
      <c r="Q101" s="369">
        <v>7</v>
      </c>
      <c r="R101" s="369">
        <v>7</v>
      </c>
      <c r="S101" s="369"/>
      <c r="T101" s="461">
        <f t="shared" si="77"/>
        <v>-408000.64483220875</v>
      </c>
      <c r="U101" s="462">
        <f t="shared" si="78"/>
        <v>-0.28840407773320148</v>
      </c>
      <c r="V101" s="463">
        <f t="shared" si="79"/>
        <v>-93.458188772205432</v>
      </c>
      <c r="W101" s="464"/>
      <c r="X101" s="242">
        <v>316</v>
      </c>
      <c r="Y101" s="18" t="s">
        <v>156</v>
      </c>
      <c r="Z101" s="21">
        <v>4245</v>
      </c>
      <c r="AA101" s="473">
        <f t="shared" si="80"/>
        <v>109717.29291973473</v>
      </c>
      <c r="AB101" s="473">
        <v>-263719</v>
      </c>
      <c r="AC101" s="22">
        <v>-154001.70708026527</v>
      </c>
      <c r="AD101" s="36">
        <v>1836400</v>
      </c>
      <c r="AE101" s="22">
        <v>1682398</v>
      </c>
      <c r="AF101" s="21">
        <v>826735.03650535177</v>
      </c>
      <c r="AG101" s="418">
        <f t="shared" si="81"/>
        <v>2509133.0365053518</v>
      </c>
      <c r="AH101" s="447">
        <v>-1094449</v>
      </c>
      <c r="AI101" s="442">
        <f t="shared" si="82"/>
        <v>1414684.0365053518</v>
      </c>
      <c r="AJ101" s="419">
        <f t="shared" si="83"/>
        <v>333.2589014146883</v>
      </c>
      <c r="AK101" s="369">
        <v>7</v>
      </c>
    </row>
    <row r="102" spans="1:37">
      <c r="A102" s="242">
        <v>398</v>
      </c>
      <c r="B102" s="18" t="s">
        <v>160</v>
      </c>
      <c r="C102" s="21">
        <v>120175</v>
      </c>
      <c r="D102" s="476">
        <f t="shared" si="70"/>
        <v>20710060.720392134</v>
      </c>
      <c r="E102" s="473">
        <v>17562390.249264214</v>
      </c>
      <c r="F102" s="22">
        <v>38272450.969656348</v>
      </c>
      <c r="G102" s="36">
        <v>23192421.674240887</v>
      </c>
      <c r="H102" s="22">
        <f t="shared" si="71"/>
        <v>61464872.643897235</v>
      </c>
      <c r="I102" s="425">
        <v>18593871.561698366</v>
      </c>
      <c r="J102" s="418">
        <f t="shared" si="72"/>
        <v>80058744.205595598</v>
      </c>
      <c r="K102" s="447">
        <v>-4077446</v>
      </c>
      <c r="L102" s="442">
        <f t="shared" si="73"/>
        <v>75981298.205595598</v>
      </c>
      <c r="M102" s="418">
        <v>-8245501.1176199988</v>
      </c>
      <c r="N102" s="405">
        <f t="shared" si="74"/>
        <v>67735797.087975591</v>
      </c>
      <c r="O102" s="405">
        <f t="shared" si="75"/>
        <v>632.25544585475848</v>
      </c>
      <c r="P102" s="405">
        <f t="shared" si="76"/>
        <v>563.64299636343321</v>
      </c>
      <c r="Q102" s="369">
        <v>7</v>
      </c>
      <c r="R102" s="369">
        <v>7</v>
      </c>
      <c r="S102" s="369"/>
      <c r="T102" s="461">
        <f t="shared" si="77"/>
        <v>-14024345.382504091</v>
      </c>
      <c r="U102" s="462">
        <f t="shared" si="78"/>
        <v>-0.15581628910610171</v>
      </c>
      <c r="V102" s="463">
        <f t="shared" si="79"/>
        <v>-117.62286142693392</v>
      </c>
      <c r="W102" s="464"/>
      <c r="X102" s="242">
        <v>398</v>
      </c>
      <c r="Y102" s="18" t="s">
        <v>160</v>
      </c>
      <c r="Z102" s="21">
        <v>120027</v>
      </c>
      <c r="AA102" s="473">
        <f t="shared" si="80"/>
        <v>19681656.100387141</v>
      </c>
      <c r="AB102" s="473">
        <v>31620803</v>
      </c>
      <c r="AC102" s="22">
        <v>51302459.100387141</v>
      </c>
      <c r="AD102" s="36">
        <v>24612317</v>
      </c>
      <c r="AE102" s="22">
        <v>75914776</v>
      </c>
      <c r="AF102" s="21">
        <v>18168313.588099688</v>
      </c>
      <c r="AG102" s="418">
        <f t="shared" si="81"/>
        <v>94083089.588099688</v>
      </c>
      <c r="AH102" s="447">
        <v>-4077446</v>
      </c>
      <c r="AI102" s="442">
        <f t="shared" si="82"/>
        <v>90005643.588099688</v>
      </c>
      <c r="AJ102" s="419">
        <f t="shared" si="83"/>
        <v>749.8783072816924</v>
      </c>
      <c r="AK102" s="369">
        <v>7</v>
      </c>
    </row>
    <row r="103" spans="1:37">
      <c r="A103" s="242">
        <v>560</v>
      </c>
      <c r="B103" s="18" t="s">
        <v>211</v>
      </c>
      <c r="C103" s="21">
        <v>15735</v>
      </c>
      <c r="D103" s="476">
        <f t="shared" si="70"/>
        <v>5170539.489429892</v>
      </c>
      <c r="E103" s="473">
        <v>-738042.7991311925</v>
      </c>
      <c r="F103" s="22">
        <v>4432496.6902986998</v>
      </c>
      <c r="G103" s="36">
        <v>6117816.3202673001</v>
      </c>
      <c r="H103" s="22">
        <f t="shared" si="71"/>
        <v>10550313.010566</v>
      </c>
      <c r="I103" s="425">
        <v>2807914.6420104522</v>
      </c>
      <c r="J103" s="418">
        <f t="shared" si="72"/>
        <v>13358227.652576452</v>
      </c>
      <c r="K103" s="447">
        <v>-2120236</v>
      </c>
      <c r="L103" s="442">
        <f t="shared" si="73"/>
        <v>11237991.652576452</v>
      </c>
      <c r="M103" s="418">
        <v>475064.29061000014</v>
      </c>
      <c r="N103" s="405">
        <f t="shared" si="74"/>
        <v>11713055.943186453</v>
      </c>
      <c r="O103" s="405">
        <f t="shared" si="75"/>
        <v>714.20347331277105</v>
      </c>
      <c r="P103" s="405">
        <f t="shared" si="76"/>
        <v>744.39503928735007</v>
      </c>
      <c r="Q103" s="369">
        <v>7</v>
      </c>
      <c r="R103" s="369">
        <v>7</v>
      </c>
      <c r="S103" s="369"/>
      <c r="T103" s="461">
        <f t="shared" si="77"/>
        <v>-2486101.954371836</v>
      </c>
      <c r="U103" s="462">
        <f t="shared" si="78"/>
        <v>-0.18114871739968041</v>
      </c>
      <c r="V103" s="463">
        <f t="shared" si="79"/>
        <v>-153.97046437373501</v>
      </c>
      <c r="W103" s="464"/>
      <c r="X103" s="242">
        <v>560</v>
      </c>
      <c r="Y103" s="18" t="s">
        <v>211</v>
      </c>
      <c r="Z103" s="21">
        <v>15808</v>
      </c>
      <c r="AA103" s="473">
        <f t="shared" si="80"/>
        <v>5218100.4118349124</v>
      </c>
      <c r="AB103" s="473">
        <v>1512547</v>
      </c>
      <c r="AC103" s="22">
        <v>6730647.4118349124</v>
      </c>
      <c r="AD103" s="36">
        <v>6305918</v>
      </c>
      <c r="AE103" s="22">
        <v>13036566</v>
      </c>
      <c r="AF103" s="21">
        <v>2807763.6069482877</v>
      </c>
      <c r="AG103" s="418">
        <f t="shared" si="81"/>
        <v>15844329.606948288</v>
      </c>
      <c r="AH103" s="447">
        <v>-2120236</v>
      </c>
      <c r="AI103" s="442">
        <f t="shared" si="82"/>
        <v>13724093.606948288</v>
      </c>
      <c r="AJ103" s="419">
        <f t="shared" si="83"/>
        <v>868.17393768650606</v>
      </c>
      <c r="AK103" s="369">
        <v>7</v>
      </c>
    </row>
    <row r="104" spans="1:37">
      <c r="A104" s="242">
        <v>576</v>
      </c>
      <c r="B104" s="18" t="s">
        <v>216</v>
      </c>
      <c r="C104" s="21">
        <v>2750</v>
      </c>
      <c r="D104" s="476">
        <f t="shared" si="70"/>
        <v>-146619.60510823876</v>
      </c>
      <c r="E104" s="473">
        <v>553541.19095482107</v>
      </c>
      <c r="F104" s="22">
        <v>406921.58584658231</v>
      </c>
      <c r="G104" s="36">
        <v>784185.01593576057</v>
      </c>
      <c r="H104" s="22">
        <f t="shared" si="71"/>
        <v>1191106.6017823429</v>
      </c>
      <c r="I104" s="425">
        <v>626723.65578542824</v>
      </c>
      <c r="J104" s="418">
        <f t="shared" si="72"/>
        <v>1817830.2575677712</v>
      </c>
      <c r="K104" s="447">
        <v>-237145</v>
      </c>
      <c r="L104" s="442">
        <f t="shared" si="73"/>
        <v>1580685.2575677712</v>
      </c>
      <c r="M104" s="418">
        <v>-41745.281499999997</v>
      </c>
      <c r="N104" s="405">
        <f t="shared" si="74"/>
        <v>1538939.9760677712</v>
      </c>
      <c r="O104" s="405">
        <f t="shared" si="75"/>
        <v>574.7946391155532</v>
      </c>
      <c r="P104" s="405">
        <f t="shared" si="76"/>
        <v>559.61453675191683</v>
      </c>
      <c r="Q104" s="369">
        <v>7</v>
      </c>
      <c r="R104" s="369">
        <v>7</v>
      </c>
      <c r="S104" s="369"/>
      <c r="T104" s="461">
        <f t="shared" si="77"/>
        <v>-432795.00083503779</v>
      </c>
      <c r="U104" s="462">
        <f t="shared" si="78"/>
        <v>-0.21494871828460435</v>
      </c>
      <c r="V104" s="463">
        <f t="shared" si="79"/>
        <v>-140.98220354452826</v>
      </c>
      <c r="W104" s="464"/>
      <c r="X104" s="242">
        <v>576</v>
      </c>
      <c r="Y104" s="18" t="s">
        <v>216</v>
      </c>
      <c r="Z104" s="21">
        <v>2813</v>
      </c>
      <c r="AA104" s="473">
        <f t="shared" si="80"/>
        <v>-104776.7160198614</v>
      </c>
      <c r="AB104" s="473">
        <v>1230202</v>
      </c>
      <c r="AC104" s="22">
        <v>1125425.2839801386</v>
      </c>
      <c r="AD104" s="36">
        <v>498891</v>
      </c>
      <c r="AE104" s="22">
        <v>1624317</v>
      </c>
      <c r="AF104" s="21">
        <v>626308.25840280915</v>
      </c>
      <c r="AG104" s="418">
        <f t="shared" si="81"/>
        <v>2250625.258402809</v>
      </c>
      <c r="AH104" s="447">
        <v>-237145</v>
      </c>
      <c r="AI104" s="442">
        <f t="shared" si="82"/>
        <v>2013480.258402809</v>
      </c>
      <c r="AJ104" s="419">
        <f t="shared" si="83"/>
        <v>715.77684266008146</v>
      </c>
      <c r="AK104" s="369">
        <v>7</v>
      </c>
    </row>
    <row r="105" spans="1:37">
      <c r="A105" s="242">
        <v>781</v>
      </c>
      <c r="B105" s="18" t="s">
        <v>289</v>
      </c>
      <c r="C105" s="21">
        <v>3504</v>
      </c>
      <c r="D105" s="476">
        <f t="shared" si="70"/>
        <v>-697456.18651903095</v>
      </c>
      <c r="E105" s="473">
        <v>3080713.5622427012</v>
      </c>
      <c r="F105" s="22">
        <v>2383257.3757236702</v>
      </c>
      <c r="G105" s="36">
        <v>755301.05299871694</v>
      </c>
      <c r="H105" s="22">
        <f t="shared" si="71"/>
        <v>3138558.4287223872</v>
      </c>
      <c r="I105" s="425">
        <v>807509.98236117931</v>
      </c>
      <c r="J105" s="418">
        <f t="shared" si="72"/>
        <v>3946068.4110835665</v>
      </c>
      <c r="K105" s="447">
        <v>-412507</v>
      </c>
      <c r="L105" s="442">
        <f t="shared" si="73"/>
        <v>3533561.4110835665</v>
      </c>
      <c r="M105" s="418">
        <v>-33904.039000000019</v>
      </c>
      <c r="N105" s="405">
        <f t="shared" si="74"/>
        <v>3499657.3720835666</v>
      </c>
      <c r="O105" s="405">
        <f t="shared" si="75"/>
        <v>1008.4364757658581</v>
      </c>
      <c r="P105" s="405">
        <f t="shared" si="76"/>
        <v>998.76066554896306</v>
      </c>
      <c r="Q105" s="369">
        <v>7</v>
      </c>
      <c r="R105" s="369">
        <v>7</v>
      </c>
      <c r="S105" s="369"/>
      <c r="T105" s="461">
        <f t="shared" si="77"/>
        <v>-35760.777856379282</v>
      </c>
      <c r="U105" s="462">
        <f t="shared" si="78"/>
        <v>-1.0018926833556567E-2</v>
      </c>
      <c r="V105" s="463">
        <f t="shared" si="79"/>
        <v>12.531847155382138</v>
      </c>
      <c r="W105" s="464"/>
      <c r="X105" s="242">
        <v>781</v>
      </c>
      <c r="Y105" s="18" t="s">
        <v>289</v>
      </c>
      <c r="Z105" s="21">
        <v>3584</v>
      </c>
      <c r="AA105" s="473">
        <f t="shared" si="80"/>
        <v>-627539.59158662288</v>
      </c>
      <c r="AB105" s="473">
        <v>3261691</v>
      </c>
      <c r="AC105" s="22">
        <v>2634151.4084133771</v>
      </c>
      <c r="AD105" s="36">
        <v>542259</v>
      </c>
      <c r="AE105" s="22">
        <v>3176410</v>
      </c>
      <c r="AF105" s="21">
        <v>805419.18893994577</v>
      </c>
      <c r="AG105" s="418">
        <f t="shared" si="81"/>
        <v>3981829.1889399458</v>
      </c>
      <c r="AH105" s="447">
        <v>-412507</v>
      </c>
      <c r="AI105" s="442">
        <f t="shared" si="82"/>
        <v>3569322.1889399458</v>
      </c>
      <c r="AJ105" s="419">
        <f t="shared" si="83"/>
        <v>995.90462861047592</v>
      </c>
      <c r="AK105" s="369">
        <v>7</v>
      </c>
    </row>
    <row r="106" spans="1:37" s="175" customFormat="1">
      <c r="A106" s="544"/>
      <c r="B106" s="18" t="s">
        <v>454</v>
      </c>
      <c r="C106" s="38">
        <f>SUM(C96:C105)</f>
        <v>204528</v>
      </c>
      <c r="D106" s="568">
        <f t="shared" ref="D106:AI106" si="84">SUM(D96:D105)</f>
        <v>31551057.303087201</v>
      </c>
      <c r="E106" s="568">
        <f t="shared" si="84"/>
        <v>35373207.19384703</v>
      </c>
      <c r="F106" s="38">
        <f t="shared" si="84"/>
        <v>66924264.496934228</v>
      </c>
      <c r="G106" s="38">
        <f t="shared" si="84"/>
        <v>49616627.616350338</v>
      </c>
      <c r="H106" s="38">
        <f t="shared" si="84"/>
        <v>116540892.11328454</v>
      </c>
      <c r="I106" s="38">
        <f t="shared" si="84"/>
        <v>33529383.695519578</v>
      </c>
      <c r="J106" s="38">
        <f t="shared" si="84"/>
        <v>150070275.80880415</v>
      </c>
      <c r="K106" s="578">
        <f t="shared" si="84"/>
        <v>-17579965</v>
      </c>
      <c r="L106" s="579">
        <f t="shared" si="84"/>
        <v>132490310.80880414</v>
      </c>
      <c r="M106" s="419">
        <f t="shared" si="84"/>
        <v>-8935920.2793899998</v>
      </c>
      <c r="N106" s="419">
        <f t="shared" si="84"/>
        <v>123554390.52941413</v>
      </c>
      <c r="O106" s="405">
        <f t="shared" si="75"/>
        <v>647.78568611047945</v>
      </c>
      <c r="P106" s="405">
        <f t="shared" si="76"/>
        <v>604.095236492872</v>
      </c>
      <c r="Q106" s="545">
        <v>7</v>
      </c>
      <c r="R106" s="545">
        <v>7</v>
      </c>
      <c r="S106" s="38"/>
      <c r="T106" s="546">
        <f t="shared" si="77"/>
        <v>-25667609.488008365</v>
      </c>
      <c r="U106" s="547">
        <f t="shared" si="78"/>
        <v>-0.16229101545998051</v>
      </c>
      <c r="V106" s="548">
        <f t="shared" si="79"/>
        <v>-123.2499815676689</v>
      </c>
      <c r="W106" s="38"/>
      <c r="X106" s="38"/>
      <c r="Y106" s="38"/>
      <c r="Z106" s="38">
        <f t="shared" si="84"/>
        <v>205124</v>
      </c>
      <c r="AA106" s="38">
        <f t="shared" si="84"/>
        <v>31177003.056979161</v>
      </c>
      <c r="AB106" s="38">
        <f t="shared" si="84"/>
        <v>60323562</v>
      </c>
      <c r="AC106" s="38">
        <f t="shared" si="84"/>
        <v>91500565.056979179</v>
      </c>
      <c r="AD106" s="38">
        <f t="shared" si="84"/>
        <v>51169102</v>
      </c>
      <c r="AE106" s="38">
        <f t="shared" si="84"/>
        <v>142669667</v>
      </c>
      <c r="AF106" s="38">
        <f t="shared" si="84"/>
        <v>33068218.296812505</v>
      </c>
      <c r="AG106" s="38">
        <f t="shared" si="84"/>
        <v>175737885.2968125</v>
      </c>
      <c r="AH106" s="38">
        <f t="shared" si="84"/>
        <v>-17579965</v>
      </c>
      <c r="AI106" s="38">
        <f t="shared" si="84"/>
        <v>158157920.2968125</v>
      </c>
      <c r="AJ106" s="419">
        <f t="shared" si="83"/>
        <v>771.03566767814834</v>
      </c>
      <c r="AK106" s="38"/>
    </row>
    <row r="107" spans="1:37">
      <c r="A107" s="242"/>
      <c r="B107" s="18"/>
      <c r="C107" s="21"/>
      <c r="D107" s="476"/>
      <c r="E107" s="473"/>
      <c r="F107" s="22"/>
      <c r="G107" s="36"/>
      <c r="H107" s="22"/>
      <c r="I107" s="425"/>
      <c r="J107" s="418"/>
      <c r="K107" s="447"/>
      <c r="L107" s="442"/>
      <c r="M107" s="418"/>
      <c r="N107" s="405"/>
      <c r="O107" s="405"/>
      <c r="P107" s="405"/>
      <c r="Q107" s="369"/>
      <c r="R107" s="369"/>
      <c r="S107" s="369"/>
      <c r="T107" s="461"/>
      <c r="U107" s="462"/>
      <c r="V107" s="463"/>
      <c r="W107" s="464"/>
      <c r="X107" s="242"/>
      <c r="Y107" s="18"/>
      <c r="Z107" s="21"/>
      <c r="AA107" s="473"/>
      <c r="AB107" s="473"/>
      <c r="AC107" s="22"/>
      <c r="AD107" s="36"/>
      <c r="AE107" s="22"/>
      <c r="AF107" s="21"/>
      <c r="AG107" s="418"/>
      <c r="AH107" s="447"/>
      <c r="AI107" s="442"/>
      <c r="AJ107" s="419"/>
      <c r="AK107" s="369"/>
    </row>
    <row r="108" spans="1:37">
      <c r="A108" s="242">
        <v>75</v>
      </c>
      <c r="B108" s="18" t="s">
        <v>63</v>
      </c>
      <c r="C108" s="21">
        <v>19549</v>
      </c>
      <c r="D108" s="476">
        <f t="shared" ref="D108:D113" si="85">F108-E108</f>
        <v>1737067.8058260581</v>
      </c>
      <c r="E108" s="473">
        <v>-5893924.8826127239</v>
      </c>
      <c r="F108" s="22">
        <v>-4156857.0767866657</v>
      </c>
      <c r="G108" s="36">
        <v>-476092.85014347173</v>
      </c>
      <c r="H108" s="22">
        <f t="shared" ref="H108:H113" si="86">SUM(F108:G108)</f>
        <v>-4632949.926930137</v>
      </c>
      <c r="I108" s="425">
        <v>3266995.9565822659</v>
      </c>
      <c r="J108" s="418">
        <f t="shared" ref="J108:J113" si="87">H108+I108</f>
        <v>-1365953.9703478711</v>
      </c>
      <c r="K108" s="447">
        <v>-1724521</v>
      </c>
      <c r="L108" s="442">
        <f t="shared" ref="L108:L113" si="88">J108+K108</f>
        <v>-3090474.9703478711</v>
      </c>
      <c r="M108" s="418">
        <v>-20427.556890000007</v>
      </c>
      <c r="N108" s="405">
        <f t="shared" ref="N108:N113" si="89">SUM(L108:M108)</f>
        <v>-3110902.5272378712</v>
      </c>
      <c r="O108" s="405">
        <f t="shared" ref="O108:O114" si="90">L108/C108</f>
        <v>-158.08864751894578</v>
      </c>
      <c r="P108" s="405">
        <f t="shared" ref="P108:P114" si="91">N108/C108</f>
        <v>-159.13358878908747</v>
      </c>
      <c r="Q108" s="369">
        <v>8</v>
      </c>
      <c r="R108" s="369">
        <v>8</v>
      </c>
      <c r="S108" s="369"/>
      <c r="T108" s="461">
        <f t="shared" ref="T108:T114" si="92">L108-AI108</f>
        <v>-5555119.3261939334</v>
      </c>
      <c r="U108" s="462">
        <f t="shared" ref="U108:U114" si="93">T108/AI108</f>
        <v>-2.2539232944572136</v>
      </c>
      <c r="V108" s="463">
        <f t="shared" ref="V108:V114" si="94">O108-AJ108</f>
        <v>-283.18479795271202</v>
      </c>
      <c r="W108" s="464"/>
      <c r="X108" s="242">
        <v>75</v>
      </c>
      <c r="Y108" s="18" t="s">
        <v>63</v>
      </c>
      <c r="Z108" s="21">
        <v>19702</v>
      </c>
      <c r="AA108" s="473">
        <f t="shared" ref="AA108:AA113" si="95">AC108-AB108</f>
        <v>1151079.1216108592</v>
      </c>
      <c r="AB108" s="473">
        <v>-27787</v>
      </c>
      <c r="AC108" s="22">
        <v>1123292.1216108592</v>
      </c>
      <c r="AD108" s="36">
        <v>-171272</v>
      </c>
      <c r="AE108" s="22">
        <v>952020</v>
      </c>
      <c r="AF108" s="21">
        <v>3237145.3558460623</v>
      </c>
      <c r="AG108" s="418">
        <f t="shared" ref="AG108:AG113" si="96">SUM(AE108:AF108)</f>
        <v>4189165.3558460623</v>
      </c>
      <c r="AH108" s="447">
        <v>-1724521</v>
      </c>
      <c r="AI108" s="442">
        <f t="shared" ref="AI108:AI113" si="97">SUM(AG108:AH108)</f>
        <v>2464644.3558460623</v>
      </c>
      <c r="AJ108" s="419">
        <f t="shared" ref="AJ108:AJ114" si="98">AI108/Z108</f>
        <v>125.09615043376623</v>
      </c>
      <c r="AK108" s="369">
        <v>8</v>
      </c>
    </row>
    <row r="109" spans="1:37">
      <c r="A109" s="242">
        <v>285</v>
      </c>
      <c r="B109" s="18" t="s">
        <v>143</v>
      </c>
      <c r="C109" s="21">
        <v>50617</v>
      </c>
      <c r="D109" s="476">
        <f t="shared" si="85"/>
        <v>3991928.0908209458</v>
      </c>
      <c r="E109" s="473">
        <v>-14116135.872469231</v>
      </c>
      <c r="F109" s="22">
        <v>-10124207.781648286</v>
      </c>
      <c r="G109" s="36">
        <v>8933546.8524823692</v>
      </c>
      <c r="H109" s="22">
        <f t="shared" si="86"/>
        <v>-1190660.9291659165</v>
      </c>
      <c r="I109" s="425">
        <v>7949575.4258162091</v>
      </c>
      <c r="J109" s="418">
        <f t="shared" si="87"/>
        <v>6758914.4966502925</v>
      </c>
      <c r="K109" s="447">
        <v>-1899221</v>
      </c>
      <c r="L109" s="442">
        <f t="shared" si="88"/>
        <v>4859693.4966502925</v>
      </c>
      <c r="M109" s="418">
        <v>-743992.02410000004</v>
      </c>
      <c r="N109" s="405">
        <f t="shared" si="89"/>
        <v>4115701.4725502925</v>
      </c>
      <c r="O109" s="405">
        <f t="shared" si="90"/>
        <v>96.009117423993771</v>
      </c>
      <c r="P109" s="405">
        <f t="shared" si="91"/>
        <v>81.310655956502615</v>
      </c>
      <c r="Q109" s="369">
        <v>8</v>
      </c>
      <c r="R109" s="369">
        <v>8</v>
      </c>
      <c r="S109" s="369"/>
      <c r="T109" s="461">
        <f t="shared" si="92"/>
        <v>-17751014.421356227</v>
      </c>
      <c r="U109" s="462">
        <f t="shared" si="93"/>
        <v>-0.78507114795905297</v>
      </c>
      <c r="V109" s="463">
        <f t="shared" si="94"/>
        <v>-345.25291723587861</v>
      </c>
      <c r="W109" s="464"/>
      <c r="X109" s="242">
        <v>285</v>
      </c>
      <c r="Y109" s="18" t="s">
        <v>143</v>
      </c>
      <c r="Z109" s="21">
        <v>51241</v>
      </c>
      <c r="AA109" s="473">
        <f t="shared" si="95"/>
        <v>3728548.6633794773</v>
      </c>
      <c r="AB109" s="473">
        <v>1970741</v>
      </c>
      <c r="AC109" s="22">
        <v>5699289.6633794773</v>
      </c>
      <c r="AD109" s="36">
        <v>11015505</v>
      </c>
      <c r="AE109" s="22">
        <v>16714794</v>
      </c>
      <c r="AF109" s="21">
        <v>7795134.9180065216</v>
      </c>
      <c r="AG109" s="418">
        <f t="shared" si="96"/>
        <v>24509928.918006521</v>
      </c>
      <c r="AH109" s="447">
        <v>-1899221</v>
      </c>
      <c r="AI109" s="442">
        <f t="shared" si="97"/>
        <v>22610707.918006521</v>
      </c>
      <c r="AJ109" s="419">
        <f t="shared" si="98"/>
        <v>441.26203465987237</v>
      </c>
      <c r="AK109" s="369">
        <v>8</v>
      </c>
    </row>
    <row r="110" spans="1:37">
      <c r="A110" s="242">
        <v>286</v>
      </c>
      <c r="B110" s="18" t="s">
        <v>144</v>
      </c>
      <c r="C110" s="21">
        <v>79429</v>
      </c>
      <c r="D110" s="476">
        <f t="shared" si="85"/>
        <v>1685942.9173913635</v>
      </c>
      <c r="E110" s="473">
        <v>-26409547.934287209</v>
      </c>
      <c r="F110" s="22">
        <v>-24723605.016895846</v>
      </c>
      <c r="G110" s="36">
        <v>14067046.414358117</v>
      </c>
      <c r="H110" s="22">
        <f t="shared" si="86"/>
        <v>-10656558.602537729</v>
      </c>
      <c r="I110" s="425">
        <v>13201840.324970668</v>
      </c>
      <c r="J110" s="418">
        <f t="shared" si="87"/>
        <v>2545281.7224329393</v>
      </c>
      <c r="K110" s="447">
        <v>-7434334</v>
      </c>
      <c r="L110" s="442">
        <f t="shared" si="88"/>
        <v>-4889052.2775670607</v>
      </c>
      <c r="M110" s="418">
        <v>-143576.88410000014</v>
      </c>
      <c r="N110" s="405">
        <f t="shared" si="89"/>
        <v>-5032629.161667061</v>
      </c>
      <c r="O110" s="405">
        <f t="shared" si="90"/>
        <v>-61.552484326468424</v>
      </c>
      <c r="P110" s="405">
        <f t="shared" si="91"/>
        <v>-63.36009721470824</v>
      </c>
      <c r="Q110" s="369">
        <v>8</v>
      </c>
      <c r="R110" s="369">
        <v>8</v>
      </c>
      <c r="S110" s="369"/>
      <c r="T110" s="461">
        <f t="shared" si="92"/>
        <v>-21710945.070928819</v>
      </c>
      <c r="U110" s="462">
        <f t="shared" si="93"/>
        <v>-1.2906362760495282</v>
      </c>
      <c r="V110" s="463">
        <f t="shared" si="94"/>
        <v>-270.63957500389603</v>
      </c>
      <c r="W110" s="464"/>
      <c r="X110" s="242">
        <v>286</v>
      </c>
      <c r="Y110" s="18" t="s">
        <v>144</v>
      </c>
      <c r="Z110" s="21">
        <v>80454</v>
      </c>
      <c r="AA110" s="473">
        <f t="shared" si="95"/>
        <v>2493829.2483633235</v>
      </c>
      <c r="AB110" s="473">
        <v>-4708009</v>
      </c>
      <c r="AC110" s="22">
        <v>-2214179.7516366765</v>
      </c>
      <c r="AD110" s="36">
        <v>13395157</v>
      </c>
      <c r="AE110" s="22">
        <v>11180977</v>
      </c>
      <c r="AF110" s="21">
        <v>13075249.793361763</v>
      </c>
      <c r="AG110" s="418">
        <f t="shared" si="96"/>
        <v>24256226.793361761</v>
      </c>
      <c r="AH110" s="447">
        <v>-7434334</v>
      </c>
      <c r="AI110" s="442">
        <f t="shared" si="97"/>
        <v>16821892.793361761</v>
      </c>
      <c r="AJ110" s="419">
        <f t="shared" si="98"/>
        <v>209.0870906774276</v>
      </c>
      <c r="AK110" s="369">
        <v>8</v>
      </c>
    </row>
    <row r="111" spans="1:37">
      <c r="A111" s="242">
        <v>489</v>
      </c>
      <c r="B111" s="18" t="s">
        <v>191</v>
      </c>
      <c r="C111" s="21">
        <v>1791</v>
      </c>
      <c r="D111" s="476">
        <f t="shared" si="85"/>
        <v>107103.82811228791</v>
      </c>
      <c r="E111" s="473">
        <v>843424.5201103501</v>
      </c>
      <c r="F111" s="22">
        <v>950528.34822263801</v>
      </c>
      <c r="G111" s="36">
        <v>856201.88495069812</v>
      </c>
      <c r="H111" s="22">
        <f t="shared" si="86"/>
        <v>1806730.2331733361</v>
      </c>
      <c r="I111" s="425">
        <v>430233.60512749996</v>
      </c>
      <c r="J111" s="418">
        <f t="shared" si="87"/>
        <v>2236963.8383008363</v>
      </c>
      <c r="K111" s="447">
        <v>-425642</v>
      </c>
      <c r="L111" s="442">
        <f t="shared" si="88"/>
        <v>1811321.8383008363</v>
      </c>
      <c r="M111" s="418">
        <v>-1235929.1750000003</v>
      </c>
      <c r="N111" s="405">
        <f t="shared" si="89"/>
        <v>575392.66330083599</v>
      </c>
      <c r="O111" s="405">
        <f t="shared" si="90"/>
        <v>1011.3466433840515</v>
      </c>
      <c r="P111" s="405">
        <f t="shared" si="91"/>
        <v>321.26893539968506</v>
      </c>
      <c r="Q111" s="369">
        <v>8</v>
      </c>
      <c r="R111" s="369">
        <v>8</v>
      </c>
      <c r="S111" s="369"/>
      <c r="T111" s="461">
        <f t="shared" si="92"/>
        <v>-177873.47130652331</v>
      </c>
      <c r="U111" s="462">
        <f t="shared" si="93"/>
        <v>-8.9419812346950053E-2</v>
      </c>
      <c r="V111" s="463">
        <f t="shared" si="94"/>
        <v>-72.683498091348838</v>
      </c>
      <c r="W111" s="464"/>
      <c r="X111" s="242">
        <v>489</v>
      </c>
      <c r="Y111" s="18" t="s">
        <v>191</v>
      </c>
      <c r="Z111" s="21">
        <v>1835</v>
      </c>
      <c r="AA111" s="473">
        <f t="shared" si="95"/>
        <v>96486.14250286296</v>
      </c>
      <c r="AB111" s="473">
        <v>1177909</v>
      </c>
      <c r="AC111" s="22">
        <v>1274395.142502863</v>
      </c>
      <c r="AD111" s="36">
        <v>713914</v>
      </c>
      <c r="AE111" s="22">
        <v>1988310</v>
      </c>
      <c r="AF111" s="21">
        <v>426527.30960735946</v>
      </c>
      <c r="AG111" s="418">
        <f t="shared" si="96"/>
        <v>2414837.3096073596</v>
      </c>
      <c r="AH111" s="447">
        <v>-425642</v>
      </c>
      <c r="AI111" s="442">
        <f t="shared" si="97"/>
        <v>1989195.3096073596</v>
      </c>
      <c r="AJ111" s="419">
        <f t="shared" si="98"/>
        <v>1084.0301414754003</v>
      </c>
      <c r="AK111" s="369">
        <v>8</v>
      </c>
    </row>
    <row r="112" spans="1:37">
      <c r="A112" s="242">
        <v>624</v>
      </c>
      <c r="B112" s="18" t="s">
        <v>241</v>
      </c>
      <c r="C112" s="21">
        <v>5117</v>
      </c>
      <c r="D112" s="476">
        <f t="shared" si="85"/>
        <v>1793442.4777765321</v>
      </c>
      <c r="E112" s="473">
        <v>1246634.4738595742</v>
      </c>
      <c r="F112" s="22">
        <v>3040076.9516361062</v>
      </c>
      <c r="G112" s="36">
        <v>1091576.2944653502</v>
      </c>
      <c r="H112" s="22">
        <f t="shared" si="86"/>
        <v>4131653.2461014567</v>
      </c>
      <c r="I112" s="425">
        <v>735834.67062546057</v>
      </c>
      <c r="J112" s="418">
        <f t="shared" si="87"/>
        <v>4867487.916726917</v>
      </c>
      <c r="K112" s="447">
        <v>-879719</v>
      </c>
      <c r="L112" s="442">
        <f t="shared" si="88"/>
        <v>3987768.916726917</v>
      </c>
      <c r="M112" s="418">
        <v>-97604.799499999965</v>
      </c>
      <c r="N112" s="405">
        <f t="shared" si="89"/>
        <v>3890164.1172269173</v>
      </c>
      <c r="O112" s="405">
        <f t="shared" si="90"/>
        <v>779.31774804121892</v>
      </c>
      <c r="P112" s="405">
        <f t="shared" si="91"/>
        <v>760.24313410727325</v>
      </c>
      <c r="Q112" s="369">
        <v>8</v>
      </c>
      <c r="R112" s="369">
        <v>8</v>
      </c>
      <c r="S112" s="369"/>
      <c r="T112" s="461">
        <f t="shared" si="92"/>
        <v>-1416172.9445850411</v>
      </c>
      <c r="U112" s="462">
        <f t="shared" si="93"/>
        <v>-0.26206294977444955</v>
      </c>
      <c r="V112" s="463">
        <f t="shared" si="94"/>
        <v>-276.34583103906198</v>
      </c>
      <c r="W112" s="464"/>
      <c r="X112" s="242">
        <v>624</v>
      </c>
      <c r="Y112" s="18" t="s">
        <v>241</v>
      </c>
      <c r="Z112" s="21">
        <v>5119</v>
      </c>
      <c r="AA112" s="473">
        <f t="shared" si="95"/>
        <v>1872666.9179023271</v>
      </c>
      <c r="AB112" s="473">
        <v>2472909</v>
      </c>
      <c r="AC112" s="22">
        <v>4345575.9179023271</v>
      </c>
      <c r="AD112" s="36">
        <v>1198329</v>
      </c>
      <c r="AE112" s="22">
        <v>5543904</v>
      </c>
      <c r="AF112" s="21">
        <v>739756.86131195829</v>
      </c>
      <c r="AG112" s="418">
        <f t="shared" si="96"/>
        <v>6283660.8613119582</v>
      </c>
      <c r="AH112" s="447">
        <v>-879719</v>
      </c>
      <c r="AI112" s="442">
        <f t="shared" si="97"/>
        <v>5403941.8613119582</v>
      </c>
      <c r="AJ112" s="419">
        <f t="shared" si="98"/>
        <v>1055.6635790802809</v>
      </c>
      <c r="AK112" s="369">
        <v>8</v>
      </c>
    </row>
    <row r="113" spans="1:37">
      <c r="A113" s="242">
        <v>935</v>
      </c>
      <c r="B113" s="18" t="s">
        <v>329</v>
      </c>
      <c r="C113" s="21">
        <v>2985</v>
      </c>
      <c r="D113" s="476">
        <f t="shared" si="85"/>
        <v>138198.16729951501</v>
      </c>
      <c r="E113" s="473">
        <v>-2260.6122355998741</v>
      </c>
      <c r="F113" s="22">
        <v>135937.55506391515</v>
      </c>
      <c r="G113" s="36">
        <v>1082296.6779084497</v>
      </c>
      <c r="H113" s="22">
        <f t="shared" si="86"/>
        <v>1218234.2329723649</v>
      </c>
      <c r="I113" s="425">
        <v>637315.49600741966</v>
      </c>
      <c r="J113" s="418">
        <f t="shared" si="87"/>
        <v>1855549.7289797845</v>
      </c>
      <c r="K113" s="447">
        <v>62258</v>
      </c>
      <c r="L113" s="442">
        <f t="shared" si="88"/>
        <v>1917807.7289797845</v>
      </c>
      <c r="M113" s="418">
        <v>1263530.3486000004</v>
      </c>
      <c r="N113" s="405">
        <f t="shared" si="89"/>
        <v>3181338.0775797851</v>
      </c>
      <c r="O113" s="405">
        <f t="shared" si="90"/>
        <v>642.48165124950901</v>
      </c>
      <c r="P113" s="405">
        <f t="shared" si="91"/>
        <v>1065.7749003617371</v>
      </c>
      <c r="Q113" s="369">
        <v>8</v>
      </c>
      <c r="R113" s="369">
        <v>8</v>
      </c>
      <c r="S113" s="369"/>
      <c r="T113" s="461">
        <f t="shared" si="92"/>
        <v>-373567.11888620537</v>
      </c>
      <c r="U113" s="462">
        <f t="shared" si="93"/>
        <v>-0.1630318667563786</v>
      </c>
      <c r="V113" s="463">
        <f t="shared" si="94"/>
        <v>-111.26007502219818</v>
      </c>
      <c r="W113" s="464"/>
      <c r="X113" s="242">
        <v>935</v>
      </c>
      <c r="Y113" s="18" t="s">
        <v>329</v>
      </c>
      <c r="Z113" s="21">
        <v>3040</v>
      </c>
      <c r="AA113" s="473">
        <f t="shared" si="95"/>
        <v>276616.66924199753</v>
      </c>
      <c r="AB113" s="473">
        <v>423190</v>
      </c>
      <c r="AC113" s="22">
        <v>699806.66924199753</v>
      </c>
      <c r="AD113" s="36">
        <v>896706</v>
      </c>
      <c r="AE113" s="22">
        <v>1596513</v>
      </c>
      <c r="AF113" s="21">
        <v>632603.8478659899</v>
      </c>
      <c r="AG113" s="418">
        <f t="shared" si="96"/>
        <v>2229116.8478659899</v>
      </c>
      <c r="AH113" s="447">
        <v>62258</v>
      </c>
      <c r="AI113" s="442">
        <f t="shared" si="97"/>
        <v>2291374.8478659899</v>
      </c>
      <c r="AJ113" s="419">
        <f t="shared" si="98"/>
        <v>753.74172627170719</v>
      </c>
      <c r="AK113" s="369">
        <v>8</v>
      </c>
    </row>
    <row r="114" spans="1:37" s="175" customFormat="1">
      <c r="A114" s="544"/>
      <c r="B114" s="18" t="s">
        <v>421</v>
      </c>
      <c r="C114" s="38">
        <f>SUM(C108:C113)</f>
        <v>159488</v>
      </c>
      <c r="D114" s="568">
        <f t="shared" ref="D114:AI114" si="99">SUM(D108:D113)</f>
        <v>9453683.2872267012</v>
      </c>
      <c r="E114" s="568">
        <f t="shared" si="99"/>
        <v>-44331810.307634845</v>
      </c>
      <c r="F114" s="38">
        <f t="shared" si="99"/>
        <v>-34878127.020408139</v>
      </c>
      <c r="G114" s="38">
        <f t="shared" si="99"/>
        <v>25554575.274021514</v>
      </c>
      <c r="H114" s="38">
        <f t="shared" si="99"/>
        <v>-9323551.7463866249</v>
      </c>
      <c r="I114" s="38">
        <f t="shared" si="99"/>
        <v>26221795.479129519</v>
      </c>
      <c r="J114" s="38">
        <f t="shared" si="99"/>
        <v>16898243.732742898</v>
      </c>
      <c r="K114" s="578">
        <f t="shared" si="99"/>
        <v>-12301179</v>
      </c>
      <c r="L114" s="579">
        <f t="shared" si="99"/>
        <v>4597064.7327428982</v>
      </c>
      <c r="M114" s="419">
        <f t="shared" si="99"/>
        <v>-978000.09099000017</v>
      </c>
      <c r="N114" s="419">
        <f t="shared" si="99"/>
        <v>3619064.6417528987</v>
      </c>
      <c r="O114" s="405">
        <f t="shared" si="90"/>
        <v>28.823891030942129</v>
      </c>
      <c r="P114" s="405">
        <f t="shared" si="91"/>
        <v>22.69176766749159</v>
      </c>
      <c r="Q114" s="545">
        <v>8</v>
      </c>
      <c r="R114" s="545">
        <v>8</v>
      </c>
      <c r="S114" s="545"/>
      <c r="T114" s="546">
        <f t="shared" si="92"/>
        <v>-46984692.353256747</v>
      </c>
      <c r="U114" s="547">
        <f t="shared" si="93"/>
        <v>-0.91087808961066519</v>
      </c>
      <c r="V114" s="548">
        <f t="shared" si="94"/>
        <v>-290.78350396629838</v>
      </c>
      <c r="W114" s="38"/>
      <c r="X114" s="38"/>
      <c r="Y114" s="38"/>
      <c r="Z114" s="38">
        <f t="shared" si="99"/>
        <v>161391</v>
      </c>
      <c r="AA114" s="38">
        <f t="shared" si="99"/>
        <v>9619226.7630008496</v>
      </c>
      <c r="AB114" s="38">
        <f t="shared" si="99"/>
        <v>1308953</v>
      </c>
      <c r="AC114" s="38">
        <f t="shared" si="99"/>
        <v>10928179.76300085</v>
      </c>
      <c r="AD114" s="38">
        <f t="shared" si="99"/>
        <v>27048339</v>
      </c>
      <c r="AE114" s="38">
        <f t="shared" si="99"/>
        <v>37976518</v>
      </c>
      <c r="AF114" s="38">
        <f t="shared" si="99"/>
        <v>25906418.085999656</v>
      </c>
      <c r="AG114" s="38">
        <f t="shared" si="99"/>
        <v>63882936.085999645</v>
      </c>
      <c r="AH114" s="38">
        <f t="shared" si="99"/>
        <v>-12301179</v>
      </c>
      <c r="AI114" s="38">
        <f t="shared" si="99"/>
        <v>51581757.085999645</v>
      </c>
      <c r="AJ114" s="419">
        <f t="shared" si="98"/>
        <v>319.60739499724053</v>
      </c>
      <c r="AK114" s="38"/>
    </row>
    <row r="115" spans="1:37">
      <c r="A115" s="242"/>
      <c r="B115" s="18"/>
      <c r="C115" s="21"/>
      <c r="D115" s="476"/>
      <c r="E115" s="473"/>
      <c r="F115" s="22"/>
      <c r="G115" s="36"/>
      <c r="H115" s="22"/>
      <c r="I115" s="425"/>
      <c r="J115" s="418"/>
      <c r="K115" s="447"/>
      <c r="L115" s="442"/>
      <c r="M115" s="418"/>
      <c r="N115" s="405"/>
      <c r="O115" s="405"/>
      <c r="P115" s="405"/>
      <c r="Q115" s="369"/>
      <c r="R115" s="369"/>
      <c r="S115" s="369"/>
      <c r="T115" s="461"/>
      <c r="U115" s="462"/>
      <c r="V115" s="463"/>
      <c r="W115" s="464"/>
      <c r="X115" s="242"/>
      <c r="Y115" s="18"/>
      <c r="Z115" s="21"/>
      <c r="AA115" s="473"/>
      <c r="AB115" s="473"/>
      <c r="AC115" s="22"/>
      <c r="AD115" s="36"/>
      <c r="AE115" s="22"/>
      <c r="AF115" s="21"/>
      <c r="AG115" s="418"/>
      <c r="AH115" s="447"/>
      <c r="AI115" s="442"/>
      <c r="AJ115" s="419"/>
      <c r="AK115" s="369"/>
    </row>
    <row r="116" spans="1:37">
      <c r="A116" s="242">
        <v>153</v>
      </c>
      <c r="B116" s="18" t="s">
        <v>92</v>
      </c>
      <c r="C116" s="21">
        <v>25208</v>
      </c>
      <c r="D116" s="476">
        <f t="shared" ref="D116:D124" si="100">F116-E116</f>
        <v>-1018068.1875536572</v>
      </c>
      <c r="E116" s="473">
        <v>8260062.6937261978</v>
      </c>
      <c r="F116" s="22">
        <v>7241994.5061725406</v>
      </c>
      <c r="G116" s="36">
        <v>7710227.9065998495</v>
      </c>
      <c r="H116" s="22">
        <f t="shared" ref="H116:H124" si="101">SUM(F116:G116)</f>
        <v>14952222.412772391</v>
      </c>
      <c r="I116" s="425">
        <v>3946502.4966223831</v>
      </c>
      <c r="J116" s="418">
        <f t="shared" ref="J116:J124" si="102">H116+I116</f>
        <v>18898724.909394775</v>
      </c>
      <c r="K116" s="447">
        <v>-1241687</v>
      </c>
      <c r="L116" s="442">
        <f t="shared" ref="L116:L124" si="103">J116+K116</f>
        <v>17657037.909394775</v>
      </c>
      <c r="M116" s="418">
        <v>-969235.82223000005</v>
      </c>
      <c r="N116" s="405">
        <f t="shared" ref="N116:N124" si="104">SUM(L116:M116)</f>
        <v>16687802.087164775</v>
      </c>
      <c r="O116" s="405">
        <f t="shared" ref="O116:O125" si="105">L116/C116</f>
        <v>700.45374124860257</v>
      </c>
      <c r="P116" s="405">
        <f t="shared" ref="P116:P125" si="106">N116/C116</f>
        <v>662.00420847210307</v>
      </c>
      <c r="Q116" s="369">
        <v>9</v>
      </c>
      <c r="R116" s="369">
        <v>9</v>
      </c>
      <c r="S116" s="369"/>
      <c r="T116" s="461">
        <f t="shared" ref="T116:T125" si="107">L116-AI116</f>
        <v>-6121633.420452401</v>
      </c>
      <c r="U116" s="462">
        <f t="shared" ref="U116:U125" si="108">T116/AI116</f>
        <v>-0.25744219832705617</v>
      </c>
      <c r="V116" s="463">
        <f t="shared" ref="V116:V125" si="109">O116-AJ116</f>
        <v>-226.40930025781631</v>
      </c>
      <c r="W116" s="464"/>
      <c r="X116" s="242">
        <v>153</v>
      </c>
      <c r="Y116" s="18" t="s">
        <v>92</v>
      </c>
      <c r="Z116" s="21">
        <v>25655</v>
      </c>
      <c r="AA116" s="473">
        <f t="shared" ref="AA116:AA124" si="110">AC116-AB116</f>
        <v>-752168.71725398861</v>
      </c>
      <c r="AB116" s="473">
        <v>13629555</v>
      </c>
      <c r="AC116" s="22">
        <v>12877386.282746011</v>
      </c>
      <c r="AD116" s="36">
        <v>8224747</v>
      </c>
      <c r="AE116" s="22">
        <v>21102133</v>
      </c>
      <c r="AF116" s="21">
        <v>3918225.3298471766</v>
      </c>
      <c r="AG116" s="418">
        <f t="shared" ref="AG116:AG124" si="111">SUM(AE116:AF116)</f>
        <v>25020358.329847176</v>
      </c>
      <c r="AH116" s="447">
        <v>-1241687</v>
      </c>
      <c r="AI116" s="442">
        <f t="shared" ref="AI116:AI124" si="112">SUM(AG116:AH116)</f>
        <v>23778671.329847176</v>
      </c>
      <c r="AJ116" s="419">
        <f t="shared" ref="AJ116:AJ125" si="113">AI116/Z116</f>
        <v>926.86304150641888</v>
      </c>
      <c r="AK116" s="369">
        <v>9</v>
      </c>
    </row>
    <row r="117" spans="1:37">
      <c r="A117" s="242">
        <v>405</v>
      </c>
      <c r="B117" s="18" t="s">
        <v>165</v>
      </c>
      <c r="C117" s="21">
        <v>72650</v>
      </c>
      <c r="D117" s="476">
        <f t="shared" si="100"/>
        <v>8914606.1297472976</v>
      </c>
      <c r="E117" s="473">
        <v>-4017345.9555867026</v>
      </c>
      <c r="F117" s="22">
        <v>4897260.1741605941</v>
      </c>
      <c r="G117" s="36">
        <v>13124104.692497492</v>
      </c>
      <c r="H117" s="22">
        <f t="shared" si="101"/>
        <v>18021364.866658084</v>
      </c>
      <c r="I117" s="425">
        <v>11751886.434163246</v>
      </c>
      <c r="J117" s="418">
        <f t="shared" si="102"/>
        <v>29773251.30082133</v>
      </c>
      <c r="K117" s="447">
        <v>-5769783</v>
      </c>
      <c r="L117" s="442">
        <f t="shared" si="103"/>
        <v>24003468.30082133</v>
      </c>
      <c r="M117" s="418">
        <v>-1999198.7070900006</v>
      </c>
      <c r="N117" s="405">
        <f t="shared" si="104"/>
        <v>22004269.593731329</v>
      </c>
      <c r="O117" s="405">
        <f t="shared" si="105"/>
        <v>330.3987377952007</v>
      </c>
      <c r="P117" s="405">
        <f t="shared" si="106"/>
        <v>302.88051746361089</v>
      </c>
      <c r="Q117" s="369">
        <v>9</v>
      </c>
      <c r="R117" s="369">
        <v>9</v>
      </c>
      <c r="S117" s="369"/>
      <c r="T117" s="461">
        <f t="shared" si="107"/>
        <v>-2634270.7907833941</v>
      </c>
      <c r="U117" s="462">
        <f t="shared" si="108"/>
        <v>-9.8892431588295845E-2</v>
      </c>
      <c r="V117" s="463">
        <f t="shared" si="109"/>
        <v>-36.340517809677522</v>
      </c>
      <c r="W117" s="464"/>
      <c r="X117" s="242">
        <v>405</v>
      </c>
      <c r="Y117" s="18" t="s">
        <v>165</v>
      </c>
      <c r="Z117" s="21">
        <v>72634</v>
      </c>
      <c r="AA117" s="473">
        <f t="shared" si="110"/>
        <v>8167377.8514719084</v>
      </c>
      <c r="AB117" s="473">
        <v>3493473</v>
      </c>
      <c r="AC117" s="22">
        <v>11660850.851471908</v>
      </c>
      <c r="AD117" s="36">
        <v>9203077</v>
      </c>
      <c r="AE117" s="22">
        <v>20863927</v>
      </c>
      <c r="AF117" s="21">
        <v>11543595.091604726</v>
      </c>
      <c r="AG117" s="418">
        <f t="shared" si="111"/>
        <v>32407522.091604725</v>
      </c>
      <c r="AH117" s="447">
        <v>-5769783</v>
      </c>
      <c r="AI117" s="442">
        <f t="shared" si="112"/>
        <v>26637739.091604725</v>
      </c>
      <c r="AJ117" s="419">
        <f t="shared" si="113"/>
        <v>366.73925560487822</v>
      </c>
      <c r="AK117" s="369">
        <v>9</v>
      </c>
    </row>
    <row r="118" spans="1:37">
      <c r="A118" s="242">
        <v>416</v>
      </c>
      <c r="B118" s="18" t="s">
        <v>169</v>
      </c>
      <c r="C118" s="21">
        <v>2886</v>
      </c>
      <c r="D118" s="476">
        <f t="shared" si="100"/>
        <v>1196204.7039322532</v>
      </c>
      <c r="E118" s="473">
        <v>-866614.16070128873</v>
      </c>
      <c r="F118" s="22">
        <v>329590.54323096434</v>
      </c>
      <c r="G118" s="36">
        <v>1322457.921815566</v>
      </c>
      <c r="H118" s="22">
        <f t="shared" si="101"/>
        <v>1652048.4650465304</v>
      </c>
      <c r="I118" s="425">
        <v>519920.73531903088</v>
      </c>
      <c r="J118" s="418">
        <f t="shared" si="102"/>
        <v>2171969.2003655611</v>
      </c>
      <c r="K118" s="447">
        <v>-584974</v>
      </c>
      <c r="L118" s="442">
        <f t="shared" si="103"/>
        <v>1586995.2003655611</v>
      </c>
      <c r="M118" s="418">
        <v>26286.832000000009</v>
      </c>
      <c r="N118" s="405">
        <f t="shared" si="104"/>
        <v>1613282.032365561</v>
      </c>
      <c r="O118" s="405">
        <f t="shared" si="105"/>
        <v>549.89438682105367</v>
      </c>
      <c r="P118" s="405">
        <f t="shared" si="106"/>
        <v>559.00278321745009</v>
      </c>
      <c r="Q118" s="369">
        <v>9</v>
      </c>
      <c r="R118" s="369">
        <v>9</v>
      </c>
      <c r="S118" s="369"/>
      <c r="T118" s="461">
        <f t="shared" si="107"/>
        <v>-66140.769057884347</v>
      </c>
      <c r="U118" s="462">
        <f t="shared" si="108"/>
        <v>-4.000927345434984E-2</v>
      </c>
      <c r="V118" s="463">
        <f t="shared" si="109"/>
        <v>-16.83031987193408</v>
      </c>
      <c r="W118" s="464"/>
      <c r="X118" s="242">
        <v>416</v>
      </c>
      <c r="Y118" s="18" t="s">
        <v>169</v>
      </c>
      <c r="Z118" s="21">
        <v>2917</v>
      </c>
      <c r="AA118" s="473">
        <f t="shared" si="110"/>
        <v>1005997.2618085606</v>
      </c>
      <c r="AB118" s="473">
        <v>-603278</v>
      </c>
      <c r="AC118" s="22">
        <v>402719.26180856058</v>
      </c>
      <c r="AD118" s="36">
        <v>1316051</v>
      </c>
      <c r="AE118" s="22">
        <v>1718770</v>
      </c>
      <c r="AF118" s="21">
        <v>519339.96942344547</v>
      </c>
      <c r="AG118" s="418">
        <f t="shared" si="111"/>
        <v>2238109.9694234454</v>
      </c>
      <c r="AH118" s="447">
        <v>-584974</v>
      </c>
      <c r="AI118" s="442">
        <f t="shared" si="112"/>
        <v>1653135.9694234454</v>
      </c>
      <c r="AJ118" s="419">
        <f t="shared" si="113"/>
        <v>566.72470669298775</v>
      </c>
      <c r="AK118" s="369">
        <v>9</v>
      </c>
    </row>
    <row r="119" spans="1:37">
      <c r="A119" s="242">
        <v>441</v>
      </c>
      <c r="B119" s="18" t="s">
        <v>183</v>
      </c>
      <c r="C119" s="21">
        <v>4421</v>
      </c>
      <c r="D119" s="476">
        <f t="shared" si="100"/>
        <v>399707.41923916945</v>
      </c>
      <c r="E119" s="473">
        <v>-1223394.665409629</v>
      </c>
      <c r="F119" s="22">
        <v>-823687.24617045955</v>
      </c>
      <c r="G119" s="36">
        <v>1132309.9339401315</v>
      </c>
      <c r="H119" s="22">
        <f t="shared" si="101"/>
        <v>308622.6877696719</v>
      </c>
      <c r="I119" s="425">
        <v>893458.73300246266</v>
      </c>
      <c r="J119" s="418">
        <f t="shared" si="102"/>
        <v>1202081.4207721346</v>
      </c>
      <c r="K119" s="447">
        <v>-398992</v>
      </c>
      <c r="L119" s="442">
        <f t="shared" si="103"/>
        <v>803089.42077213456</v>
      </c>
      <c r="M119" s="418">
        <v>-93303.317900000009</v>
      </c>
      <c r="N119" s="405">
        <f t="shared" si="104"/>
        <v>709786.10287213454</v>
      </c>
      <c r="O119" s="405">
        <f t="shared" si="105"/>
        <v>181.65334104775721</v>
      </c>
      <c r="P119" s="405">
        <f t="shared" si="106"/>
        <v>160.54876789688635</v>
      </c>
      <c r="Q119" s="369">
        <v>9</v>
      </c>
      <c r="R119" s="369">
        <v>9</v>
      </c>
      <c r="S119" s="369"/>
      <c r="T119" s="461">
        <f t="shared" si="107"/>
        <v>74183.741589216515</v>
      </c>
      <c r="U119" s="462">
        <f t="shared" si="108"/>
        <v>0.10177413032695029</v>
      </c>
      <c r="V119" s="463">
        <f t="shared" si="109"/>
        <v>18.69656054632236</v>
      </c>
      <c r="W119" s="464"/>
      <c r="X119" s="242">
        <v>441</v>
      </c>
      <c r="Y119" s="18" t="s">
        <v>183</v>
      </c>
      <c r="Z119" s="21">
        <v>4473</v>
      </c>
      <c r="AA119" s="473">
        <f t="shared" si="110"/>
        <v>282669.33063876024</v>
      </c>
      <c r="AB119" s="473">
        <v>-872559</v>
      </c>
      <c r="AC119" s="22">
        <v>-589889.66936123976</v>
      </c>
      <c r="AD119" s="36">
        <v>823356</v>
      </c>
      <c r="AE119" s="22">
        <v>233466</v>
      </c>
      <c r="AF119" s="21">
        <v>894431.67918291804</v>
      </c>
      <c r="AG119" s="418">
        <f t="shared" si="111"/>
        <v>1127897.679182918</v>
      </c>
      <c r="AH119" s="447">
        <v>-398992</v>
      </c>
      <c r="AI119" s="442">
        <f t="shared" si="112"/>
        <v>728905.67918291804</v>
      </c>
      <c r="AJ119" s="419">
        <f t="shared" si="113"/>
        <v>162.95678050143485</v>
      </c>
      <c r="AK119" s="369">
        <v>9</v>
      </c>
    </row>
    <row r="120" spans="1:37">
      <c r="A120" s="242">
        <v>580</v>
      </c>
      <c r="B120" s="18" t="s">
        <v>219</v>
      </c>
      <c r="C120" s="21">
        <v>4438</v>
      </c>
      <c r="D120" s="476">
        <f t="shared" si="100"/>
        <v>-370080.56294600037</v>
      </c>
      <c r="E120" s="473">
        <v>-526527.31250056182</v>
      </c>
      <c r="F120" s="22">
        <v>-896607.87544656219</v>
      </c>
      <c r="G120" s="36">
        <v>2022224.3114555308</v>
      </c>
      <c r="H120" s="22">
        <f t="shared" si="101"/>
        <v>1125616.4360089686</v>
      </c>
      <c r="I120" s="425">
        <v>1039072.1795655359</v>
      </c>
      <c r="J120" s="418">
        <f t="shared" si="102"/>
        <v>2164688.6155745042</v>
      </c>
      <c r="K120" s="447">
        <v>-296712</v>
      </c>
      <c r="L120" s="442">
        <f t="shared" si="103"/>
        <v>1867976.6155745042</v>
      </c>
      <c r="M120" s="418">
        <v>65791.758499999996</v>
      </c>
      <c r="N120" s="405">
        <f t="shared" si="104"/>
        <v>1933768.3740745042</v>
      </c>
      <c r="O120" s="405">
        <f t="shared" si="105"/>
        <v>420.90505082796398</v>
      </c>
      <c r="P120" s="405">
        <f t="shared" si="106"/>
        <v>435.72969222048317</v>
      </c>
      <c r="Q120" s="369">
        <v>9</v>
      </c>
      <c r="R120" s="369">
        <v>9</v>
      </c>
      <c r="S120" s="369"/>
      <c r="T120" s="461">
        <f t="shared" si="107"/>
        <v>-513697.11550833005</v>
      </c>
      <c r="U120" s="462">
        <f t="shared" si="108"/>
        <v>-0.21568744232434234</v>
      </c>
      <c r="V120" s="463">
        <f t="shared" si="109"/>
        <v>-100.59127741439085</v>
      </c>
      <c r="W120" s="464"/>
      <c r="X120" s="242">
        <v>580</v>
      </c>
      <c r="Y120" s="18" t="s">
        <v>219</v>
      </c>
      <c r="Z120" s="21">
        <v>4567</v>
      </c>
      <c r="AA120" s="473">
        <f t="shared" si="110"/>
        <v>-248852.78783603685</v>
      </c>
      <c r="AB120" s="473">
        <v>127748</v>
      </c>
      <c r="AC120" s="22">
        <v>-121104.78783603685</v>
      </c>
      <c r="AD120" s="36">
        <v>1765941</v>
      </c>
      <c r="AE120" s="22">
        <v>1644836</v>
      </c>
      <c r="AF120" s="21">
        <v>1033549.7310828343</v>
      </c>
      <c r="AG120" s="418">
        <f t="shared" si="111"/>
        <v>2678385.7310828343</v>
      </c>
      <c r="AH120" s="447">
        <v>-296712</v>
      </c>
      <c r="AI120" s="442">
        <f t="shared" si="112"/>
        <v>2381673.7310828343</v>
      </c>
      <c r="AJ120" s="419">
        <f t="shared" si="113"/>
        <v>521.49632824235482</v>
      </c>
      <c r="AK120" s="369">
        <v>9</v>
      </c>
    </row>
    <row r="121" spans="1:37">
      <c r="A121" s="242">
        <v>689</v>
      </c>
      <c r="B121" s="18" t="s">
        <v>256</v>
      </c>
      <c r="C121" s="21">
        <v>3093</v>
      </c>
      <c r="D121" s="476">
        <f t="shared" si="100"/>
        <v>-425754.21355704893</v>
      </c>
      <c r="E121" s="473">
        <v>2159732.9690980301</v>
      </c>
      <c r="F121" s="22">
        <v>1733978.7555409812</v>
      </c>
      <c r="G121" s="36">
        <v>-21049.452853993414</v>
      </c>
      <c r="H121" s="22">
        <f t="shared" si="101"/>
        <v>1712929.3026869877</v>
      </c>
      <c r="I121" s="425">
        <v>597128.92002220964</v>
      </c>
      <c r="J121" s="418">
        <f t="shared" si="102"/>
        <v>2310058.2227091976</v>
      </c>
      <c r="K121" s="447">
        <v>-258450</v>
      </c>
      <c r="L121" s="442">
        <f t="shared" si="103"/>
        <v>2051608.2227091976</v>
      </c>
      <c r="M121" s="418">
        <v>3151.4326999999903</v>
      </c>
      <c r="N121" s="405">
        <f t="shared" si="104"/>
        <v>2054759.6554091976</v>
      </c>
      <c r="O121" s="405">
        <f t="shared" si="105"/>
        <v>663.30689386007032</v>
      </c>
      <c r="P121" s="405">
        <f t="shared" si="106"/>
        <v>664.32578577730283</v>
      </c>
      <c r="Q121" s="369">
        <v>9</v>
      </c>
      <c r="R121" s="369">
        <v>9</v>
      </c>
      <c r="S121" s="369"/>
      <c r="T121" s="461">
        <f t="shared" si="107"/>
        <v>-740920.76764619164</v>
      </c>
      <c r="U121" s="462">
        <f t="shared" si="108"/>
        <v>-0.26532249806720859</v>
      </c>
      <c r="V121" s="463">
        <f t="shared" si="109"/>
        <v>-239.8396101358511</v>
      </c>
      <c r="W121" s="464"/>
      <c r="X121" s="242">
        <v>689</v>
      </c>
      <c r="Y121" s="18" t="s">
        <v>256</v>
      </c>
      <c r="Z121" s="21">
        <v>3092</v>
      </c>
      <c r="AA121" s="473">
        <f t="shared" si="110"/>
        <v>-480277.15768737672</v>
      </c>
      <c r="AB121" s="473">
        <v>2501141</v>
      </c>
      <c r="AC121" s="22">
        <v>2020863.8423126233</v>
      </c>
      <c r="AD121" s="36">
        <v>434703</v>
      </c>
      <c r="AE121" s="22">
        <v>2455567</v>
      </c>
      <c r="AF121" s="21">
        <v>595411.99035538931</v>
      </c>
      <c r="AG121" s="418">
        <f t="shared" si="111"/>
        <v>3050978.9903553892</v>
      </c>
      <c r="AH121" s="447">
        <v>-258450</v>
      </c>
      <c r="AI121" s="442">
        <f t="shared" si="112"/>
        <v>2792528.9903553892</v>
      </c>
      <c r="AJ121" s="419">
        <f t="shared" si="113"/>
        <v>903.14650399592142</v>
      </c>
      <c r="AK121" s="369">
        <v>9</v>
      </c>
    </row>
    <row r="122" spans="1:37">
      <c r="A122" s="242">
        <v>700</v>
      </c>
      <c r="B122" s="18" t="s">
        <v>261</v>
      </c>
      <c r="C122" s="21">
        <v>4842</v>
      </c>
      <c r="D122" s="476">
        <f t="shared" si="100"/>
        <v>331288.83591609064</v>
      </c>
      <c r="E122" s="473">
        <v>559229.21032447193</v>
      </c>
      <c r="F122" s="22">
        <v>890518.04624056257</v>
      </c>
      <c r="G122" s="36">
        <v>500911.43573872279</v>
      </c>
      <c r="H122" s="22">
        <f t="shared" si="101"/>
        <v>1391429.4819792854</v>
      </c>
      <c r="I122" s="425">
        <v>814505.57175848319</v>
      </c>
      <c r="J122" s="418">
        <f t="shared" si="102"/>
        <v>2205935.0537377684</v>
      </c>
      <c r="K122" s="447">
        <v>-1100220</v>
      </c>
      <c r="L122" s="442">
        <f t="shared" si="103"/>
        <v>1105715.0537377684</v>
      </c>
      <c r="M122" s="418">
        <v>-13427.194300000003</v>
      </c>
      <c r="N122" s="405">
        <f t="shared" si="104"/>
        <v>1092287.8594377683</v>
      </c>
      <c r="O122" s="405">
        <f t="shared" si="105"/>
        <v>228.35916021019588</v>
      </c>
      <c r="P122" s="405">
        <f t="shared" si="106"/>
        <v>225.58609240763494</v>
      </c>
      <c r="Q122" s="369">
        <v>9</v>
      </c>
      <c r="R122" s="369">
        <v>9</v>
      </c>
      <c r="S122" s="369"/>
      <c r="T122" s="461">
        <f t="shared" si="107"/>
        <v>192371.26964788185</v>
      </c>
      <c r="U122" s="462">
        <f t="shared" si="108"/>
        <v>0.21062306767606978</v>
      </c>
      <c r="V122" s="463">
        <f t="shared" si="109"/>
        <v>42.455682886791323</v>
      </c>
      <c r="W122" s="464"/>
      <c r="X122" s="242">
        <v>700</v>
      </c>
      <c r="Y122" s="18" t="s">
        <v>261</v>
      </c>
      <c r="Z122" s="21">
        <v>4913</v>
      </c>
      <c r="AA122" s="473">
        <f t="shared" si="110"/>
        <v>452402.40726245381</v>
      </c>
      <c r="AB122" s="473">
        <v>751558</v>
      </c>
      <c r="AC122" s="22">
        <v>1203960.4072624538</v>
      </c>
      <c r="AD122" s="36">
        <v>-6020</v>
      </c>
      <c r="AE122" s="22">
        <v>1197940</v>
      </c>
      <c r="AF122" s="21">
        <v>815623.78408988658</v>
      </c>
      <c r="AG122" s="418">
        <f t="shared" si="111"/>
        <v>2013563.7840898866</v>
      </c>
      <c r="AH122" s="447">
        <v>-1100220</v>
      </c>
      <c r="AI122" s="442">
        <f t="shared" si="112"/>
        <v>913343.78408988658</v>
      </c>
      <c r="AJ122" s="419">
        <f t="shared" si="113"/>
        <v>185.90347732340456</v>
      </c>
      <c r="AK122" s="369">
        <v>9</v>
      </c>
    </row>
    <row r="123" spans="1:37">
      <c r="A123" s="242">
        <v>739</v>
      </c>
      <c r="B123" s="18" t="s">
        <v>270</v>
      </c>
      <c r="C123" s="21">
        <v>3256</v>
      </c>
      <c r="D123" s="476">
        <f t="shared" si="100"/>
        <v>-101081.89970094012</v>
      </c>
      <c r="E123" s="473">
        <v>2088264.9881709262</v>
      </c>
      <c r="F123" s="22">
        <v>1987183.0884699861</v>
      </c>
      <c r="G123" s="36">
        <v>1087668.4501855718</v>
      </c>
      <c r="H123" s="22">
        <f t="shared" si="101"/>
        <v>3074851.5386555577</v>
      </c>
      <c r="I123" s="425">
        <v>716428.90464880737</v>
      </c>
      <c r="J123" s="418">
        <f t="shared" si="102"/>
        <v>3791280.443304365</v>
      </c>
      <c r="K123" s="447">
        <v>440301</v>
      </c>
      <c r="L123" s="442">
        <f t="shared" si="103"/>
        <v>4231581.4433043655</v>
      </c>
      <c r="M123" s="418">
        <v>98247.034599999999</v>
      </c>
      <c r="N123" s="405">
        <f t="shared" si="104"/>
        <v>4329828.4779043654</v>
      </c>
      <c r="O123" s="405">
        <f t="shared" si="105"/>
        <v>1299.6257504006037</v>
      </c>
      <c r="P123" s="405">
        <f t="shared" si="106"/>
        <v>1329.7999010762794</v>
      </c>
      <c r="Q123" s="369">
        <v>9</v>
      </c>
      <c r="R123" s="369">
        <v>9</v>
      </c>
      <c r="S123" s="369"/>
      <c r="T123" s="461">
        <f t="shared" si="107"/>
        <v>-452588.98667214997</v>
      </c>
      <c r="U123" s="462">
        <f t="shared" si="108"/>
        <v>-9.662094781517569E-2</v>
      </c>
      <c r="V123" s="463">
        <f t="shared" si="109"/>
        <v>-136.79572459986093</v>
      </c>
      <c r="W123" s="464"/>
      <c r="X123" s="242">
        <v>739</v>
      </c>
      <c r="Y123" s="18" t="s">
        <v>270</v>
      </c>
      <c r="Z123" s="21">
        <v>3261</v>
      </c>
      <c r="AA123" s="473">
        <f t="shared" si="110"/>
        <v>-51131.244810471777</v>
      </c>
      <c r="AB123" s="473">
        <v>2723844</v>
      </c>
      <c r="AC123" s="22">
        <v>2672712.7551895282</v>
      </c>
      <c r="AD123" s="36">
        <v>851472</v>
      </c>
      <c r="AE123" s="22">
        <v>3524185</v>
      </c>
      <c r="AF123" s="21">
        <v>719684.42997651559</v>
      </c>
      <c r="AG123" s="418">
        <f t="shared" si="111"/>
        <v>4243869.4299765155</v>
      </c>
      <c r="AH123" s="447">
        <v>440301</v>
      </c>
      <c r="AI123" s="442">
        <f t="shared" si="112"/>
        <v>4684170.4299765155</v>
      </c>
      <c r="AJ123" s="419">
        <f t="shared" si="113"/>
        <v>1436.4214750004646</v>
      </c>
      <c r="AK123" s="369">
        <v>9</v>
      </c>
    </row>
    <row r="124" spans="1:37">
      <c r="A124" s="242">
        <v>831</v>
      </c>
      <c r="B124" s="18" t="s">
        <v>294</v>
      </c>
      <c r="C124" s="21">
        <v>4559</v>
      </c>
      <c r="D124" s="476">
        <f t="shared" si="100"/>
        <v>1635143.5911894229</v>
      </c>
      <c r="E124" s="473">
        <v>49427.782806273579</v>
      </c>
      <c r="F124" s="22">
        <v>1684571.3739956964</v>
      </c>
      <c r="G124" s="36">
        <v>825900.51934152236</v>
      </c>
      <c r="H124" s="22">
        <f t="shared" si="101"/>
        <v>2510471.893337219</v>
      </c>
      <c r="I124" s="425">
        <v>694189.66542800993</v>
      </c>
      <c r="J124" s="418">
        <f t="shared" si="102"/>
        <v>3204661.5587652288</v>
      </c>
      <c r="K124" s="447">
        <v>-1131257</v>
      </c>
      <c r="L124" s="442">
        <f t="shared" si="103"/>
        <v>2073404.5587652288</v>
      </c>
      <c r="M124" s="418">
        <v>-78651.396199999988</v>
      </c>
      <c r="N124" s="405">
        <f t="shared" si="104"/>
        <v>1994753.1625652288</v>
      </c>
      <c r="O124" s="405">
        <f t="shared" si="105"/>
        <v>454.79371764975406</v>
      </c>
      <c r="P124" s="405">
        <f t="shared" si="106"/>
        <v>437.54182113736101</v>
      </c>
      <c r="Q124" s="369">
        <v>9</v>
      </c>
      <c r="R124" s="369">
        <v>9</v>
      </c>
      <c r="S124" s="369"/>
      <c r="T124" s="461">
        <f t="shared" si="107"/>
        <v>-748160.72508922871</v>
      </c>
      <c r="U124" s="462">
        <f t="shared" si="108"/>
        <v>-0.26515804166231743</v>
      </c>
      <c r="V124" s="463">
        <f t="shared" si="109"/>
        <v>-159.25748667112896</v>
      </c>
      <c r="W124" s="464"/>
      <c r="X124" s="242">
        <v>831</v>
      </c>
      <c r="Y124" s="18" t="s">
        <v>294</v>
      </c>
      <c r="Z124" s="21">
        <v>4595</v>
      </c>
      <c r="AA124" s="473">
        <f t="shared" si="110"/>
        <v>1750579.3424582179</v>
      </c>
      <c r="AB124" s="473">
        <v>672966</v>
      </c>
      <c r="AC124" s="22">
        <v>2423545.3424582179</v>
      </c>
      <c r="AD124" s="36">
        <v>833672</v>
      </c>
      <c r="AE124" s="22">
        <v>3257218</v>
      </c>
      <c r="AF124" s="21">
        <v>695604.28385445778</v>
      </c>
      <c r="AG124" s="418">
        <f t="shared" si="111"/>
        <v>3952822.2838544575</v>
      </c>
      <c r="AH124" s="447">
        <v>-1131257</v>
      </c>
      <c r="AI124" s="442">
        <f t="shared" si="112"/>
        <v>2821565.2838544575</v>
      </c>
      <c r="AJ124" s="419">
        <f t="shared" si="113"/>
        <v>614.05120432088302</v>
      </c>
      <c r="AK124" s="369">
        <v>9</v>
      </c>
    </row>
    <row r="125" spans="1:37" s="175" customFormat="1">
      <c r="A125" s="544"/>
      <c r="B125" s="18" t="s">
        <v>422</v>
      </c>
      <c r="C125" s="38">
        <f>SUM(C116:C124)</f>
        <v>125353</v>
      </c>
      <c r="D125" s="568">
        <f t="shared" ref="D125:AI125" si="114">SUM(D116:D124)</f>
        <v>10561965.816266587</v>
      </c>
      <c r="E125" s="568">
        <f t="shared" si="114"/>
        <v>6482835.5499277171</v>
      </c>
      <c r="F125" s="38">
        <f t="shared" si="114"/>
        <v>17044801.366194304</v>
      </c>
      <c r="G125" s="38">
        <f t="shared" si="114"/>
        <v>27704755.718720391</v>
      </c>
      <c r="H125" s="38">
        <f t="shared" si="114"/>
        <v>44749557.084914699</v>
      </c>
      <c r="I125" s="38">
        <f t="shared" si="114"/>
        <v>20973093.640530169</v>
      </c>
      <c r="J125" s="38">
        <f t="shared" si="114"/>
        <v>65722650.725444868</v>
      </c>
      <c r="K125" s="578">
        <f t="shared" si="114"/>
        <v>-10341774</v>
      </c>
      <c r="L125" s="579">
        <f t="shared" si="114"/>
        <v>55380876.725444868</v>
      </c>
      <c r="M125" s="419">
        <f t="shared" si="114"/>
        <v>-2960339.3799200011</v>
      </c>
      <c r="N125" s="419">
        <f t="shared" si="114"/>
        <v>52420537.345524862</v>
      </c>
      <c r="O125" s="405">
        <f t="shared" si="105"/>
        <v>441.7993723759692</v>
      </c>
      <c r="P125" s="405">
        <f t="shared" si="106"/>
        <v>418.18334898666058</v>
      </c>
      <c r="Q125" s="545">
        <v>9</v>
      </c>
      <c r="R125" s="545">
        <v>9</v>
      </c>
      <c r="S125" s="545"/>
      <c r="T125" s="546">
        <f t="shared" si="107"/>
        <v>-11010857.563972466</v>
      </c>
      <c r="U125" s="547">
        <f t="shared" si="108"/>
        <v>-0.16584681333934617</v>
      </c>
      <c r="V125" s="548">
        <f t="shared" si="109"/>
        <v>-84.672070838264233</v>
      </c>
      <c r="W125" s="38"/>
      <c r="X125" s="38"/>
      <c r="Y125" s="38"/>
      <c r="Z125" s="38">
        <f t="shared" si="114"/>
        <v>126107</v>
      </c>
      <c r="AA125" s="38">
        <f t="shared" si="114"/>
        <v>10126596.286052028</v>
      </c>
      <c r="AB125" s="38">
        <f t="shared" si="114"/>
        <v>22424448</v>
      </c>
      <c r="AC125" s="38">
        <f t="shared" si="114"/>
        <v>32551044.286052022</v>
      </c>
      <c r="AD125" s="38">
        <f t="shared" si="114"/>
        <v>23446999</v>
      </c>
      <c r="AE125" s="38">
        <f t="shared" si="114"/>
        <v>55998042</v>
      </c>
      <c r="AF125" s="38">
        <f t="shared" si="114"/>
        <v>20735466.289417353</v>
      </c>
      <c r="AG125" s="38">
        <f t="shared" si="114"/>
        <v>76733508.289417326</v>
      </c>
      <c r="AH125" s="38">
        <f t="shared" si="114"/>
        <v>-10341774</v>
      </c>
      <c r="AI125" s="38">
        <f t="shared" si="114"/>
        <v>66391734.289417334</v>
      </c>
      <c r="AJ125" s="419">
        <f t="shared" si="113"/>
        <v>526.47144321423343</v>
      </c>
      <c r="AK125" s="545"/>
    </row>
    <row r="126" spans="1:37">
      <c r="A126" s="242"/>
      <c r="B126" s="18"/>
      <c r="C126" s="21"/>
      <c r="D126" s="476"/>
      <c r="E126" s="473"/>
      <c r="F126" s="22"/>
      <c r="G126" s="36"/>
      <c r="H126" s="22"/>
      <c r="I126" s="425"/>
      <c r="J126" s="418"/>
      <c r="K126" s="447"/>
      <c r="L126" s="442"/>
      <c r="M126" s="418"/>
      <c r="N126" s="405"/>
      <c r="O126" s="405"/>
      <c r="P126" s="405"/>
      <c r="Q126" s="369"/>
      <c r="R126" s="369"/>
      <c r="S126" s="369"/>
      <c r="T126" s="461"/>
      <c r="U126" s="462"/>
      <c r="V126" s="463"/>
      <c r="W126" s="464"/>
      <c r="X126" s="242"/>
      <c r="Y126" s="18"/>
      <c r="Z126" s="21"/>
      <c r="AA126" s="473"/>
      <c r="AB126" s="473"/>
      <c r="AC126" s="22"/>
      <c r="AD126" s="36"/>
      <c r="AE126" s="22"/>
      <c r="AF126" s="21"/>
      <c r="AG126" s="418"/>
      <c r="AH126" s="447"/>
      <c r="AI126" s="442"/>
      <c r="AJ126" s="419"/>
      <c r="AK126" s="369"/>
    </row>
    <row r="127" spans="1:37">
      <c r="A127" s="242">
        <v>46</v>
      </c>
      <c r="B127" s="18" t="s">
        <v>52</v>
      </c>
      <c r="C127" s="21">
        <v>1341</v>
      </c>
      <c r="D127" s="476">
        <f t="shared" ref="D127:D138" si="115">F127-E127</f>
        <v>832327.40064817399</v>
      </c>
      <c r="E127" s="473">
        <v>594833.85578836582</v>
      </c>
      <c r="F127" s="22">
        <v>1427161.2564365398</v>
      </c>
      <c r="G127" s="36">
        <v>557868.34228187974</v>
      </c>
      <c r="H127" s="22">
        <f t="shared" ref="H127:H138" si="116">SUM(F127:G127)</f>
        <v>1985029.5987184197</v>
      </c>
      <c r="I127" s="425">
        <v>301710.19723308878</v>
      </c>
      <c r="J127" s="418">
        <f t="shared" ref="J127:J138" si="117">H127+I127</f>
        <v>2286739.7959515085</v>
      </c>
      <c r="K127" s="447">
        <v>-346769</v>
      </c>
      <c r="L127" s="442">
        <f t="shared" ref="L127:L138" si="118">J127+K127</f>
        <v>1939970.7959515085</v>
      </c>
      <c r="M127" s="418">
        <v>292889.07700000005</v>
      </c>
      <c r="N127" s="405">
        <f t="shared" ref="N127:N138" si="119">SUM(L127:M127)</f>
        <v>2232859.8729515085</v>
      </c>
      <c r="O127" s="405">
        <f t="shared" ref="O127:O139" si="120">L127/C127</f>
        <v>1446.6598030958303</v>
      </c>
      <c r="P127" s="405">
        <f t="shared" ref="P127:P139" si="121">N127/C127</f>
        <v>1665.0707479131308</v>
      </c>
      <c r="Q127" s="369">
        <v>10</v>
      </c>
      <c r="R127" s="369">
        <v>10</v>
      </c>
      <c r="S127" s="369"/>
      <c r="T127" s="461">
        <f t="shared" ref="T127:T139" si="122">L127-AI127</f>
        <v>67671.049877001438</v>
      </c>
      <c r="U127" s="462">
        <f t="shared" ref="U127:U139" si="123">T127/AI127</f>
        <v>3.6143277815895464E-2</v>
      </c>
      <c r="V127" s="463">
        <f t="shared" ref="V127:V139" si="124">O127-AJ127</f>
        <v>71.990386007352299</v>
      </c>
      <c r="W127" s="464"/>
      <c r="X127" s="242">
        <v>46</v>
      </c>
      <c r="Y127" s="18" t="s">
        <v>52</v>
      </c>
      <c r="Z127" s="21">
        <v>1362</v>
      </c>
      <c r="AA127" s="473">
        <f t="shared" ref="AA127:AA138" si="125">AC127-AB127</f>
        <v>759816.52502783993</v>
      </c>
      <c r="AB127" s="473">
        <v>764515</v>
      </c>
      <c r="AC127" s="22">
        <v>1524331.5250278399</v>
      </c>
      <c r="AD127" s="36">
        <v>395478</v>
      </c>
      <c r="AE127" s="22">
        <v>1919810</v>
      </c>
      <c r="AF127" s="21">
        <v>299258.74607450695</v>
      </c>
      <c r="AG127" s="418">
        <f t="shared" ref="AG127:AG138" si="126">SUM(AE127:AF127)</f>
        <v>2219068.746074507</v>
      </c>
      <c r="AH127" s="447">
        <v>-346769</v>
      </c>
      <c r="AI127" s="442">
        <f t="shared" ref="AI127:AI138" si="127">SUM(AG127:AH127)</f>
        <v>1872299.746074507</v>
      </c>
      <c r="AJ127" s="419">
        <f t="shared" ref="AJ127:AJ139" si="128">AI127/Z127</f>
        <v>1374.669417088478</v>
      </c>
      <c r="AK127" s="369">
        <v>10</v>
      </c>
    </row>
    <row r="128" spans="1:37">
      <c r="A128" s="242">
        <v>97</v>
      </c>
      <c r="B128" s="18" t="s">
        <v>73</v>
      </c>
      <c r="C128" s="21">
        <v>2091</v>
      </c>
      <c r="D128" s="476">
        <f t="shared" si="115"/>
        <v>266056.96178101352</v>
      </c>
      <c r="E128" s="473">
        <v>-403939.30959287193</v>
      </c>
      <c r="F128" s="22">
        <v>-137882.3478118584</v>
      </c>
      <c r="G128" s="36">
        <v>291449.46645134175</v>
      </c>
      <c r="H128" s="22">
        <f t="shared" si="116"/>
        <v>153567.11863948335</v>
      </c>
      <c r="I128" s="425">
        <v>454095.49808352289</v>
      </c>
      <c r="J128" s="418">
        <f t="shared" si="117"/>
        <v>607662.61672300624</v>
      </c>
      <c r="K128" s="447">
        <v>-520257</v>
      </c>
      <c r="L128" s="442">
        <f t="shared" si="118"/>
        <v>87405.616723006242</v>
      </c>
      <c r="M128" s="418">
        <v>-23180.206399999995</v>
      </c>
      <c r="N128" s="405">
        <f t="shared" si="119"/>
        <v>64225.410323006246</v>
      </c>
      <c r="O128" s="405">
        <f t="shared" si="120"/>
        <v>41.800868829749518</v>
      </c>
      <c r="P128" s="405">
        <f t="shared" si="121"/>
        <v>30.71516514730093</v>
      </c>
      <c r="Q128" s="369">
        <v>10</v>
      </c>
      <c r="R128" s="369">
        <v>10</v>
      </c>
      <c r="S128" s="369"/>
      <c r="T128" s="461">
        <f t="shared" si="122"/>
        <v>-272758.78906961577</v>
      </c>
      <c r="U128" s="462">
        <f t="shared" si="123"/>
        <v>-0.75731744915033816</v>
      </c>
      <c r="V128" s="463">
        <f t="shared" si="124"/>
        <v>-127.21105317523499</v>
      </c>
      <c r="W128" s="464"/>
      <c r="X128" s="242">
        <v>97</v>
      </c>
      <c r="Y128" s="18" t="s">
        <v>73</v>
      </c>
      <c r="Z128" s="21">
        <v>2131</v>
      </c>
      <c r="AA128" s="473">
        <f t="shared" si="125"/>
        <v>324199.03742838249</v>
      </c>
      <c r="AB128" s="473">
        <v>-45887</v>
      </c>
      <c r="AC128" s="22">
        <v>278312.03742838249</v>
      </c>
      <c r="AD128" s="36">
        <v>148005</v>
      </c>
      <c r="AE128" s="22">
        <v>426318</v>
      </c>
      <c r="AF128" s="21">
        <v>454103.40579262201</v>
      </c>
      <c r="AG128" s="418">
        <f t="shared" si="126"/>
        <v>880421.40579262201</v>
      </c>
      <c r="AH128" s="447">
        <v>-520257</v>
      </c>
      <c r="AI128" s="442">
        <f t="shared" si="127"/>
        <v>360164.40579262201</v>
      </c>
      <c r="AJ128" s="419">
        <f t="shared" si="128"/>
        <v>169.01192200498451</v>
      </c>
      <c r="AK128" s="369">
        <v>10</v>
      </c>
    </row>
    <row r="129" spans="1:37">
      <c r="A129" s="242">
        <v>178</v>
      </c>
      <c r="B129" s="18" t="s">
        <v>100</v>
      </c>
      <c r="C129" s="21">
        <v>5769</v>
      </c>
      <c r="D129" s="476">
        <f t="shared" si="115"/>
        <v>309275.45264025085</v>
      </c>
      <c r="E129" s="473">
        <v>274670.11047225335</v>
      </c>
      <c r="F129" s="22">
        <v>583945.5631125042</v>
      </c>
      <c r="G129" s="36">
        <v>2270357.5519271302</v>
      </c>
      <c r="H129" s="22">
        <f t="shared" si="116"/>
        <v>2854303.1150396345</v>
      </c>
      <c r="I129" s="425">
        <v>1359407.9165615437</v>
      </c>
      <c r="J129" s="418">
        <f t="shared" si="117"/>
        <v>4213711.0316011785</v>
      </c>
      <c r="K129" s="447">
        <v>-712040</v>
      </c>
      <c r="L129" s="442">
        <f t="shared" si="118"/>
        <v>3501671.0316011785</v>
      </c>
      <c r="M129" s="418">
        <v>17370.219100000017</v>
      </c>
      <c r="N129" s="405">
        <f t="shared" si="119"/>
        <v>3519041.2507011783</v>
      </c>
      <c r="O129" s="405">
        <f t="shared" si="120"/>
        <v>606.98059136785901</v>
      </c>
      <c r="P129" s="405">
        <f t="shared" si="121"/>
        <v>609.99154978352897</v>
      </c>
      <c r="Q129" s="369">
        <v>10</v>
      </c>
      <c r="R129" s="369">
        <v>10</v>
      </c>
      <c r="S129" s="369"/>
      <c r="T129" s="461">
        <f t="shared" si="122"/>
        <v>-309045.93197301775</v>
      </c>
      <c r="U129" s="462">
        <f t="shared" si="123"/>
        <v>-8.1099156648767073E-2</v>
      </c>
      <c r="V129" s="463">
        <f t="shared" si="124"/>
        <v>-40.329917138034716</v>
      </c>
      <c r="W129" s="464"/>
      <c r="X129" s="242">
        <v>178</v>
      </c>
      <c r="Y129" s="18" t="s">
        <v>100</v>
      </c>
      <c r="Z129" s="21">
        <v>5887</v>
      </c>
      <c r="AA129" s="473">
        <f t="shared" si="125"/>
        <v>381370.21865040483</v>
      </c>
      <c r="AB129" s="473">
        <v>1196435</v>
      </c>
      <c r="AC129" s="22">
        <v>1577805.2186504048</v>
      </c>
      <c r="AD129" s="36">
        <v>1592729</v>
      </c>
      <c r="AE129" s="22">
        <v>3170534</v>
      </c>
      <c r="AF129" s="21">
        <v>1352222.9635741962</v>
      </c>
      <c r="AG129" s="418">
        <f t="shared" si="126"/>
        <v>4522756.9635741962</v>
      </c>
      <c r="AH129" s="447">
        <v>-712040</v>
      </c>
      <c r="AI129" s="442">
        <f t="shared" si="127"/>
        <v>3810716.9635741962</v>
      </c>
      <c r="AJ129" s="419">
        <f t="shared" si="128"/>
        <v>647.31050850589372</v>
      </c>
      <c r="AK129" s="369">
        <v>10</v>
      </c>
    </row>
    <row r="130" spans="1:37">
      <c r="A130" s="242">
        <v>213</v>
      </c>
      <c r="B130" s="18" t="s">
        <v>110</v>
      </c>
      <c r="C130" s="21">
        <v>5154</v>
      </c>
      <c r="D130" s="476">
        <f t="shared" si="115"/>
        <v>418767.22036617517</v>
      </c>
      <c r="E130" s="473">
        <v>-865962.74242608645</v>
      </c>
      <c r="F130" s="22">
        <v>-447195.52205991128</v>
      </c>
      <c r="G130" s="36">
        <v>1196035.3321399679</v>
      </c>
      <c r="H130" s="22">
        <f t="shared" si="116"/>
        <v>748839.81008005666</v>
      </c>
      <c r="I130" s="425">
        <v>1128332.7058651163</v>
      </c>
      <c r="J130" s="418">
        <f t="shared" si="117"/>
        <v>1877172.5159451729</v>
      </c>
      <c r="K130" s="447">
        <v>-344908</v>
      </c>
      <c r="L130" s="442">
        <f t="shared" si="118"/>
        <v>1532264.5159451729</v>
      </c>
      <c r="M130" s="418">
        <v>-115034.76139999999</v>
      </c>
      <c r="N130" s="405">
        <f t="shared" si="119"/>
        <v>1417229.7545451729</v>
      </c>
      <c r="O130" s="405">
        <f t="shared" si="120"/>
        <v>297.29618081978521</v>
      </c>
      <c r="P130" s="405">
        <f t="shared" si="121"/>
        <v>274.97666948878015</v>
      </c>
      <c r="Q130" s="369">
        <v>10</v>
      </c>
      <c r="R130" s="369">
        <v>10</v>
      </c>
      <c r="S130" s="369"/>
      <c r="T130" s="461">
        <f t="shared" si="122"/>
        <v>-233534.01285855891</v>
      </c>
      <c r="U130" s="462">
        <f t="shared" si="123"/>
        <v>-0.13225405336404389</v>
      </c>
      <c r="V130" s="463">
        <f t="shared" si="124"/>
        <v>-40.332600978251435</v>
      </c>
      <c r="W130" s="464"/>
      <c r="X130" s="242">
        <v>213</v>
      </c>
      <c r="Y130" s="18" t="s">
        <v>110</v>
      </c>
      <c r="Z130" s="21">
        <v>5230</v>
      </c>
      <c r="AA130" s="473">
        <f t="shared" si="125"/>
        <v>335801.56972412101</v>
      </c>
      <c r="AB130" s="473">
        <v>-68717</v>
      </c>
      <c r="AC130" s="22">
        <v>267084.56972412101</v>
      </c>
      <c r="AD130" s="36">
        <v>716957</v>
      </c>
      <c r="AE130" s="22">
        <v>984042</v>
      </c>
      <c r="AF130" s="21">
        <v>1126664.5288037318</v>
      </c>
      <c r="AG130" s="418">
        <f t="shared" si="126"/>
        <v>2110706.5288037318</v>
      </c>
      <c r="AH130" s="447">
        <v>-344908</v>
      </c>
      <c r="AI130" s="442">
        <f t="shared" si="127"/>
        <v>1765798.5288037318</v>
      </c>
      <c r="AJ130" s="419">
        <f t="shared" si="128"/>
        <v>337.62878179803664</v>
      </c>
      <c r="AK130" s="369">
        <v>10</v>
      </c>
    </row>
    <row r="131" spans="1:37">
      <c r="A131" s="242">
        <v>491</v>
      </c>
      <c r="B131" s="18" t="s">
        <v>192</v>
      </c>
      <c r="C131" s="21">
        <v>51980</v>
      </c>
      <c r="D131" s="476">
        <f t="shared" si="115"/>
        <v>5081543.8158228807</v>
      </c>
      <c r="E131" s="473">
        <v>-19774653.857100539</v>
      </c>
      <c r="F131" s="22">
        <v>-14693110.041277658</v>
      </c>
      <c r="G131" s="36">
        <v>10984351.12146844</v>
      </c>
      <c r="H131" s="22">
        <f t="shared" si="116"/>
        <v>-3708758.9198092185</v>
      </c>
      <c r="I131" s="425">
        <v>9040463.7449156046</v>
      </c>
      <c r="J131" s="418">
        <f t="shared" si="117"/>
        <v>5331704.8251063861</v>
      </c>
      <c r="K131" s="447">
        <v>1272880</v>
      </c>
      <c r="L131" s="442">
        <f t="shared" si="118"/>
        <v>6604584.8251063861</v>
      </c>
      <c r="M131" s="418">
        <v>204126.21190000034</v>
      </c>
      <c r="N131" s="405">
        <f t="shared" si="119"/>
        <v>6808711.0370063866</v>
      </c>
      <c r="O131" s="405">
        <f t="shared" si="120"/>
        <v>127.06011591201205</v>
      </c>
      <c r="P131" s="405">
        <f t="shared" si="121"/>
        <v>130.98713037719097</v>
      </c>
      <c r="Q131" s="369">
        <v>10</v>
      </c>
      <c r="R131" s="369">
        <v>10</v>
      </c>
      <c r="S131" s="369"/>
      <c r="T131" s="461">
        <f t="shared" si="122"/>
        <v>-4550597.5776649807</v>
      </c>
      <c r="U131" s="462">
        <f t="shared" si="123"/>
        <v>-0.40793573904577668</v>
      </c>
      <c r="V131" s="463">
        <f t="shared" si="124"/>
        <v>-86.960497317936287</v>
      </c>
      <c r="W131" s="464"/>
      <c r="X131" s="242">
        <v>491</v>
      </c>
      <c r="Y131" s="18" t="s">
        <v>192</v>
      </c>
      <c r="Z131" s="21">
        <v>52122</v>
      </c>
      <c r="AA131" s="473">
        <f t="shared" si="125"/>
        <v>4989979.0296661239</v>
      </c>
      <c r="AB131" s="473">
        <v>-13901371</v>
      </c>
      <c r="AC131" s="22">
        <v>-8911391.9703338761</v>
      </c>
      <c r="AD131" s="36">
        <v>9887140</v>
      </c>
      <c r="AE131" s="22">
        <v>975748</v>
      </c>
      <c r="AF131" s="21">
        <v>8906554.4027713668</v>
      </c>
      <c r="AG131" s="418">
        <f t="shared" si="126"/>
        <v>9882302.4027713668</v>
      </c>
      <c r="AH131" s="447">
        <v>1272880</v>
      </c>
      <c r="AI131" s="442">
        <f t="shared" si="127"/>
        <v>11155182.402771367</v>
      </c>
      <c r="AJ131" s="419">
        <f t="shared" si="128"/>
        <v>214.02061322994834</v>
      </c>
      <c r="AK131" s="369">
        <v>10</v>
      </c>
    </row>
    <row r="132" spans="1:37">
      <c r="A132" s="242">
        <v>507</v>
      </c>
      <c r="B132" s="18" t="s">
        <v>201</v>
      </c>
      <c r="C132" s="21">
        <v>5564</v>
      </c>
      <c r="D132" s="476">
        <f t="shared" si="115"/>
        <v>-12947.21637557284</v>
      </c>
      <c r="E132" s="473">
        <v>-1243989.4097618351</v>
      </c>
      <c r="F132" s="22">
        <v>-1256936.626137408</v>
      </c>
      <c r="G132" s="36">
        <v>984651.4010908663</v>
      </c>
      <c r="H132" s="22">
        <f t="shared" si="116"/>
        <v>-272285.22504654166</v>
      </c>
      <c r="I132" s="425">
        <v>1121655.2842319382</v>
      </c>
      <c r="J132" s="418">
        <f t="shared" si="117"/>
        <v>849370.05918539653</v>
      </c>
      <c r="K132" s="447">
        <v>36048</v>
      </c>
      <c r="L132" s="442">
        <f t="shared" si="118"/>
        <v>885418.05918539653</v>
      </c>
      <c r="M132" s="418">
        <v>43746.665300000008</v>
      </c>
      <c r="N132" s="405">
        <f t="shared" si="119"/>
        <v>929164.72448539652</v>
      </c>
      <c r="O132" s="405">
        <f t="shared" si="120"/>
        <v>159.13336793411153</v>
      </c>
      <c r="P132" s="405">
        <f t="shared" si="121"/>
        <v>166.99581676588721</v>
      </c>
      <c r="Q132" s="369">
        <v>10</v>
      </c>
      <c r="R132" s="369">
        <v>10</v>
      </c>
      <c r="S132" s="369"/>
      <c r="T132" s="461">
        <f t="shared" si="122"/>
        <v>-1129157.8112316523</v>
      </c>
      <c r="U132" s="462">
        <f t="shared" si="123"/>
        <v>-0.56049406121294343</v>
      </c>
      <c r="V132" s="463">
        <f t="shared" si="124"/>
        <v>-198.37787792516954</v>
      </c>
      <c r="W132" s="464"/>
      <c r="X132" s="242">
        <v>507</v>
      </c>
      <c r="Y132" s="18" t="s">
        <v>201</v>
      </c>
      <c r="Z132" s="21">
        <v>5635</v>
      </c>
      <c r="AA132" s="473">
        <f t="shared" si="125"/>
        <v>-142715.31545583857</v>
      </c>
      <c r="AB132" s="473">
        <v>592806</v>
      </c>
      <c r="AC132" s="22">
        <v>450090.68454416143</v>
      </c>
      <c r="AD132" s="36">
        <v>414202</v>
      </c>
      <c r="AE132" s="22">
        <v>864292</v>
      </c>
      <c r="AF132" s="21">
        <v>1114235.8704170489</v>
      </c>
      <c r="AG132" s="418">
        <f t="shared" si="126"/>
        <v>1978527.8704170489</v>
      </c>
      <c r="AH132" s="447">
        <v>36048</v>
      </c>
      <c r="AI132" s="442">
        <f t="shared" si="127"/>
        <v>2014575.8704170489</v>
      </c>
      <c r="AJ132" s="419">
        <f t="shared" si="128"/>
        <v>357.51124585928108</v>
      </c>
      <c r="AK132" s="369">
        <v>10</v>
      </c>
    </row>
    <row r="133" spans="1:37">
      <c r="A133" s="242">
        <v>588</v>
      </c>
      <c r="B133" s="18" t="s">
        <v>223</v>
      </c>
      <c r="C133" s="21">
        <v>1600</v>
      </c>
      <c r="D133" s="476">
        <f t="shared" si="115"/>
        <v>86104.372432762408</v>
      </c>
      <c r="E133" s="473">
        <v>-1078494.3565335781</v>
      </c>
      <c r="F133" s="22">
        <v>-992389.98410081572</v>
      </c>
      <c r="G133" s="36">
        <v>440419.67072424799</v>
      </c>
      <c r="H133" s="22">
        <f t="shared" si="116"/>
        <v>-551970.31337656779</v>
      </c>
      <c r="I133" s="425">
        <v>386638.35232516564</v>
      </c>
      <c r="J133" s="418">
        <f t="shared" si="117"/>
        <v>-165331.96105140215</v>
      </c>
      <c r="K133" s="447">
        <v>-346719</v>
      </c>
      <c r="L133" s="442">
        <f t="shared" si="118"/>
        <v>-512050.96105140215</v>
      </c>
      <c r="M133" s="418">
        <v>-10066.661800000002</v>
      </c>
      <c r="N133" s="405">
        <f t="shared" si="119"/>
        <v>-522117.62285140215</v>
      </c>
      <c r="O133" s="405">
        <f t="shared" si="120"/>
        <v>-320.03185065712637</v>
      </c>
      <c r="P133" s="405">
        <f t="shared" si="121"/>
        <v>-326.32351428212633</v>
      </c>
      <c r="Q133" s="369">
        <v>10</v>
      </c>
      <c r="R133" s="369">
        <v>10</v>
      </c>
      <c r="S133" s="369"/>
      <c r="T133" s="461">
        <f t="shared" si="122"/>
        <v>-164837.14623028185</v>
      </c>
      <c r="U133" s="462">
        <f t="shared" si="123"/>
        <v>0.47474247623241506</v>
      </c>
      <c r="V133" s="463">
        <f t="shared" si="124"/>
        <v>-108.83123336934031</v>
      </c>
      <c r="W133" s="464"/>
      <c r="X133" s="242">
        <v>588</v>
      </c>
      <c r="Y133" s="18" t="s">
        <v>223</v>
      </c>
      <c r="Z133" s="21">
        <v>1644</v>
      </c>
      <c r="AA133" s="473">
        <f t="shared" si="125"/>
        <v>93643.414167031879</v>
      </c>
      <c r="AB133" s="473">
        <v>-697492</v>
      </c>
      <c r="AC133" s="22">
        <v>-603848.58583296812</v>
      </c>
      <c r="AD133" s="36">
        <v>219119</v>
      </c>
      <c r="AE133" s="22">
        <v>-384729</v>
      </c>
      <c r="AF133" s="21">
        <v>384234.18517887971</v>
      </c>
      <c r="AG133" s="418">
        <f t="shared" si="126"/>
        <v>-494.81482112029335</v>
      </c>
      <c r="AH133" s="447">
        <v>-346719</v>
      </c>
      <c r="AI133" s="442">
        <f t="shared" si="127"/>
        <v>-347213.81482112029</v>
      </c>
      <c r="AJ133" s="419">
        <f t="shared" si="128"/>
        <v>-211.20061728778606</v>
      </c>
      <c r="AK133" s="369">
        <v>10</v>
      </c>
    </row>
    <row r="134" spans="1:37">
      <c r="A134" s="242">
        <v>593</v>
      </c>
      <c r="B134" s="18" t="s">
        <v>225</v>
      </c>
      <c r="C134" s="21">
        <v>17077</v>
      </c>
      <c r="D134" s="476">
        <f t="shared" si="115"/>
        <v>-1488942.2687712759</v>
      </c>
      <c r="E134" s="473">
        <v>-3928310.5241379226</v>
      </c>
      <c r="F134" s="22">
        <v>-5417252.7929091984</v>
      </c>
      <c r="G134" s="36">
        <v>6259949.9083045833</v>
      </c>
      <c r="H134" s="22">
        <f t="shared" si="116"/>
        <v>842697.11539538484</v>
      </c>
      <c r="I134" s="425">
        <v>3373234.9836923801</v>
      </c>
      <c r="J134" s="418">
        <f t="shared" si="117"/>
        <v>4215932.0990877654</v>
      </c>
      <c r="K134" s="447">
        <v>-2041049</v>
      </c>
      <c r="L134" s="442">
        <f t="shared" si="118"/>
        <v>2174883.0990877654</v>
      </c>
      <c r="M134" s="418">
        <v>-247096.22079999992</v>
      </c>
      <c r="N134" s="405">
        <f t="shared" si="119"/>
        <v>1927786.8782877654</v>
      </c>
      <c r="O134" s="405">
        <f t="shared" si="120"/>
        <v>127.35744563376269</v>
      </c>
      <c r="P134" s="405">
        <f t="shared" si="121"/>
        <v>112.88791229652547</v>
      </c>
      <c r="Q134" s="369">
        <v>10</v>
      </c>
      <c r="R134" s="369">
        <v>10</v>
      </c>
      <c r="S134" s="369"/>
      <c r="T134" s="461">
        <f t="shared" si="122"/>
        <v>-3017867.1499845367</v>
      </c>
      <c r="U134" s="462">
        <f t="shared" si="123"/>
        <v>-0.58116932362069329</v>
      </c>
      <c r="V134" s="463">
        <f t="shared" si="124"/>
        <v>-173.61921054616553</v>
      </c>
      <c r="W134" s="464"/>
      <c r="X134" s="242">
        <v>593</v>
      </c>
      <c r="Y134" s="18" t="s">
        <v>225</v>
      </c>
      <c r="Z134" s="21">
        <v>17253</v>
      </c>
      <c r="AA134" s="473">
        <f t="shared" si="125"/>
        <v>-1402194.7041540237</v>
      </c>
      <c r="AB134" s="473">
        <v>-333635</v>
      </c>
      <c r="AC134" s="22">
        <v>-1735829.7041540237</v>
      </c>
      <c r="AD134" s="36">
        <v>5639449</v>
      </c>
      <c r="AE134" s="22">
        <v>3903619</v>
      </c>
      <c r="AF134" s="21">
        <v>3330180.2490723021</v>
      </c>
      <c r="AG134" s="418">
        <f t="shared" si="126"/>
        <v>7233799.2490723021</v>
      </c>
      <c r="AH134" s="447">
        <v>-2041049</v>
      </c>
      <c r="AI134" s="442">
        <f t="shared" si="127"/>
        <v>5192750.2490723021</v>
      </c>
      <c r="AJ134" s="419">
        <f t="shared" si="128"/>
        <v>300.97665617992823</v>
      </c>
      <c r="AK134" s="369">
        <v>10</v>
      </c>
    </row>
    <row r="135" spans="1:37">
      <c r="A135" s="242">
        <v>623</v>
      </c>
      <c r="B135" s="18" t="s">
        <v>240</v>
      </c>
      <c r="C135" s="21">
        <v>2107</v>
      </c>
      <c r="D135" s="476">
        <f t="shared" si="115"/>
        <v>927706.88912219368</v>
      </c>
      <c r="E135" s="473">
        <v>438858.48112367879</v>
      </c>
      <c r="F135" s="22">
        <v>1366565.3702458725</v>
      </c>
      <c r="G135" s="36">
        <v>-71579.518694988496</v>
      </c>
      <c r="H135" s="22">
        <f t="shared" si="116"/>
        <v>1294985.8515508841</v>
      </c>
      <c r="I135" s="425">
        <v>479425.37350924837</v>
      </c>
      <c r="J135" s="418">
        <f t="shared" si="117"/>
        <v>1774411.2250601323</v>
      </c>
      <c r="K135" s="447">
        <v>-417565</v>
      </c>
      <c r="L135" s="442">
        <f t="shared" si="118"/>
        <v>1356846.2250601323</v>
      </c>
      <c r="M135" s="418">
        <v>-65717.08</v>
      </c>
      <c r="N135" s="405">
        <f t="shared" si="119"/>
        <v>1291129.1450601323</v>
      </c>
      <c r="O135" s="405">
        <f t="shared" si="120"/>
        <v>643.97068109166219</v>
      </c>
      <c r="P135" s="405">
        <f t="shared" si="121"/>
        <v>612.7807997437742</v>
      </c>
      <c r="Q135" s="369">
        <v>10</v>
      </c>
      <c r="R135" s="369">
        <v>10</v>
      </c>
      <c r="S135" s="369"/>
      <c r="T135" s="461">
        <f t="shared" si="122"/>
        <v>-48151.486099222675</v>
      </c>
      <c r="U135" s="462">
        <f t="shared" si="123"/>
        <v>-3.4271576186049264E-2</v>
      </c>
      <c r="V135" s="463">
        <f t="shared" si="124"/>
        <v>-19.703249545727999</v>
      </c>
      <c r="W135" s="464"/>
      <c r="X135" s="242">
        <v>623</v>
      </c>
      <c r="Y135" s="18" t="s">
        <v>240</v>
      </c>
      <c r="Z135" s="21">
        <v>2117</v>
      </c>
      <c r="AA135" s="473">
        <f t="shared" si="125"/>
        <v>839551.36796588404</v>
      </c>
      <c r="AB135" s="473">
        <v>618899</v>
      </c>
      <c r="AC135" s="22">
        <v>1458450.367965884</v>
      </c>
      <c r="AD135" s="36">
        <v>-113437</v>
      </c>
      <c r="AE135" s="22">
        <v>1345014</v>
      </c>
      <c r="AF135" s="21">
        <v>477548.71115935512</v>
      </c>
      <c r="AG135" s="418">
        <f t="shared" si="126"/>
        <v>1822562.711159355</v>
      </c>
      <c r="AH135" s="447">
        <v>-417565</v>
      </c>
      <c r="AI135" s="442">
        <f t="shared" si="127"/>
        <v>1404997.711159355</v>
      </c>
      <c r="AJ135" s="419">
        <f t="shared" si="128"/>
        <v>663.67393063739019</v>
      </c>
      <c r="AK135" s="369">
        <v>10</v>
      </c>
    </row>
    <row r="136" spans="1:37">
      <c r="A136" s="242">
        <v>681</v>
      </c>
      <c r="B136" s="18" t="s">
        <v>251</v>
      </c>
      <c r="C136" s="21">
        <v>3308</v>
      </c>
      <c r="D136" s="476">
        <f t="shared" si="115"/>
        <v>144856.94425061275</v>
      </c>
      <c r="E136" s="473">
        <v>443020.48334109178</v>
      </c>
      <c r="F136" s="22">
        <v>587877.42759170453</v>
      </c>
      <c r="G136" s="36">
        <v>1142968.10107651</v>
      </c>
      <c r="H136" s="22">
        <f t="shared" si="116"/>
        <v>1730845.5286682146</v>
      </c>
      <c r="I136" s="425">
        <v>808640.16447858</v>
      </c>
      <c r="J136" s="418">
        <f t="shared" si="117"/>
        <v>2539485.6931467946</v>
      </c>
      <c r="K136" s="447">
        <v>-62301</v>
      </c>
      <c r="L136" s="442">
        <f t="shared" si="118"/>
        <v>2477184.6931467946</v>
      </c>
      <c r="M136" s="418">
        <v>-58174.551500000009</v>
      </c>
      <c r="N136" s="405">
        <f t="shared" si="119"/>
        <v>2419010.1416467945</v>
      </c>
      <c r="O136" s="405">
        <f t="shared" si="120"/>
        <v>748.84664242647966</v>
      </c>
      <c r="P136" s="405">
        <f t="shared" si="121"/>
        <v>731.2606232305908</v>
      </c>
      <c r="Q136" s="369">
        <v>10</v>
      </c>
      <c r="R136" s="369">
        <v>10</v>
      </c>
      <c r="S136" s="369"/>
      <c r="T136" s="461">
        <f t="shared" si="122"/>
        <v>-169269.68706798693</v>
      </c>
      <c r="U136" s="462">
        <f t="shared" si="123"/>
        <v>-6.3960931400695184E-2</v>
      </c>
      <c r="V136" s="463">
        <f t="shared" si="124"/>
        <v>-45.884402683064309</v>
      </c>
      <c r="W136" s="464"/>
      <c r="X136" s="242">
        <v>681</v>
      </c>
      <c r="Y136" s="18" t="s">
        <v>251</v>
      </c>
      <c r="Z136" s="21">
        <v>3330</v>
      </c>
      <c r="AA136" s="473">
        <f t="shared" si="125"/>
        <v>112708.95540993358</v>
      </c>
      <c r="AB136" s="473">
        <v>744895</v>
      </c>
      <c r="AC136" s="22">
        <v>857603.95540993358</v>
      </c>
      <c r="AD136" s="36">
        <v>1045482</v>
      </c>
      <c r="AE136" s="22">
        <v>1903086</v>
      </c>
      <c r="AF136" s="21">
        <v>805669.38021478138</v>
      </c>
      <c r="AG136" s="418">
        <f t="shared" si="126"/>
        <v>2708755.3802147815</v>
      </c>
      <c r="AH136" s="447">
        <v>-62301</v>
      </c>
      <c r="AI136" s="442">
        <f t="shared" si="127"/>
        <v>2646454.3802147815</v>
      </c>
      <c r="AJ136" s="419">
        <f t="shared" si="128"/>
        <v>794.73104510954397</v>
      </c>
      <c r="AK136" s="369">
        <v>10</v>
      </c>
    </row>
    <row r="137" spans="1:37">
      <c r="A137" s="242">
        <v>740</v>
      </c>
      <c r="B137" s="18" t="s">
        <v>271</v>
      </c>
      <c r="C137" s="21">
        <v>32085</v>
      </c>
      <c r="D137" s="476">
        <f t="shared" si="115"/>
        <v>-723329.88290340453</v>
      </c>
      <c r="E137" s="473">
        <v>-8404300.1301595848</v>
      </c>
      <c r="F137" s="22">
        <v>-9127630.0130629893</v>
      </c>
      <c r="G137" s="36">
        <v>9354679.6741068345</v>
      </c>
      <c r="H137" s="22">
        <f t="shared" si="116"/>
        <v>227049.66104384512</v>
      </c>
      <c r="I137" s="425">
        <v>6265151.8699142206</v>
      </c>
      <c r="J137" s="418">
        <f t="shared" si="117"/>
        <v>6492201.5309580658</v>
      </c>
      <c r="K137" s="447">
        <v>-1391607</v>
      </c>
      <c r="L137" s="442">
        <f t="shared" si="118"/>
        <v>5100594.5309580658</v>
      </c>
      <c r="M137" s="418">
        <v>-347777.77450000041</v>
      </c>
      <c r="N137" s="405">
        <f t="shared" si="119"/>
        <v>4752816.7564580655</v>
      </c>
      <c r="O137" s="405">
        <f t="shared" si="120"/>
        <v>158.9713115461451</v>
      </c>
      <c r="P137" s="405">
        <f t="shared" si="121"/>
        <v>148.1320478871144</v>
      </c>
      <c r="Q137" s="369">
        <v>10</v>
      </c>
      <c r="R137" s="369">
        <v>10</v>
      </c>
      <c r="S137" s="369"/>
      <c r="T137" s="461">
        <f t="shared" si="122"/>
        <v>-5544730.6752317678</v>
      </c>
      <c r="U137" s="462">
        <f t="shared" si="123"/>
        <v>-0.52086061889473578</v>
      </c>
      <c r="V137" s="463">
        <f t="shared" si="124"/>
        <v>-168.10415489284571</v>
      </c>
      <c r="W137" s="464"/>
      <c r="X137" s="242">
        <v>740</v>
      </c>
      <c r="Y137" s="18" t="s">
        <v>271</v>
      </c>
      <c r="Z137" s="21">
        <v>32547</v>
      </c>
      <c r="AA137" s="473">
        <f t="shared" si="125"/>
        <v>-352753.6381499581</v>
      </c>
      <c r="AB137" s="473">
        <v>-1792709</v>
      </c>
      <c r="AC137" s="22">
        <v>-2145462.6381499581</v>
      </c>
      <c r="AD137" s="36">
        <v>8026896</v>
      </c>
      <c r="AE137" s="22">
        <v>5881433</v>
      </c>
      <c r="AF137" s="21">
        <v>6155499.2061898327</v>
      </c>
      <c r="AG137" s="418">
        <f t="shared" si="126"/>
        <v>12036932.206189834</v>
      </c>
      <c r="AH137" s="447">
        <v>-1391607</v>
      </c>
      <c r="AI137" s="442">
        <f t="shared" si="127"/>
        <v>10645325.206189834</v>
      </c>
      <c r="AJ137" s="419">
        <f t="shared" si="128"/>
        <v>327.07546643899082</v>
      </c>
      <c r="AK137" s="369">
        <v>10</v>
      </c>
    </row>
    <row r="138" spans="1:37">
      <c r="A138" s="242">
        <v>768</v>
      </c>
      <c r="B138" s="18" t="s">
        <v>286</v>
      </c>
      <c r="C138" s="21">
        <v>2375</v>
      </c>
      <c r="D138" s="476">
        <f t="shared" si="115"/>
        <v>588401.13836887036</v>
      </c>
      <c r="E138" s="473">
        <v>766269.19423075975</v>
      </c>
      <c r="F138" s="22">
        <v>1354670.3325996301</v>
      </c>
      <c r="G138" s="36">
        <v>758178.24406876008</v>
      </c>
      <c r="H138" s="22">
        <f t="shared" si="116"/>
        <v>2112848.5766683901</v>
      </c>
      <c r="I138" s="425">
        <v>572889.40493132547</v>
      </c>
      <c r="J138" s="418">
        <f t="shared" si="117"/>
        <v>2685737.9815997155</v>
      </c>
      <c r="K138" s="447">
        <v>303659</v>
      </c>
      <c r="L138" s="442">
        <f t="shared" si="118"/>
        <v>2989396.9815997155</v>
      </c>
      <c r="M138" s="418">
        <v>59742.8</v>
      </c>
      <c r="N138" s="405">
        <f t="shared" si="119"/>
        <v>3049139.7815997154</v>
      </c>
      <c r="O138" s="405">
        <f t="shared" si="120"/>
        <v>1258.6934659367223</v>
      </c>
      <c r="P138" s="405">
        <f t="shared" si="121"/>
        <v>1283.8483290946169</v>
      </c>
      <c r="Q138" s="369">
        <v>10</v>
      </c>
      <c r="R138" s="369">
        <v>10</v>
      </c>
      <c r="S138" s="369"/>
      <c r="T138" s="461">
        <f t="shared" si="122"/>
        <v>493181.44011354353</v>
      </c>
      <c r="U138" s="462">
        <f t="shared" si="123"/>
        <v>0.19757165674079494</v>
      </c>
      <c r="V138" s="463">
        <f t="shared" si="124"/>
        <v>231.44427190949114</v>
      </c>
      <c r="W138" s="464"/>
      <c r="X138" s="242">
        <v>768</v>
      </c>
      <c r="Y138" s="18" t="s">
        <v>286</v>
      </c>
      <c r="Z138" s="21">
        <v>2430</v>
      </c>
      <c r="AA138" s="473">
        <f t="shared" si="125"/>
        <v>633128.64507768909</v>
      </c>
      <c r="AB138" s="473">
        <v>631671</v>
      </c>
      <c r="AC138" s="22">
        <v>1264799.6450776891</v>
      </c>
      <c r="AD138" s="36">
        <v>358341</v>
      </c>
      <c r="AE138" s="22">
        <v>1623141</v>
      </c>
      <c r="AF138" s="21">
        <v>569415.54148617212</v>
      </c>
      <c r="AG138" s="418">
        <f t="shared" si="126"/>
        <v>2192556.541486172</v>
      </c>
      <c r="AH138" s="447">
        <v>303659</v>
      </c>
      <c r="AI138" s="442">
        <f t="shared" si="127"/>
        <v>2496215.541486172</v>
      </c>
      <c r="AJ138" s="419">
        <f t="shared" si="128"/>
        <v>1027.2491940272312</v>
      </c>
      <c r="AK138" s="369">
        <v>10</v>
      </c>
    </row>
    <row r="139" spans="1:37" s="175" customFormat="1">
      <c r="A139" s="544"/>
      <c r="B139" s="18" t="s">
        <v>423</v>
      </c>
      <c r="C139" s="38">
        <f>SUM(C127:C138)</f>
        <v>130451</v>
      </c>
      <c r="D139" s="568">
        <f t="shared" ref="D139:AI139" si="129">SUM(D127:D138)</f>
        <v>6429820.82738268</v>
      </c>
      <c r="E139" s="568">
        <f t="shared" si="129"/>
        <v>-33181998.204756271</v>
      </c>
      <c r="F139" s="38">
        <f t="shared" si="129"/>
        <v>-26752177.377373587</v>
      </c>
      <c r="G139" s="38">
        <f t="shared" si="129"/>
        <v>34169329.294945568</v>
      </c>
      <c r="H139" s="38">
        <f t="shared" si="129"/>
        <v>7417151.9175719852</v>
      </c>
      <c r="I139" s="38">
        <f t="shared" si="129"/>
        <v>25291645.495741736</v>
      </c>
      <c r="J139" s="38">
        <f t="shared" si="129"/>
        <v>32708797.41331372</v>
      </c>
      <c r="K139" s="578">
        <f t="shared" si="129"/>
        <v>-4570628</v>
      </c>
      <c r="L139" s="579">
        <f t="shared" si="129"/>
        <v>28138169.41331372</v>
      </c>
      <c r="M139" s="419">
        <f t="shared" si="129"/>
        <v>-249172.28309999994</v>
      </c>
      <c r="N139" s="419">
        <f t="shared" si="129"/>
        <v>27888997.130213723</v>
      </c>
      <c r="O139" s="405">
        <f t="shared" si="120"/>
        <v>215.69914690813962</v>
      </c>
      <c r="P139" s="405">
        <f t="shared" si="121"/>
        <v>213.7890635580695</v>
      </c>
      <c r="Q139" s="545">
        <v>10</v>
      </c>
      <c r="R139" s="545">
        <v>10</v>
      </c>
      <c r="S139" s="545"/>
      <c r="T139" s="546">
        <f t="shared" si="122"/>
        <v>-14879097.777421076</v>
      </c>
      <c r="U139" s="547">
        <f t="shared" si="123"/>
        <v>-0.34588663457974816</v>
      </c>
      <c r="V139" s="548">
        <f t="shared" si="124"/>
        <v>-110.96134752365973</v>
      </c>
      <c r="W139" s="38"/>
      <c r="X139" s="38"/>
      <c r="Y139" s="38"/>
      <c r="Z139" s="38">
        <f t="shared" si="129"/>
        <v>131688</v>
      </c>
      <c r="AA139" s="38">
        <f t="shared" si="129"/>
        <v>6572535.1053575911</v>
      </c>
      <c r="AB139" s="38">
        <f t="shared" si="129"/>
        <v>-12290590</v>
      </c>
      <c r="AC139" s="38">
        <f t="shared" si="129"/>
        <v>-5718054.8946424089</v>
      </c>
      <c r="AD139" s="38">
        <f t="shared" si="129"/>
        <v>28330361</v>
      </c>
      <c r="AE139" s="38">
        <f t="shared" si="129"/>
        <v>22612308</v>
      </c>
      <c r="AF139" s="38">
        <f t="shared" si="129"/>
        <v>24975587.190734796</v>
      </c>
      <c r="AG139" s="38">
        <f t="shared" si="129"/>
        <v>47587895.190734796</v>
      </c>
      <c r="AH139" s="38">
        <f t="shared" si="129"/>
        <v>-4570628</v>
      </c>
      <c r="AI139" s="38">
        <f t="shared" si="129"/>
        <v>43017267.190734796</v>
      </c>
      <c r="AJ139" s="419">
        <f t="shared" si="128"/>
        <v>326.66049443179935</v>
      </c>
      <c r="AK139" s="545"/>
    </row>
    <row r="140" spans="1:37">
      <c r="A140" s="242"/>
      <c r="B140" s="18"/>
      <c r="C140" s="21"/>
      <c r="D140" s="476"/>
      <c r="E140" s="473"/>
      <c r="F140" s="22"/>
      <c r="G140" s="36"/>
      <c r="H140" s="22"/>
      <c r="I140" s="425"/>
      <c r="J140" s="418"/>
      <c r="K140" s="447"/>
      <c r="L140" s="442"/>
      <c r="M140" s="418"/>
      <c r="N140" s="405"/>
      <c r="O140" s="405"/>
      <c r="P140" s="405"/>
      <c r="Q140" s="369"/>
      <c r="R140" s="369"/>
      <c r="S140" s="369"/>
      <c r="T140" s="461"/>
      <c r="U140" s="462"/>
      <c r="V140" s="463"/>
      <c r="W140" s="464"/>
      <c r="X140" s="242"/>
      <c r="Y140" s="18"/>
      <c r="Z140" s="21"/>
      <c r="AA140" s="473"/>
      <c r="AB140" s="473"/>
      <c r="AC140" s="22"/>
      <c r="AD140" s="36"/>
      <c r="AE140" s="22"/>
      <c r="AF140" s="21"/>
      <c r="AG140" s="418"/>
      <c r="AH140" s="447"/>
      <c r="AI140" s="442"/>
      <c r="AJ140" s="419"/>
      <c r="AK140" s="369"/>
    </row>
    <row r="141" spans="1:37">
      <c r="A141" s="242">
        <v>140</v>
      </c>
      <c r="B141" s="18" t="s">
        <v>83</v>
      </c>
      <c r="C141" s="21">
        <v>20801</v>
      </c>
      <c r="D141" s="476">
        <f t="shared" ref="D141:D159" si="130">F141-E141</f>
        <v>4315010.3904007915</v>
      </c>
      <c r="E141" s="473">
        <v>7479654.820889907</v>
      </c>
      <c r="F141" s="22">
        <v>11794665.211290698</v>
      </c>
      <c r="G141" s="36">
        <v>7389630.9040644206</v>
      </c>
      <c r="H141" s="22">
        <f t="shared" ref="H141:H159" si="131">SUM(F141:G141)</f>
        <v>19184296.115355119</v>
      </c>
      <c r="I141" s="425">
        <v>3728896.3707389836</v>
      </c>
      <c r="J141" s="418">
        <f t="shared" ref="J141:J159" si="132">H141+I141</f>
        <v>22913192.486094102</v>
      </c>
      <c r="K141" s="447">
        <v>-1388707</v>
      </c>
      <c r="L141" s="442">
        <f t="shared" ref="L141:L159" si="133">J141+K141</f>
        <v>21524485.486094102</v>
      </c>
      <c r="M141" s="418">
        <v>-146280.24580000003</v>
      </c>
      <c r="N141" s="405">
        <f t="shared" ref="N141:N159" si="134">SUM(L141:M141)</f>
        <v>21378205.240294103</v>
      </c>
      <c r="O141" s="405">
        <f t="shared" ref="O141:O160" si="135">L141/C141</f>
        <v>1034.7812838851066</v>
      </c>
      <c r="P141" s="405">
        <f t="shared" ref="P141:P160" si="136">N141/C141</f>
        <v>1027.7489178546273</v>
      </c>
      <c r="Q141" s="369">
        <v>11</v>
      </c>
      <c r="R141" s="369">
        <v>11</v>
      </c>
      <c r="S141" s="369"/>
      <c r="T141" s="461">
        <f t="shared" ref="T141:T160" si="137">L141-AI141</f>
        <v>-1728303.1113974601</v>
      </c>
      <c r="U141" s="462">
        <f t="shared" ref="U141:U160" si="138">T141/AI141</f>
        <v>-7.4326702973763065E-2</v>
      </c>
      <c r="V141" s="463">
        <f t="shared" ref="V141:V160" si="139">O141-AJ141</f>
        <v>-74.713352888037889</v>
      </c>
      <c r="W141" s="464"/>
      <c r="X141" s="242">
        <v>140</v>
      </c>
      <c r="Y141" s="18" t="s">
        <v>83</v>
      </c>
      <c r="Z141" s="21">
        <v>20958</v>
      </c>
      <c r="AA141" s="473">
        <f t="shared" ref="AA141:AA159" si="140">AC141-AB141</f>
        <v>3447053.4704391938</v>
      </c>
      <c r="AB141" s="473">
        <v>10018330</v>
      </c>
      <c r="AC141" s="22">
        <v>13465383.470439194</v>
      </c>
      <c r="AD141" s="36">
        <v>7495485</v>
      </c>
      <c r="AE141" s="22">
        <v>20960869</v>
      </c>
      <c r="AF141" s="21">
        <v>3680626.5974915633</v>
      </c>
      <c r="AG141" s="418">
        <f t="shared" ref="AG141:AG159" si="141">SUM(AE141:AF141)</f>
        <v>24641495.597491562</v>
      </c>
      <c r="AH141" s="447">
        <v>-1388707</v>
      </c>
      <c r="AI141" s="442">
        <f t="shared" ref="AI141:AI159" si="142">SUM(AG141:AH141)</f>
        <v>23252788.597491562</v>
      </c>
      <c r="AJ141" s="419">
        <f t="shared" ref="AJ141:AJ160" si="143">AI141/Z141</f>
        <v>1109.4946367731445</v>
      </c>
      <c r="AK141" s="369">
        <v>11</v>
      </c>
    </row>
    <row r="142" spans="1:37">
      <c r="A142" s="242">
        <v>171</v>
      </c>
      <c r="B142" s="18" t="s">
        <v>96</v>
      </c>
      <c r="C142" s="21">
        <v>4540</v>
      </c>
      <c r="D142" s="476">
        <f t="shared" si="130"/>
        <v>526491.50921786996</v>
      </c>
      <c r="E142" s="473">
        <v>-442313.8808307022</v>
      </c>
      <c r="F142" s="22">
        <v>84177.628387167701</v>
      </c>
      <c r="G142" s="36">
        <v>1465615.3939182342</v>
      </c>
      <c r="H142" s="22">
        <f t="shared" si="131"/>
        <v>1549793.022305402</v>
      </c>
      <c r="I142" s="425">
        <v>948509.02848165284</v>
      </c>
      <c r="J142" s="418">
        <f t="shared" si="132"/>
        <v>2498302.0507870549</v>
      </c>
      <c r="K142" s="447">
        <v>-329192</v>
      </c>
      <c r="L142" s="442">
        <f t="shared" si="133"/>
        <v>2169110.0507870549</v>
      </c>
      <c r="M142" s="418">
        <v>7617.2070000000022</v>
      </c>
      <c r="N142" s="405">
        <f t="shared" si="134"/>
        <v>2176727.2577870549</v>
      </c>
      <c r="O142" s="405">
        <f t="shared" si="135"/>
        <v>477.77754422622354</v>
      </c>
      <c r="P142" s="405">
        <f t="shared" si="136"/>
        <v>479.45534312490196</v>
      </c>
      <c r="Q142" s="369">
        <v>11</v>
      </c>
      <c r="R142" s="369">
        <v>11</v>
      </c>
      <c r="S142" s="369"/>
      <c r="T142" s="461">
        <f t="shared" si="137"/>
        <v>-454017.61127855722</v>
      </c>
      <c r="U142" s="462">
        <f t="shared" si="138"/>
        <v>-0.17308254487356356</v>
      </c>
      <c r="V142" s="463">
        <f t="shared" si="139"/>
        <v>-89.507849819107832</v>
      </c>
      <c r="W142" s="464"/>
      <c r="X142" s="242">
        <v>171</v>
      </c>
      <c r="Y142" s="18" t="s">
        <v>96</v>
      </c>
      <c r="Z142" s="21">
        <v>4624</v>
      </c>
      <c r="AA142" s="473">
        <f t="shared" si="140"/>
        <v>532043.325477181</v>
      </c>
      <c r="AB142" s="473">
        <v>215421</v>
      </c>
      <c r="AC142" s="22">
        <v>747464.325477181</v>
      </c>
      <c r="AD142" s="36">
        <v>1258743</v>
      </c>
      <c r="AE142" s="22">
        <v>2006207</v>
      </c>
      <c r="AF142" s="21">
        <v>946112.66206561192</v>
      </c>
      <c r="AG142" s="418">
        <f t="shared" si="141"/>
        <v>2952319.6620656122</v>
      </c>
      <c r="AH142" s="447">
        <v>-329192</v>
      </c>
      <c r="AI142" s="442">
        <f t="shared" si="142"/>
        <v>2623127.6620656122</v>
      </c>
      <c r="AJ142" s="419">
        <f t="shared" si="143"/>
        <v>567.28539404533137</v>
      </c>
      <c r="AK142" s="369">
        <v>11</v>
      </c>
    </row>
    <row r="143" spans="1:37">
      <c r="A143" s="242">
        <v>204</v>
      </c>
      <c r="B143" s="18" t="s">
        <v>106</v>
      </c>
      <c r="C143" s="21">
        <v>2689</v>
      </c>
      <c r="D143" s="476">
        <f t="shared" si="130"/>
        <v>146856.74299200694</v>
      </c>
      <c r="E143" s="473">
        <v>-1871427.493909501</v>
      </c>
      <c r="F143" s="22">
        <v>-1724570.7509174941</v>
      </c>
      <c r="G143" s="36">
        <v>1137332.0846248877</v>
      </c>
      <c r="H143" s="22">
        <f t="shared" si="131"/>
        <v>-587238.66629260639</v>
      </c>
      <c r="I143" s="425">
        <v>631712.75791836879</v>
      </c>
      <c r="J143" s="418">
        <f t="shared" si="132"/>
        <v>44474.091625762405</v>
      </c>
      <c r="K143" s="447">
        <v>-603494</v>
      </c>
      <c r="L143" s="442">
        <f t="shared" si="133"/>
        <v>-559019.9083742376</v>
      </c>
      <c r="M143" s="418">
        <v>-831854.26649000018</v>
      </c>
      <c r="N143" s="405">
        <f t="shared" si="134"/>
        <v>-1390874.1748642377</v>
      </c>
      <c r="O143" s="405">
        <f t="shared" si="135"/>
        <v>-207.89137537160192</v>
      </c>
      <c r="P143" s="405">
        <f t="shared" si="136"/>
        <v>-517.24588131805046</v>
      </c>
      <c r="Q143" s="369">
        <v>11</v>
      </c>
      <c r="R143" s="369">
        <v>11</v>
      </c>
      <c r="S143" s="369"/>
      <c r="T143" s="461">
        <f t="shared" si="137"/>
        <v>-604429.28958980751</v>
      </c>
      <c r="U143" s="462">
        <f t="shared" si="138"/>
        <v>-13.310670029182463</v>
      </c>
      <c r="V143" s="463">
        <f t="shared" si="139"/>
        <v>-224.23744492364293</v>
      </c>
      <c r="W143" s="464"/>
      <c r="X143" s="242">
        <v>204</v>
      </c>
      <c r="Y143" s="18" t="s">
        <v>106</v>
      </c>
      <c r="Z143" s="21">
        <v>2778</v>
      </c>
      <c r="AA143" s="473">
        <f t="shared" si="140"/>
        <v>200862.95864277589</v>
      </c>
      <c r="AB143" s="473">
        <v>-1198389</v>
      </c>
      <c r="AC143" s="22">
        <v>-997526.04135722411</v>
      </c>
      <c r="AD143" s="36">
        <v>1020508</v>
      </c>
      <c r="AE143" s="22">
        <v>22982</v>
      </c>
      <c r="AF143" s="21">
        <v>625921.38121556991</v>
      </c>
      <c r="AG143" s="418">
        <f t="shared" si="141"/>
        <v>648903.38121556991</v>
      </c>
      <c r="AH143" s="447">
        <v>-603494</v>
      </c>
      <c r="AI143" s="442">
        <f t="shared" si="142"/>
        <v>45409.381215569912</v>
      </c>
      <c r="AJ143" s="419">
        <f t="shared" si="143"/>
        <v>16.346069552041005</v>
      </c>
      <c r="AK143" s="369">
        <v>11</v>
      </c>
    </row>
    <row r="144" spans="1:37">
      <c r="A144" s="242">
        <v>239</v>
      </c>
      <c r="B144" s="18" t="s">
        <v>123</v>
      </c>
      <c r="C144" s="21">
        <v>2029</v>
      </c>
      <c r="D144" s="476">
        <f t="shared" si="130"/>
        <v>470930.99703685468</v>
      </c>
      <c r="E144" s="473">
        <v>-69287.297899010824</v>
      </c>
      <c r="F144" s="22">
        <v>401643.69913784385</v>
      </c>
      <c r="G144" s="36">
        <v>787907.9181683861</v>
      </c>
      <c r="H144" s="22">
        <f t="shared" si="131"/>
        <v>1189551.6173062299</v>
      </c>
      <c r="I144" s="425">
        <v>467494.15866010904</v>
      </c>
      <c r="J144" s="418">
        <f t="shared" si="132"/>
        <v>1657045.7759663388</v>
      </c>
      <c r="K144" s="447">
        <v>-529943</v>
      </c>
      <c r="L144" s="442">
        <f t="shared" si="133"/>
        <v>1127102.7759663388</v>
      </c>
      <c r="M144" s="418">
        <v>3704.0535999999993</v>
      </c>
      <c r="N144" s="405">
        <f t="shared" si="134"/>
        <v>1130806.8295663388</v>
      </c>
      <c r="O144" s="405">
        <f t="shared" si="135"/>
        <v>555.49668603565249</v>
      </c>
      <c r="P144" s="405">
        <f t="shared" si="136"/>
        <v>557.32224227025074</v>
      </c>
      <c r="Q144" s="369">
        <v>11</v>
      </c>
      <c r="R144" s="369">
        <v>11</v>
      </c>
      <c r="S144" s="369"/>
      <c r="T144" s="461">
        <f t="shared" si="137"/>
        <v>506692.1034975443</v>
      </c>
      <c r="U144" s="462">
        <f t="shared" si="138"/>
        <v>0.81670436371003907</v>
      </c>
      <c r="V144" s="463">
        <f t="shared" si="139"/>
        <v>259.35794022715868</v>
      </c>
      <c r="W144" s="464"/>
      <c r="X144" s="242">
        <v>239</v>
      </c>
      <c r="Y144" s="18" t="s">
        <v>123</v>
      </c>
      <c r="Z144" s="21">
        <v>2095</v>
      </c>
      <c r="AA144" s="473">
        <f t="shared" si="140"/>
        <v>380145.30530327815</v>
      </c>
      <c r="AB144" s="473">
        <v>-91989</v>
      </c>
      <c r="AC144" s="22">
        <v>288156.30530327815</v>
      </c>
      <c r="AD144" s="36">
        <v>397653</v>
      </c>
      <c r="AE144" s="22">
        <v>685810</v>
      </c>
      <c r="AF144" s="21">
        <v>464543.67246879439</v>
      </c>
      <c r="AG144" s="418">
        <f t="shared" si="141"/>
        <v>1150353.6724687945</v>
      </c>
      <c r="AH144" s="447">
        <v>-529943</v>
      </c>
      <c r="AI144" s="442">
        <f t="shared" si="142"/>
        <v>620410.67246879451</v>
      </c>
      <c r="AJ144" s="419">
        <f t="shared" si="143"/>
        <v>296.13874580849381</v>
      </c>
      <c r="AK144" s="369">
        <v>11</v>
      </c>
    </row>
    <row r="145" spans="1:37 16384:16384">
      <c r="A145" s="242">
        <v>263</v>
      </c>
      <c r="B145" s="18" t="s">
        <v>134</v>
      </c>
      <c r="C145" s="21">
        <v>7597</v>
      </c>
      <c r="D145" s="476">
        <f t="shared" si="130"/>
        <v>2145511.9587151268</v>
      </c>
      <c r="E145" s="473">
        <v>1055110.1269797375</v>
      </c>
      <c r="F145" s="22">
        <v>3200622.0856948644</v>
      </c>
      <c r="G145" s="36">
        <v>4525674.4074406447</v>
      </c>
      <c r="H145" s="22">
        <f t="shared" si="131"/>
        <v>7726296.4931355091</v>
      </c>
      <c r="I145" s="425">
        <v>1823478.112734033</v>
      </c>
      <c r="J145" s="418">
        <f t="shared" si="132"/>
        <v>9549774.6058695428</v>
      </c>
      <c r="K145" s="447">
        <v>-383492</v>
      </c>
      <c r="L145" s="442">
        <f t="shared" si="133"/>
        <v>9166282.6058695428</v>
      </c>
      <c r="M145" s="418">
        <v>170416.337</v>
      </c>
      <c r="N145" s="405">
        <f t="shared" si="134"/>
        <v>9336698.9428695422</v>
      </c>
      <c r="O145" s="405">
        <f t="shared" si="135"/>
        <v>1206.5660926509863</v>
      </c>
      <c r="P145" s="405">
        <f t="shared" si="136"/>
        <v>1228.9981496471689</v>
      </c>
      <c r="Q145" s="369">
        <v>11</v>
      </c>
      <c r="R145" s="369">
        <v>11</v>
      </c>
      <c r="S145" s="369"/>
      <c r="T145" s="461">
        <f t="shared" si="137"/>
        <v>-585235.27569289133</v>
      </c>
      <c r="U145" s="462">
        <f t="shared" si="138"/>
        <v>-6.0014787728525622E-2</v>
      </c>
      <c r="V145" s="463">
        <f t="shared" si="139"/>
        <v>-50.234768486071744</v>
      </c>
      <c r="W145" s="464"/>
      <c r="X145" s="242">
        <v>263</v>
      </c>
      <c r="Y145" s="18" t="s">
        <v>134</v>
      </c>
      <c r="Z145" s="21">
        <v>7759</v>
      </c>
      <c r="AA145" s="473">
        <f t="shared" si="140"/>
        <v>2104350.3073208886</v>
      </c>
      <c r="AB145" s="473">
        <v>1941828</v>
      </c>
      <c r="AC145" s="22">
        <v>4046178.3073208886</v>
      </c>
      <c r="AD145" s="36">
        <v>4276004</v>
      </c>
      <c r="AE145" s="22">
        <v>8322183</v>
      </c>
      <c r="AF145" s="21">
        <v>1812826.8815624351</v>
      </c>
      <c r="AG145" s="418">
        <f t="shared" si="141"/>
        <v>10135009.881562434</v>
      </c>
      <c r="AH145" s="447">
        <v>-383492</v>
      </c>
      <c r="AI145" s="442">
        <f t="shared" si="142"/>
        <v>9751517.8815624341</v>
      </c>
      <c r="AJ145" s="419">
        <f t="shared" si="143"/>
        <v>1256.8008611370581</v>
      </c>
      <c r="AK145" s="369">
        <v>11</v>
      </c>
    </row>
    <row r="146" spans="1:37 16384:16384">
      <c r="A146" s="242">
        <v>297</v>
      </c>
      <c r="B146" s="18" t="s">
        <v>149</v>
      </c>
      <c r="C146" s="21">
        <v>122594</v>
      </c>
      <c r="D146" s="476">
        <f t="shared" si="130"/>
        <v>13122259.032296259</v>
      </c>
      <c r="E146" s="473">
        <v>-24032345.537582532</v>
      </c>
      <c r="F146" s="22">
        <v>-10910086.505286273</v>
      </c>
      <c r="G146" s="36">
        <v>25265003.648157641</v>
      </c>
      <c r="H146" s="22">
        <f t="shared" si="131"/>
        <v>14354917.142871369</v>
      </c>
      <c r="I146" s="425">
        <v>19551753.792895928</v>
      </c>
      <c r="J146" s="418">
        <f t="shared" si="132"/>
        <v>33906670.935767293</v>
      </c>
      <c r="K146" s="447">
        <v>-1768839</v>
      </c>
      <c r="L146" s="442">
        <f t="shared" si="133"/>
        <v>32137831.935767293</v>
      </c>
      <c r="M146" s="418">
        <v>-3014708.315059999</v>
      </c>
      <c r="N146" s="405">
        <f t="shared" si="134"/>
        <v>29123123.620707296</v>
      </c>
      <c r="O146" s="405">
        <f t="shared" si="135"/>
        <v>262.14848961423309</v>
      </c>
      <c r="P146" s="405">
        <f t="shared" si="136"/>
        <v>237.55749564177117</v>
      </c>
      <c r="Q146" s="369">
        <v>11</v>
      </c>
      <c r="R146" s="369">
        <v>11</v>
      </c>
      <c r="S146" s="369"/>
      <c r="T146" s="461">
        <f t="shared" si="137"/>
        <v>-6993407.423922129</v>
      </c>
      <c r="U146" s="462">
        <f t="shared" si="138"/>
        <v>-0.17871673727580178</v>
      </c>
      <c r="V146" s="463">
        <f t="shared" si="139"/>
        <v>-59.805381523466508</v>
      </c>
      <c r="W146" s="464"/>
      <c r="X146" s="242">
        <v>297</v>
      </c>
      <c r="Y146" s="18" t="s">
        <v>149</v>
      </c>
      <c r="Z146" s="21">
        <v>121543</v>
      </c>
      <c r="AA146" s="473">
        <f t="shared" si="140"/>
        <v>12689856.246314503</v>
      </c>
      <c r="AB146" s="473">
        <v>-16740636</v>
      </c>
      <c r="AC146" s="22">
        <v>-4050779.7536854967</v>
      </c>
      <c r="AD146" s="36">
        <v>25752761</v>
      </c>
      <c r="AE146" s="22">
        <v>21701981</v>
      </c>
      <c r="AF146" s="21">
        <v>19198097.359689422</v>
      </c>
      <c r="AG146" s="418">
        <f t="shared" si="141"/>
        <v>40900078.359689422</v>
      </c>
      <c r="AH146" s="447">
        <v>-1768839</v>
      </c>
      <c r="AI146" s="442">
        <f t="shared" si="142"/>
        <v>39131239.359689422</v>
      </c>
      <c r="AJ146" s="419">
        <f t="shared" si="143"/>
        <v>321.95387113769959</v>
      </c>
      <c r="AK146" s="369">
        <v>11</v>
      </c>
    </row>
    <row r="147" spans="1:37 16384:16384">
      <c r="A147" s="242">
        <v>402</v>
      </c>
      <c r="B147" s="18" t="s">
        <v>163</v>
      </c>
      <c r="C147" s="21">
        <v>9099</v>
      </c>
      <c r="D147" s="476">
        <f t="shared" si="130"/>
        <v>2254670.0721298419</v>
      </c>
      <c r="E147" s="473">
        <v>-3961907.0103160953</v>
      </c>
      <c r="F147" s="22">
        <v>-1707236.9381862534</v>
      </c>
      <c r="G147" s="36">
        <v>5011477.0173176685</v>
      </c>
      <c r="H147" s="22">
        <f t="shared" si="131"/>
        <v>3304240.0791314151</v>
      </c>
      <c r="I147" s="425">
        <v>1925317.436257523</v>
      </c>
      <c r="J147" s="418">
        <f t="shared" si="132"/>
        <v>5229557.5153889377</v>
      </c>
      <c r="K147" s="447">
        <v>-96194</v>
      </c>
      <c r="L147" s="442">
        <f t="shared" si="133"/>
        <v>5133363.5153889377</v>
      </c>
      <c r="M147" s="418">
        <v>287542.09639999998</v>
      </c>
      <c r="N147" s="405">
        <f t="shared" si="134"/>
        <v>5420905.6117889378</v>
      </c>
      <c r="O147" s="405">
        <f t="shared" si="135"/>
        <v>564.16787728200211</v>
      </c>
      <c r="P147" s="405">
        <f t="shared" si="136"/>
        <v>595.76938254631693</v>
      </c>
      <c r="Q147" s="369">
        <v>11</v>
      </c>
      <c r="R147" s="369">
        <v>11</v>
      </c>
      <c r="S147" s="369"/>
      <c r="T147" s="461">
        <f t="shared" si="137"/>
        <v>-2331493.7287151199</v>
      </c>
      <c r="U147" s="462">
        <f t="shared" si="138"/>
        <v>-0.31232931219905047</v>
      </c>
      <c r="V147" s="463">
        <f t="shared" si="139"/>
        <v>-243.10553507920235</v>
      </c>
      <c r="W147" s="464"/>
      <c r="X147" s="242">
        <v>402</v>
      </c>
      <c r="Y147" s="18" t="s">
        <v>163</v>
      </c>
      <c r="Z147" s="21">
        <v>9247</v>
      </c>
      <c r="AA147" s="473">
        <f t="shared" si="140"/>
        <v>2368295.4275169955</v>
      </c>
      <c r="AB147" s="473">
        <v>-1738728</v>
      </c>
      <c r="AC147" s="22">
        <v>629567.42751699546</v>
      </c>
      <c r="AD147" s="36">
        <v>5014581</v>
      </c>
      <c r="AE147" s="22">
        <v>5644148</v>
      </c>
      <c r="AF147" s="21">
        <v>1916903.2441040578</v>
      </c>
      <c r="AG147" s="418">
        <f t="shared" si="141"/>
        <v>7561051.2441040576</v>
      </c>
      <c r="AH147" s="447">
        <v>-96194</v>
      </c>
      <c r="AI147" s="442">
        <f t="shared" si="142"/>
        <v>7464857.2441040576</v>
      </c>
      <c r="AJ147" s="419">
        <f t="shared" si="143"/>
        <v>807.27341236120446</v>
      </c>
      <c r="AK147" s="369">
        <v>11</v>
      </c>
    </row>
    <row r="148" spans="1:37 16384:16384">
      <c r="A148" s="242">
        <v>420</v>
      </c>
      <c r="B148" s="18" t="s">
        <v>171</v>
      </c>
      <c r="C148" s="21">
        <v>9177</v>
      </c>
      <c r="D148" s="476">
        <f t="shared" si="130"/>
        <v>868118.25925663416</v>
      </c>
      <c r="E148" s="473">
        <v>637510.3335008272</v>
      </c>
      <c r="F148" s="22">
        <v>1505628.5927574614</v>
      </c>
      <c r="G148" s="36">
        <v>2591992.9847234362</v>
      </c>
      <c r="H148" s="22">
        <f t="shared" si="131"/>
        <v>4097621.5774808973</v>
      </c>
      <c r="I148" s="425">
        <v>1702694.6573583654</v>
      </c>
      <c r="J148" s="418">
        <f t="shared" si="132"/>
        <v>5800316.2348392624</v>
      </c>
      <c r="K148" s="447">
        <v>-1146993</v>
      </c>
      <c r="L148" s="442">
        <f t="shared" si="133"/>
        <v>4653323.2348392624</v>
      </c>
      <c r="M148" s="418">
        <v>-133316.05820000003</v>
      </c>
      <c r="N148" s="405">
        <f t="shared" si="134"/>
        <v>4520007.1766392626</v>
      </c>
      <c r="O148" s="405">
        <f t="shared" si="135"/>
        <v>507.06366294423697</v>
      </c>
      <c r="P148" s="405">
        <f t="shared" si="136"/>
        <v>492.53646906824264</v>
      </c>
      <c r="Q148" s="369">
        <v>11</v>
      </c>
      <c r="R148" s="369">
        <v>11</v>
      </c>
      <c r="S148" s="369"/>
      <c r="T148" s="461">
        <f t="shared" si="137"/>
        <v>2939116.7293318762</v>
      </c>
      <c r="U148" s="462">
        <f t="shared" si="138"/>
        <v>1.7145639804125756</v>
      </c>
      <c r="V148" s="463">
        <f t="shared" si="139"/>
        <v>322.34313433352725</v>
      </c>
      <c r="W148" s="464"/>
      <c r="X148" s="242">
        <v>420</v>
      </c>
      <c r="Y148" s="18" t="s">
        <v>171</v>
      </c>
      <c r="Z148" s="21">
        <v>9280</v>
      </c>
      <c r="AA148" s="473">
        <f t="shared" si="140"/>
        <v>774069.10760278162</v>
      </c>
      <c r="AB148" s="473">
        <v>-1921207</v>
      </c>
      <c r="AC148" s="22">
        <v>-1147137.8923972184</v>
      </c>
      <c r="AD148" s="36">
        <v>2306524</v>
      </c>
      <c r="AE148" s="22">
        <v>1159386</v>
      </c>
      <c r="AF148" s="21">
        <v>1701813.5055073863</v>
      </c>
      <c r="AG148" s="418">
        <f t="shared" si="141"/>
        <v>2861199.5055073863</v>
      </c>
      <c r="AH148" s="447">
        <v>-1146993</v>
      </c>
      <c r="AI148" s="442">
        <f t="shared" si="142"/>
        <v>1714206.5055073863</v>
      </c>
      <c r="AJ148" s="419">
        <f t="shared" si="143"/>
        <v>184.72052861070972</v>
      </c>
      <c r="AK148" s="369">
        <v>11</v>
      </c>
    </row>
    <row r="149" spans="1:37 16384:16384">
      <c r="A149" s="242">
        <v>595</v>
      </c>
      <c r="B149" s="18" t="s">
        <v>226</v>
      </c>
      <c r="C149" s="21">
        <v>4140</v>
      </c>
      <c r="D149" s="476">
        <f t="shared" si="130"/>
        <v>1311408.5330521124</v>
      </c>
      <c r="E149" s="473">
        <v>990138.02037847135</v>
      </c>
      <c r="F149" s="22">
        <v>2301546.5534305838</v>
      </c>
      <c r="G149" s="36">
        <v>2274073.9902639384</v>
      </c>
      <c r="H149" s="22">
        <f t="shared" si="131"/>
        <v>4575620.5436945222</v>
      </c>
      <c r="I149" s="425">
        <v>977804.14498013107</v>
      </c>
      <c r="J149" s="418">
        <f t="shared" si="132"/>
        <v>5553424.6886746529</v>
      </c>
      <c r="K149" s="447">
        <v>34221</v>
      </c>
      <c r="L149" s="442">
        <f t="shared" si="133"/>
        <v>5587645.6886746529</v>
      </c>
      <c r="M149" s="418">
        <v>130239.30399999999</v>
      </c>
      <c r="N149" s="405">
        <f t="shared" si="134"/>
        <v>5717884.9926746525</v>
      </c>
      <c r="O149" s="405">
        <f t="shared" si="135"/>
        <v>1349.6728716605442</v>
      </c>
      <c r="P149" s="405">
        <f t="shared" si="136"/>
        <v>1381.1316407426698</v>
      </c>
      <c r="Q149" s="369">
        <v>11</v>
      </c>
      <c r="R149" s="369">
        <v>11</v>
      </c>
      <c r="S149" s="369"/>
      <c r="T149" s="461">
        <f t="shared" si="137"/>
        <v>130625.25197884347</v>
      </c>
      <c r="U149" s="462">
        <f t="shared" si="138"/>
        <v>2.3937101481323428E-2</v>
      </c>
      <c r="V149" s="463">
        <f t="shared" si="139"/>
        <v>71.38277170837523</v>
      </c>
      <c r="W149" s="464"/>
      <c r="X149" s="242">
        <v>595</v>
      </c>
      <c r="Y149" s="18" t="s">
        <v>226</v>
      </c>
      <c r="Z149" s="21">
        <v>4269</v>
      </c>
      <c r="AA149" s="473">
        <f t="shared" si="140"/>
        <v>1331668.3661525948</v>
      </c>
      <c r="AB149" s="473">
        <v>1244989</v>
      </c>
      <c r="AC149" s="22">
        <v>2576657.3661525948</v>
      </c>
      <c r="AD149" s="36">
        <v>1873860</v>
      </c>
      <c r="AE149" s="22">
        <v>4450517</v>
      </c>
      <c r="AF149" s="21">
        <v>972282.43669580948</v>
      </c>
      <c r="AG149" s="418">
        <f t="shared" si="141"/>
        <v>5422799.4366958095</v>
      </c>
      <c r="AH149" s="447">
        <v>34221</v>
      </c>
      <c r="AI149" s="442">
        <f t="shared" si="142"/>
        <v>5457020.4366958095</v>
      </c>
      <c r="AJ149" s="419">
        <f t="shared" si="143"/>
        <v>1278.2900999521689</v>
      </c>
      <c r="AK149" s="369">
        <v>11</v>
      </c>
    </row>
    <row r="150" spans="1:37 16384:16384">
      <c r="A150" s="242">
        <v>686</v>
      </c>
      <c r="B150" s="18" t="s">
        <v>254</v>
      </c>
      <c r="C150" s="21">
        <v>2964</v>
      </c>
      <c r="D150" s="476">
        <f t="shared" si="130"/>
        <v>297207.69689545495</v>
      </c>
      <c r="E150" s="473">
        <v>-565440.49995696882</v>
      </c>
      <c r="F150" s="22">
        <v>-268232.80306151387</v>
      </c>
      <c r="G150" s="36">
        <v>1396785.7689363954</v>
      </c>
      <c r="H150" s="22">
        <f t="shared" si="131"/>
        <v>1128552.9658748815</v>
      </c>
      <c r="I150" s="425">
        <v>678546.82820264995</v>
      </c>
      <c r="J150" s="418">
        <f t="shared" si="132"/>
        <v>1807099.7940775314</v>
      </c>
      <c r="K150" s="447">
        <v>488337</v>
      </c>
      <c r="L150" s="442">
        <f t="shared" si="133"/>
        <v>2295436.7940775314</v>
      </c>
      <c r="M150" s="418">
        <v>10469.925699999993</v>
      </c>
      <c r="N150" s="405">
        <f t="shared" si="134"/>
        <v>2305906.7197775315</v>
      </c>
      <c r="O150" s="405">
        <f t="shared" si="135"/>
        <v>774.43886439862729</v>
      </c>
      <c r="P150" s="405">
        <f t="shared" si="136"/>
        <v>777.97122799511862</v>
      </c>
      <c r="Q150" s="369">
        <v>11</v>
      </c>
      <c r="R150" s="369">
        <v>11</v>
      </c>
      <c r="S150" s="369"/>
      <c r="T150" s="461">
        <f t="shared" si="137"/>
        <v>247012.20037775114</v>
      </c>
      <c r="U150" s="462">
        <f t="shared" si="138"/>
        <v>0.12058642585012508</v>
      </c>
      <c r="V150" s="463">
        <f t="shared" si="139"/>
        <v>99.059835813140921</v>
      </c>
      <c r="W150" s="464"/>
      <c r="X150" s="242">
        <v>686</v>
      </c>
      <c r="Y150" s="18" t="s">
        <v>254</v>
      </c>
      <c r="Z150" s="21">
        <v>3033</v>
      </c>
      <c r="AA150" s="473">
        <f t="shared" si="140"/>
        <v>432175.57347820152</v>
      </c>
      <c r="AB150" s="473">
        <v>-864295</v>
      </c>
      <c r="AC150" s="22">
        <v>-432119.42652179848</v>
      </c>
      <c r="AD150" s="36">
        <v>1319499</v>
      </c>
      <c r="AE150" s="22">
        <v>887380</v>
      </c>
      <c r="AF150" s="21">
        <v>672707.59369978029</v>
      </c>
      <c r="AG150" s="418">
        <f t="shared" si="141"/>
        <v>1560087.5936997803</v>
      </c>
      <c r="AH150" s="447">
        <v>488337</v>
      </c>
      <c r="AI150" s="442">
        <f t="shared" si="142"/>
        <v>2048424.5936997803</v>
      </c>
      <c r="AJ150" s="419">
        <f t="shared" si="143"/>
        <v>675.37902858548637</v>
      </c>
      <c r="AK150" s="369">
        <v>11</v>
      </c>
    </row>
    <row r="151" spans="1:37 16384:16384">
      <c r="A151" s="242">
        <v>687</v>
      </c>
      <c r="B151" s="18" t="s">
        <v>255</v>
      </c>
      <c r="C151" s="21">
        <v>1477</v>
      </c>
      <c r="D151" s="476">
        <f t="shared" si="130"/>
        <v>943354.7869846914</v>
      </c>
      <c r="E151" s="473">
        <v>-144718.10444281291</v>
      </c>
      <c r="F151" s="22">
        <v>798636.68254187843</v>
      </c>
      <c r="G151" s="36">
        <v>154783.69856862765</v>
      </c>
      <c r="H151" s="22">
        <f t="shared" si="131"/>
        <v>953420.38111050613</v>
      </c>
      <c r="I151" s="425">
        <v>382332.76163912722</v>
      </c>
      <c r="J151" s="418">
        <f t="shared" si="132"/>
        <v>1335753.1427496334</v>
      </c>
      <c r="K151" s="447">
        <v>152761</v>
      </c>
      <c r="L151" s="442">
        <f t="shared" si="133"/>
        <v>1488514.1427496334</v>
      </c>
      <c r="M151" s="418">
        <v>200213.05850000001</v>
      </c>
      <c r="N151" s="405">
        <f t="shared" si="134"/>
        <v>1688727.2012496335</v>
      </c>
      <c r="O151" s="405">
        <f t="shared" si="135"/>
        <v>1007.7956281310991</v>
      </c>
      <c r="P151" s="405">
        <f t="shared" si="136"/>
        <v>1143.3494930600091</v>
      </c>
      <c r="Q151" s="369">
        <v>11</v>
      </c>
      <c r="R151" s="369">
        <v>11</v>
      </c>
      <c r="S151" s="369"/>
      <c r="T151" s="461">
        <f t="shared" si="137"/>
        <v>540197.43402370275</v>
      </c>
      <c r="U151" s="462">
        <f t="shared" si="138"/>
        <v>0.56963821163655481</v>
      </c>
      <c r="V151" s="463">
        <f t="shared" si="139"/>
        <v>381.01657411528242</v>
      </c>
      <c r="W151" s="464"/>
      <c r="X151" s="242">
        <v>687</v>
      </c>
      <c r="Y151" s="18" t="s">
        <v>255</v>
      </c>
      <c r="Z151" s="21">
        <v>1513</v>
      </c>
      <c r="AA151" s="473">
        <f t="shared" si="140"/>
        <v>915158.22361256427</v>
      </c>
      <c r="AB151" s="473">
        <v>-464331</v>
      </c>
      <c r="AC151" s="22">
        <v>450827.22361256427</v>
      </c>
      <c r="AD151" s="36">
        <v>-31305</v>
      </c>
      <c r="AE151" s="22">
        <v>419523</v>
      </c>
      <c r="AF151" s="21">
        <v>376032.7087259306</v>
      </c>
      <c r="AG151" s="418">
        <f t="shared" si="141"/>
        <v>795555.70872593066</v>
      </c>
      <c r="AH151" s="447">
        <v>152761</v>
      </c>
      <c r="AI151" s="442">
        <f t="shared" si="142"/>
        <v>948316.70872593066</v>
      </c>
      <c r="AJ151" s="419">
        <f t="shared" si="143"/>
        <v>626.77905401581666</v>
      </c>
      <c r="AK151" s="369">
        <v>11</v>
      </c>
    </row>
    <row r="152" spans="1:37 16384:16384">
      <c r="A152" s="242">
        <v>749</v>
      </c>
      <c r="B152" s="18" t="s">
        <v>277</v>
      </c>
      <c r="C152" s="21">
        <v>21232</v>
      </c>
      <c r="D152" s="476">
        <f t="shared" si="130"/>
        <v>10862908.89598104</v>
      </c>
      <c r="E152" s="473">
        <v>-5157915.7318447623</v>
      </c>
      <c r="F152" s="22">
        <v>5704993.1641362775</v>
      </c>
      <c r="G152" s="36">
        <v>5021166.8143064026</v>
      </c>
      <c r="H152" s="22">
        <f t="shared" si="131"/>
        <v>10726159.97844268</v>
      </c>
      <c r="I152" s="425">
        <v>3094146.3855655156</v>
      </c>
      <c r="J152" s="418">
        <f t="shared" si="132"/>
        <v>13820306.364008196</v>
      </c>
      <c r="K152" s="447">
        <v>-2056427</v>
      </c>
      <c r="L152" s="442">
        <f t="shared" si="133"/>
        <v>11763879.364008196</v>
      </c>
      <c r="M152" s="418">
        <v>33878.648309999844</v>
      </c>
      <c r="N152" s="405">
        <f t="shared" si="134"/>
        <v>11797758.012318196</v>
      </c>
      <c r="O152" s="405">
        <f t="shared" si="135"/>
        <v>554.06364751357364</v>
      </c>
      <c r="P152" s="405">
        <f t="shared" si="136"/>
        <v>555.65928844754126</v>
      </c>
      <c r="Q152" s="369">
        <v>11</v>
      </c>
      <c r="R152" s="369">
        <v>11</v>
      </c>
      <c r="S152" s="369"/>
      <c r="T152" s="461">
        <f t="shared" si="137"/>
        <v>553060.5719345808</v>
      </c>
      <c r="U152" s="462">
        <f t="shared" si="138"/>
        <v>4.9332754564333087E-2</v>
      </c>
      <c r="V152" s="463">
        <f t="shared" si="139"/>
        <v>27.561097751979901</v>
      </c>
      <c r="W152" s="464"/>
      <c r="X152" s="242">
        <v>749</v>
      </c>
      <c r="Y152" s="18" t="s">
        <v>277</v>
      </c>
      <c r="Z152" s="21">
        <v>21293</v>
      </c>
      <c r="AA152" s="473">
        <f t="shared" si="140"/>
        <v>10597680.528627448</v>
      </c>
      <c r="AB152" s="473">
        <v>-5048735</v>
      </c>
      <c r="AC152" s="22">
        <v>5548945.5286274478</v>
      </c>
      <c r="AD152" s="36">
        <v>4632796</v>
      </c>
      <c r="AE152" s="22">
        <v>10181741</v>
      </c>
      <c r="AF152" s="21">
        <v>3085504.7920736158</v>
      </c>
      <c r="AG152" s="418">
        <f t="shared" si="141"/>
        <v>13267245.792073615</v>
      </c>
      <c r="AH152" s="447">
        <v>-2056427</v>
      </c>
      <c r="AI152" s="442">
        <f t="shared" si="142"/>
        <v>11210818.792073615</v>
      </c>
      <c r="AJ152" s="419">
        <f t="shared" si="143"/>
        <v>526.50254976159374</v>
      </c>
      <c r="AK152" s="369">
        <v>11</v>
      </c>
    </row>
    <row r="153" spans="1:37 16384:16384">
      <c r="A153" s="242">
        <v>762</v>
      </c>
      <c r="B153" s="18" t="s">
        <v>284</v>
      </c>
      <c r="C153" s="21">
        <v>3672</v>
      </c>
      <c r="D153" s="476">
        <f t="shared" si="130"/>
        <v>992998.73405701271</v>
      </c>
      <c r="E153" s="473">
        <v>1284760.2859082653</v>
      </c>
      <c r="F153" s="22">
        <v>2277759.019965278</v>
      </c>
      <c r="G153" s="36">
        <v>1272847.5070030238</v>
      </c>
      <c r="H153" s="22">
        <f t="shared" si="131"/>
        <v>3550606.5269683017</v>
      </c>
      <c r="I153" s="425">
        <v>899526.54166517593</v>
      </c>
      <c r="J153" s="418">
        <f t="shared" si="132"/>
        <v>4450133.0686334781</v>
      </c>
      <c r="K153" s="447">
        <v>-90670</v>
      </c>
      <c r="L153" s="442">
        <f t="shared" si="133"/>
        <v>4359463.0686334781</v>
      </c>
      <c r="M153" s="418">
        <v>3704.0535999999847</v>
      </c>
      <c r="N153" s="405">
        <f t="shared" si="134"/>
        <v>4363167.1222334784</v>
      </c>
      <c r="O153" s="405">
        <f t="shared" si="135"/>
        <v>1187.2176112836269</v>
      </c>
      <c r="P153" s="405">
        <f t="shared" si="136"/>
        <v>1188.2263404775267</v>
      </c>
      <c r="Q153" s="369">
        <v>11</v>
      </c>
      <c r="R153" s="369">
        <v>11</v>
      </c>
      <c r="S153" s="369"/>
      <c r="T153" s="461">
        <f t="shared" si="137"/>
        <v>-13521.104844964109</v>
      </c>
      <c r="U153" s="462">
        <f t="shared" si="138"/>
        <v>-3.0919629041805782E-3</v>
      </c>
      <c r="V153" s="463">
        <f t="shared" si="139"/>
        <v>29.424607979829716</v>
      </c>
      <c r="W153" s="464"/>
      <c r="X153" s="242">
        <v>762</v>
      </c>
      <c r="Y153" s="18" t="s">
        <v>284</v>
      </c>
      <c r="Z153" s="21">
        <v>3777</v>
      </c>
      <c r="AA153" s="473">
        <f t="shared" si="140"/>
        <v>1055636.5978996744</v>
      </c>
      <c r="AB153" s="473">
        <v>2112704</v>
      </c>
      <c r="AC153" s="22">
        <v>3168340.5978996744</v>
      </c>
      <c r="AD153" s="36">
        <v>404542</v>
      </c>
      <c r="AE153" s="22">
        <v>3572883</v>
      </c>
      <c r="AF153" s="21">
        <v>890771.17347844259</v>
      </c>
      <c r="AG153" s="418">
        <f t="shared" si="141"/>
        <v>4463654.1734784422</v>
      </c>
      <c r="AH153" s="447">
        <v>-90670</v>
      </c>
      <c r="AI153" s="442">
        <f t="shared" si="142"/>
        <v>4372984.1734784422</v>
      </c>
      <c r="AJ153" s="419">
        <f t="shared" si="143"/>
        <v>1157.7930033037971</v>
      </c>
      <c r="AK153" s="369">
        <v>11</v>
      </c>
    </row>
    <row r="154" spans="1:37 16384:16384">
      <c r="A154" s="242">
        <v>778</v>
      </c>
      <c r="B154" s="18" t="s">
        <v>288</v>
      </c>
      <c r="C154" s="21">
        <v>6763</v>
      </c>
      <c r="D154" s="476">
        <f t="shared" si="130"/>
        <v>490143.65419352078</v>
      </c>
      <c r="E154" s="473">
        <v>564149.01377724274</v>
      </c>
      <c r="F154" s="22">
        <v>1054292.6679707635</v>
      </c>
      <c r="G154" s="36">
        <v>3223716.2839590423</v>
      </c>
      <c r="H154" s="22">
        <f t="shared" si="131"/>
        <v>4278008.9519298058</v>
      </c>
      <c r="I154" s="425">
        <v>1377818.1042843149</v>
      </c>
      <c r="J154" s="418">
        <f t="shared" si="132"/>
        <v>5655827.0562141202</v>
      </c>
      <c r="K154" s="447">
        <v>92402</v>
      </c>
      <c r="L154" s="442">
        <f t="shared" si="133"/>
        <v>5748229.0562141202</v>
      </c>
      <c r="M154" s="418">
        <v>138562.96960999997</v>
      </c>
      <c r="N154" s="405">
        <f t="shared" si="134"/>
        <v>5886792.0258241203</v>
      </c>
      <c r="O154" s="405">
        <f t="shared" si="135"/>
        <v>849.95254416887781</v>
      </c>
      <c r="P154" s="405">
        <f t="shared" si="136"/>
        <v>870.44093240043185</v>
      </c>
      <c r="Q154" s="369">
        <v>11</v>
      </c>
      <c r="R154" s="369">
        <v>11</v>
      </c>
      <c r="S154" s="369"/>
      <c r="T154" s="461">
        <f t="shared" si="137"/>
        <v>723555.53375365399</v>
      </c>
      <c r="U154" s="462">
        <f t="shared" si="138"/>
        <v>0.1440005068029466</v>
      </c>
      <c r="V154" s="463">
        <f t="shared" si="139"/>
        <v>120.78790587828632</v>
      </c>
      <c r="W154" s="464"/>
      <c r="X154" s="242">
        <v>778</v>
      </c>
      <c r="Y154" s="18" t="s">
        <v>288</v>
      </c>
      <c r="Z154" s="21">
        <v>6891</v>
      </c>
      <c r="AA154" s="473">
        <f t="shared" si="140"/>
        <v>318458.23598117672</v>
      </c>
      <c r="AB154" s="473">
        <v>204714</v>
      </c>
      <c r="AC154" s="22">
        <v>523172.23598117672</v>
      </c>
      <c r="AD154" s="36">
        <v>3044071</v>
      </c>
      <c r="AE154" s="22">
        <v>3567243</v>
      </c>
      <c r="AF154" s="21">
        <v>1365028.5224604667</v>
      </c>
      <c r="AG154" s="418">
        <f t="shared" si="141"/>
        <v>4932271.5224604663</v>
      </c>
      <c r="AH154" s="447">
        <v>92402</v>
      </c>
      <c r="AI154" s="442">
        <f t="shared" si="142"/>
        <v>5024673.5224604663</v>
      </c>
      <c r="AJ154" s="419">
        <f t="shared" si="143"/>
        <v>729.16463829059148</v>
      </c>
      <c r="AK154" s="369">
        <v>11</v>
      </c>
    </row>
    <row r="155" spans="1:37 16384:16384">
      <c r="A155" s="242">
        <v>844</v>
      </c>
      <c r="B155" s="18" t="s">
        <v>299</v>
      </c>
      <c r="C155" s="21">
        <v>1441</v>
      </c>
      <c r="D155" s="476">
        <f t="shared" si="130"/>
        <v>-124002.30519362698</v>
      </c>
      <c r="E155" s="473">
        <v>28300.549347741489</v>
      </c>
      <c r="F155" s="22">
        <v>-95701.755845885491</v>
      </c>
      <c r="G155" s="36">
        <v>749381.88232187601</v>
      </c>
      <c r="H155" s="22">
        <f t="shared" si="131"/>
        <v>653680.12647599052</v>
      </c>
      <c r="I155" s="425">
        <v>367838.99776443752</v>
      </c>
      <c r="J155" s="418">
        <f t="shared" si="132"/>
        <v>1021519.124240428</v>
      </c>
      <c r="K155" s="447">
        <v>-331834</v>
      </c>
      <c r="L155" s="442">
        <f t="shared" si="133"/>
        <v>689685.12424042798</v>
      </c>
      <c r="M155" s="418">
        <v>-34352.11</v>
      </c>
      <c r="N155" s="405">
        <f t="shared" si="134"/>
        <v>655333.01424042799</v>
      </c>
      <c r="O155" s="405">
        <f t="shared" si="135"/>
        <v>478.61563097878417</v>
      </c>
      <c r="P155" s="405">
        <f t="shared" si="136"/>
        <v>454.77655394894379</v>
      </c>
      <c r="Q155" s="369">
        <v>11</v>
      </c>
      <c r="R155" s="369">
        <v>11</v>
      </c>
      <c r="S155" s="369"/>
      <c r="T155" s="461">
        <f t="shared" si="137"/>
        <v>165295.49688140606</v>
      </c>
      <c r="U155" s="462">
        <f t="shared" si="138"/>
        <v>0.3152150390805441</v>
      </c>
      <c r="V155" s="463">
        <f t="shared" si="139"/>
        <v>124.05874973536163</v>
      </c>
      <c r="W155" s="464"/>
      <c r="X155" s="242">
        <v>844</v>
      </c>
      <c r="Y155" s="18" t="s">
        <v>299</v>
      </c>
      <c r="Z155" s="21">
        <v>1479</v>
      </c>
      <c r="AA155" s="473">
        <f t="shared" si="140"/>
        <v>-79539.641667735443</v>
      </c>
      <c r="AB155" s="473">
        <v>-89627</v>
      </c>
      <c r="AC155" s="22">
        <v>-169166.64166773544</v>
      </c>
      <c r="AD155" s="36">
        <v>658008</v>
      </c>
      <c r="AE155" s="22">
        <v>488842</v>
      </c>
      <c r="AF155" s="21">
        <v>367381.62735902186</v>
      </c>
      <c r="AG155" s="418">
        <f t="shared" si="141"/>
        <v>856223.62735902192</v>
      </c>
      <c r="AH155" s="447">
        <v>-331834</v>
      </c>
      <c r="AI155" s="442">
        <f t="shared" si="142"/>
        <v>524389.62735902192</v>
      </c>
      <c r="AJ155" s="419">
        <f t="shared" si="143"/>
        <v>354.55688124342254</v>
      </c>
      <c r="AK155" s="369">
        <v>11</v>
      </c>
    </row>
    <row r="156" spans="1:37 16384:16384">
      <c r="A156" s="242">
        <v>857</v>
      </c>
      <c r="B156" s="18" t="s">
        <v>308</v>
      </c>
      <c r="C156" s="21">
        <v>2394</v>
      </c>
      <c r="D156" s="476">
        <f t="shared" si="130"/>
        <v>21352.955799824093</v>
      </c>
      <c r="E156" s="473">
        <v>-1852613.4712851148</v>
      </c>
      <c r="F156" s="22">
        <v>-1831260.5154852907</v>
      </c>
      <c r="G156" s="36">
        <v>1124914.4996882901</v>
      </c>
      <c r="H156" s="22">
        <f t="shared" si="131"/>
        <v>-706346.01579700061</v>
      </c>
      <c r="I156" s="425">
        <v>529118.94418311922</v>
      </c>
      <c r="J156" s="418">
        <f t="shared" si="132"/>
        <v>-177227.07161388139</v>
      </c>
      <c r="K156" s="447">
        <v>227921</v>
      </c>
      <c r="L156" s="442">
        <f t="shared" si="133"/>
        <v>50693.928386118612</v>
      </c>
      <c r="M156" s="418">
        <v>768516.44350000028</v>
      </c>
      <c r="N156" s="405">
        <f t="shared" si="134"/>
        <v>819210.3718861189</v>
      </c>
      <c r="O156" s="405">
        <f t="shared" si="135"/>
        <v>21.175408682589229</v>
      </c>
      <c r="P156" s="405">
        <f t="shared" si="136"/>
        <v>342.19313779704214</v>
      </c>
      <c r="Q156" s="369">
        <v>11</v>
      </c>
      <c r="R156" s="369">
        <v>11</v>
      </c>
      <c r="S156" s="369"/>
      <c r="T156" s="461">
        <f t="shared" si="137"/>
        <v>194691.0778119989</v>
      </c>
      <c r="U156" s="462">
        <f t="shared" si="138"/>
        <v>-1.3520481383710468</v>
      </c>
      <c r="V156" s="463">
        <f t="shared" si="139"/>
        <v>80.678362990804231</v>
      </c>
      <c r="W156" s="464"/>
      <c r="X156" s="242">
        <v>857</v>
      </c>
      <c r="Y156" s="18" t="s">
        <v>308</v>
      </c>
      <c r="Z156" s="21">
        <v>2420</v>
      </c>
      <c r="AA156" s="473">
        <f t="shared" si="140"/>
        <v>-10643.295435352018</v>
      </c>
      <c r="AB156" s="473">
        <v>-1860308</v>
      </c>
      <c r="AC156" s="22">
        <v>-1870951.295435352</v>
      </c>
      <c r="AD156" s="36">
        <v>971581</v>
      </c>
      <c r="AE156" s="22">
        <v>-899370</v>
      </c>
      <c r="AF156" s="21">
        <v>527451.85057411972</v>
      </c>
      <c r="AG156" s="418">
        <f t="shared" si="141"/>
        <v>-371918.14942588028</v>
      </c>
      <c r="AH156" s="447">
        <v>227921</v>
      </c>
      <c r="AI156" s="442">
        <f t="shared" si="142"/>
        <v>-143997.14942588028</v>
      </c>
      <c r="AJ156" s="419">
        <f t="shared" si="143"/>
        <v>-59.502954308214996</v>
      </c>
      <c r="AK156" s="369">
        <v>11</v>
      </c>
    </row>
    <row r="157" spans="1:37 16384:16384">
      <c r="A157" s="242">
        <v>915</v>
      </c>
      <c r="B157" s="18" t="s">
        <v>320</v>
      </c>
      <c r="C157" s="21">
        <v>19759</v>
      </c>
      <c r="D157" s="476">
        <f t="shared" si="130"/>
        <v>-1881904.6310510039</v>
      </c>
      <c r="E157" s="473">
        <v>-1428877.4674440054</v>
      </c>
      <c r="F157" s="22">
        <v>-3310782.0984950094</v>
      </c>
      <c r="G157" s="36">
        <v>6064145.9564988464</v>
      </c>
      <c r="H157" s="22">
        <f t="shared" si="131"/>
        <v>2753363.8580038371</v>
      </c>
      <c r="I157" s="425">
        <v>3380286.8228135151</v>
      </c>
      <c r="J157" s="418">
        <f t="shared" si="132"/>
        <v>6133650.6808173526</v>
      </c>
      <c r="K157" s="447">
        <v>-2328772</v>
      </c>
      <c r="L157" s="442">
        <f t="shared" si="133"/>
        <v>3804878.6808173526</v>
      </c>
      <c r="M157" s="418">
        <v>178421.87219999987</v>
      </c>
      <c r="N157" s="405">
        <f t="shared" si="134"/>
        <v>3983300.5530173527</v>
      </c>
      <c r="O157" s="405">
        <f t="shared" si="135"/>
        <v>192.56433426880676</v>
      </c>
      <c r="P157" s="405">
        <f t="shared" si="136"/>
        <v>201.59423822143594</v>
      </c>
      <c r="Q157" s="369">
        <v>11</v>
      </c>
      <c r="R157" s="369">
        <v>11</v>
      </c>
      <c r="S157" s="369"/>
      <c r="T157" s="461">
        <f t="shared" si="137"/>
        <v>-3640999.638678506</v>
      </c>
      <c r="U157" s="462">
        <f t="shared" si="138"/>
        <v>-0.48899531827496057</v>
      </c>
      <c r="V157" s="463">
        <f t="shared" si="139"/>
        <v>-180.23285791543492</v>
      </c>
      <c r="W157" s="464"/>
      <c r="X157" s="242">
        <v>915</v>
      </c>
      <c r="Y157" s="18" t="s">
        <v>320</v>
      </c>
      <c r="Z157" s="21">
        <v>19973</v>
      </c>
      <c r="AA157" s="473">
        <f t="shared" si="140"/>
        <v>-1808328.1982581962</v>
      </c>
      <c r="AB157" s="473">
        <v>1807047</v>
      </c>
      <c r="AC157" s="22">
        <v>-1281.1982581962366</v>
      </c>
      <c r="AD157" s="36">
        <v>6452902</v>
      </c>
      <c r="AE157" s="22">
        <v>6451621</v>
      </c>
      <c r="AF157" s="21">
        <v>3323029.3194958591</v>
      </c>
      <c r="AG157" s="418">
        <f t="shared" si="141"/>
        <v>9774650.3194958586</v>
      </c>
      <c r="AH157" s="447">
        <v>-2328772</v>
      </c>
      <c r="AI157" s="442">
        <f t="shared" si="142"/>
        <v>7445878.3194958586</v>
      </c>
      <c r="AJ157" s="419">
        <f t="shared" si="143"/>
        <v>372.79719218424168</v>
      </c>
      <c r="AK157" s="369">
        <v>11</v>
      </c>
    </row>
    <row r="158" spans="1:37 16384:16384">
      <c r="A158" s="242">
        <v>921</v>
      </c>
      <c r="B158" s="18" t="s">
        <v>322</v>
      </c>
      <c r="C158" s="21">
        <v>1894</v>
      </c>
      <c r="D158" s="476">
        <f t="shared" si="130"/>
        <v>152275.97225300455</v>
      </c>
      <c r="E158" s="473">
        <v>652972.92124795984</v>
      </c>
      <c r="F158" s="22">
        <v>805248.89350096439</v>
      </c>
      <c r="G158" s="36">
        <v>1060471.2763946839</v>
      </c>
      <c r="H158" s="22">
        <f t="shared" si="131"/>
        <v>1865720.1698956483</v>
      </c>
      <c r="I158" s="425">
        <v>495409.43787351053</v>
      </c>
      <c r="J158" s="418">
        <f t="shared" si="132"/>
        <v>2361129.6077691587</v>
      </c>
      <c r="K158" s="447">
        <v>168534</v>
      </c>
      <c r="L158" s="442">
        <f t="shared" si="133"/>
        <v>2529663.6077691587</v>
      </c>
      <c r="M158" s="418">
        <v>202498.22060000003</v>
      </c>
      <c r="N158" s="405">
        <f t="shared" si="134"/>
        <v>2732161.8283691588</v>
      </c>
      <c r="O158" s="405">
        <f t="shared" si="135"/>
        <v>1335.6196450734735</v>
      </c>
      <c r="P158" s="405">
        <f t="shared" si="136"/>
        <v>1442.5352842498198</v>
      </c>
      <c r="Q158" s="369">
        <v>11</v>
      </c>
      <c r="R158" s="369">
        <v>11</v>
      </c>
      <c r="S158" s="369"/>
      <c r="T158" s="461">
        <f t="shared" si="137"/>
        <v>-158057.52833636105</v>
      </c>
      <c r="U158" s="462">
        <f t="shared" si="138"/>
        <v>-5.8807264716973125E-2</v>
      </c>
      <c r="V158" s="463">
        <f t="shared" si="139"/>
        <v>-49.089853177695886</v>
      </c>
      <c r="W158" s="466"/>
      <c r="X158" s="242">
        <v>921</v>
      </c>
      <c r="Y158" s="18" t="s">
        <v>322</v>
      </c>
      <c r="Z158" s="21">
        <v>1941</v>
      </c>
      <c r="AA158" s="473">
        <f t="shared" si="140"/>
        <v>200409.29799523344</v>
      </c>
      <c r="AB158" s="473">
        <v>864875</v>
      </c>
      <c r="AC158" s="22">
        <v>1065284.2979952334</v>
      </c>
      <c r="AD158" s="36">
        <v>964813</v>
      </c>
      <c r="AE158" s="22">
        <v>2030097</v>
      </c>
      <c r="AF158" s="21">
        <v>489090.13610551949</v>
      </c>
      <c r="AG158" s="418">
        <f t="shared" si="141"/>
        <v>2519187.1361055197</v>
      </c>
      <c r="AH158" s="447">
        <v>168534</v>
      </c>
      <c r="AI158" s="442">
        <f t="shared" si="142"/>
        <v>2687721.1361055197</v>
      </c>
      <c r="AJ158" s="419">
        <f t="shared" si="143"/>
        <v>1384.7094982511694</v>
      </c>
      <c r="AK158" s="369">
        <v>11</v>
      </c>
    </row>
    <row r="159" spans="1:37 16384:16384">
      <c r="A159" s="242">
        <v>925</v>
      </c>
      <c r="B159" s="18" t="s">
        <v>325</v>
      </c>
      <c r="C159" s="21">
        <v>3427</v>
      </c>
      <c r="D159" s="476">
        <f t="shared" si="130"/>
        <v>1251222.7946161409</v>
      </c>
      <c r="E159" s="473">
        <v>2055581.334833744</v>
      </c>
      <c r="F159" s="22">
        <v>3306804.1294498849</v>
      </c>
      <c r="G159" s="36">
        <v>-20346.594664725475</v>
      </c>
      <c r="H159" s="22">
        <f t="shared" si="131"/>
        <v>3286457.5347851594</v>
      </c>
      <c r="I159" s="425">
        <v>821716.12039807416</v>
      </c>
      <c r="J159" s="418">
        <f t="shared" si="132"/>
        <v>4108173.6551832333</v>
      </c>
      <c r="K159" s="447">
        <v>120111</v>
      </c>
      <c r="L159" s="442">
        <f t="shared" si="133"/>
        <v>4228284.6551832333</v>
      </c>
      <c r="M159" s="418">
        <v>58249.229999999996</v>
      </c>
      <c r="N159" s="405">
        <f t="shared" si="134"/>
        <v>4286533.8851832338</v>
      </c>
      <c r="O159" s="405">
        <f t="shared" si="135"/>
        <v>1233.8151897237331</v>
      </c>
      <c r="P159" s="405">
        <f t="shared" si="136"/>
        <v>1250.8123388337419</v>
      </c>
      <c r="Q159" s="369">
        <v>11</v>
      </c>
      <c r="R159" s="369">
        <v>11</v>
      </c>
      <c r="S159" s="369"/>
      <c r="T159" s="461">
        <f t="shared" si="137"/>
        <v>37643.992151937447</v>
      </c>
      <c r="U159" s="462">
        <f t="shared" si="138"/>
        <v>8.9828728299285159E-3</v>
      </c>
      <c r="V159" s="463">
        <f t="shared" si="139"/>
        <v>33.058552752014975</v>
      </c>
      <c r="W159" s="464"/>
      <c r="X159" s="242">
        <v>925</v>
      </c>
      <c r="Y159" s="18" t="s">
        <v>325</v>
      </c>
      <c r="Z159" s="21">
        <v>3490</v>
      </c>
      <c r="AA159" s="473">
        <f t="shared" si="140"/>
        <v>1310299.5481718569</v>
      </c>
      <c r="AB159" s="473">
        <v>2078296</v>
      </c>
      <c r="AC159" s="22">
        <v>3388595.5481718569</v>
      </c>
      <c r="AD159" s="36">
        <v>-135602</v>
      </c>
      <c r="AE159" s="22">
        <v>3252993</v>
      </c>
      <c r="AF159" s="21">
        <v>817536.66303129576</v>
      </c>
      <c r="AG159" s="418">
        <f t="shared" si="141"/>
        <v>4070529.6630312959</v>
      </c>
      <c r="AH159" s="447">
        <v>120111</v>
      </c>
      <c r="AI159" s="442">
        <f t="shared" si="142"/>
        <v>4190640.6630312959</v>
      </c>
      <c r="AJ159" s="419">
        <f t="shared" si="143"/>
        <v>1200.7566369717181</v>
      </c>
      <c r="AK159" s="369">
        <v>11</v>
      </c>
    </row>
    <row r="160" spans="1:37 16384:16384" s="175" customFormat="1">
      <c r="A160" s="544"/>
      <c r="B160" s="18" t="s">
        <v>424</v>
      </c>
      <c r="C160" s="38">
        <f>SUM(C141:C159)</f>
        <v>247689</v>
      </c>
      <c r="D160" s="568">
        <f t="shared" ref="D160:AI160" si="144">SUM(D141:D159)</f>
        <v>38166816.049633548</v>
      </c>
      <c r="E160" s="568">
        <f t="shared" si="144"/>
        <v>-24778669.088647611</v>
      </c>
      <c r="F160" s="38">
        <f t="shared" si="144"/>
        <v>13388146.960985947</v>
      </c>
      <c r="G160" s="38">
        <f t="shared" si="144"/>
        <v>70496575.441691712</v>
      </c>
      <c r="H160" s="38">
        <f t="shared" si="144"/>
        <v>83884722.40267767</v>
      </c>
      <c r="I160" s="38">
        <f t="shared" si="144"/>
        <v>43784401.404414542</v>
      </c>
      <c r="J160" s="38">
        <f t="shared" si="144"/>
        <v>127669123.80709222</v>
      </c>
      <c r="K160" s="578">
        <f t="shared" si="144"/>
        <v>-9770270</v>
      </c>
      <c r="L160" s="579">
        <f t="shared" si="144"/>
        <v>117898853.80709222</v>
      </c>
      <c r="M160" s="419">
        <f t="shared" si="144"/>
        <v>-1966477.5755299982</v>
      </c>
      <c r="N160" s="419">
        <f t="shared" si="144"/>
        <v>115932376.23156217</v>
      </c>
      <c r="O160" s="405">
        <f t="shared" si="135"/>
        <v>475.99551779486461</v>
      </c>
      <c r="P160" s="405">
        <f t="shared" si="136"/>
        <v>468.05621659242911</v>
      </c>
      <c r="Q160" s="545">
        <v>11</v>
      </c>
      <c r="R160" s="545">
        <v>11</v>
      </c>
      <c r="S160" s="545"/>
      <c r="T160" s="546">
        <f t="shared" si="137"/>
        <v>-10471574.320712462</v>
      </c>
      <c r="U160" s="547">
        <f t="shared" si="138"/>
        <v>-8.1573104284477713E-2</v>
      </c>
      <c r="V160" s="548">
        <f t="shared" si="139"/>
        <v>-40.870634280141246</v>
      </c>
      <c r="W160" s="38"/>
      <c r="X160" s="38"/>
      <c r="Y160" s="38"/>
      <c r="Z160" s="38">
        <f t="shared" si="144"/>
        <v>248363</v>
      </c>
      <c r="AA160" s="38">
        <f t="shared" si="144"/>
        <v>36759651.385175064</v>
      </c>
      <c r="AB160" s="38">
        <f t="shared" si="144"/>
        <v>-9530041</v>
      </c>
      <c r="AC160" s="38">
        <f t="shared" si="144"/>
        <v>27229610.385175064</v>
      </c>
      <c r="AD160" s="38">
        <f t="shared" si="144"/>
        <v>67677424</v>
      </c>
      <c r="AE160" s="38">
        <f t="shared" si="144"/>
        <v>94907036</v>
      </c>
      <c r="AF160" s="38">
        <f t="shared" si="144"/>
        <v>43233662.127804704</v>
      </c>
      <c r="AG160" s="38">
        <f t="shared" si="144"/>
        <v>138140698.1278047</v>
      </c>
      <c r="AH160" s="38">
        <f t="shared" si="144"/>
        <v>-9770270</v>
      </c>
      <c r="AI160" s="38">
        <f t="shared" si="144"/>
        <v>128370428.12780468</v>
      </c>
      <c r="AJ160" s="419">
        <f t="shared" si="143"/>
        <v>516.86615207500586</v>
      </c>
      <c r="AK160" s="545"/>
      <c r="XFD160" s="549">
        <f>SUM(AJ160:XFC160)</f>
        <v>516.86615207500586</v>
      </c>
    </row>
    <row r="161" spans="1:37">
      <c r="A161" s="242"/>
      <c r="B161" s="18"/>
      <c r="C161" s="21"/>
      <c r="D161" s="476"/>
      <c r="E161" s="473"/>
      <c r="F161" s="22"/>
      <c r="G161" s="36"/>
      <c r="H161" s="22"/>
      <c r="I161" s="425"/>
      <c r="J161" s="418"/>
      <c r="K161" s="447"/>
      <c r="L161" s="442"/>
      <c r="M161" s="418"/>
      <c r="N161" s="405"/>
      <c r="O161" s="405"/>
      <c r="P161" s="405"/>
      <c r="Q161" s="369"/>
      <c r="R161" s="369"/>
      <c r="S161" s="369"/>
      <c r="T161" s="461"/>
      <c r="U161" s="462"/>
      <c r="V161" s="463"/>
      <c r="W161" s="464"/>
      <c r="X161" s="242"/>
      <c r="Y161" s="18"/>
      <c r="Z161" s="21"/>
      <c r="AA161" s="473"/>
      <c r="AB161" s="473"/>
      <c r="AC161" s="22"/>
      <c r="AD161" s="36"/>
      <c r="AE161" s="22"/>
      <c r="AF161" s="21"/>
      <c r="AG161" s="418"/>
      <c r="AH161" s="447"/>
      <c r="AI161" s="442"/>
      <c r="AJ161" s="419"/>
      <c r="AK161" s="369"/>
    </row>
    <row r="162" spans="1:37">
      <c r="A162" s="242">
        <v>90</v>
      </c>
      <c r="B162" s="18" t="s">
        <v>70</v>
      </c>
      <c r="C162" s="21">
        <v>3061</v>
      </c>
      <c r="D162" s="476">
        <f t="shared" ref="D162:D174" si="145">F162-E162</f>
        <v>985328.39246837213</v>
      </c>
      <c r="E162" s="473">
        <v>-1574636.8747040904</v>
      </c>
      <c r="F162" s="22">
        <v>-589308.48223571829</v>
      </c>
      <c r="G162" s="36">
        <v>538428.09371317155</v>
      </c>
      <c r="H162" s="22">
        <f t="shared" ref="H162:H174" si="146">SUM(F162:G162)</f>
        <v>-50880.388522546738</v>
      </c>
      <c r="I162" s="425">
        <v>719272.86297479284</v>
      </c>
      <c r="J162" s="418">
        <f t="shared" ref="J162:J174" si="147">H162+I162</f>
        <v>668392.4744522461</v>
      </c>
      <c r="K162" s="447">
        <v>-293867</v>
      </c>
      <c r="L162" s="442">
        <f t="shared" ref="L162:L174" si="148">J162+K162</f>
        <v>374525.4744522461</v>
      </c>
      <c r="M162" s="418">
        <v>-7467.8499999999985</v>
      </c>
      <c r="N162" s="405">
        <f t="shared" ref="N162:N174" si="149">SUM(L162:M162)</f>
        <v>367057.62445224612</v>
      </c>
      <c r="O162" s="405">
        <f t="shared" ref="O162:O175" si="150">L162/C162</f>
        <v>122.35396094486968</v>
      </c>
      <c r="P162" s="405">
        <f t="shared" ref="P162:P175" si="151">N162/C162</f>
        <v>119.91428436858743</v>
      </c>
      <c r="Q162" s="369">
        <v>12</v>
      </c>
      <c r="R162" s="369">
        <v>12</v>
      </c>
      <c r="S162" s="369"/>
      <c r="T162" s="461">
        <f t="shared" ref="T162:T175" si="152">L162-AI162</f>
        <v>-398852.8550107606</v>
      </c>
      <c r="U162" s="462">
        <f t="shared" ref="U162:U175" si="153">T162/AI162</f>
        <v>-0.51572799471599251</v>
      </c>
      <c r="V162" s="463">
        <f t="shared" ref="V162:V175" si="154">O162-AJ162</f>
        <v>-124.25902676654827</v>
      </c>
      <c r="W162" s="464"/>
      <c r="X162" s="242">
        <v>90</v>
      </c>
      <c r="Y162" s="18" t="s">
        <v>70</v>
      </c>
      <c r="Z162" s="21">
        <v>3136</v>
      </c>
      <c r="AA162" s="473">
        <f t="shared" ref="AA162:AA174" si="155">AC162-AB162</f>
        <v>946832.20791515766</v>
      </c>
      <c r="AB162" s="473">
        <v>-581142</v>
      </c>
      <c r="AC162" s="22">
        <v>365690.20791515766</v>
      </c>
      <c r="AD162" s="36">
        <v>-11569</v>
      </c>
      <c r="AE162" s="22">
        <v>354121</v>
      </c>
      <c r="AF162" s="21">
        <v>713124.3294630067</v>
      </c>
      <c r="AG162" s="418">
        <f t="shared" ref="AG162:AG174" si="156">SUM(AE162:AF162)</f>
        <v>1067245.3294630067</v>
      </c>
      <c r="AH162" s="447">
        <v>-293867</v>
      </c>
      <c r="AI162" s="442">
        <f t="shared" ref="AI162:AI174" si="157">SUM(AG162:AH162)</f>
        <v>773378.3294630067</v>
      </c>
      <c r="AJ162" s="419">
        <f t="shared" ref="AJ162:AJ175" si="158">AI162/Z162</f>
        <v>246.61298771141796</v>
      </c>
      <c r="AK162" s="369">
        <v>12</v>
      </c>
    </row>
    <row r="163" spans="1:37">
      <c r="A163" s="242">
        <v>146</v>
      </c>
      <c r="B163" s="18" t="s">
        <v>87</v>
      </c>
      <c r="C163" s="21">
        <v>4492</v>
      </c>
      <c r="D163" s="476">
        <f t="shared" si="145"/>
        <v>1876971.0680500553</v>
      </c>
      <c r="E163" s="473">
        <v>262935.887608686</v>
      </c>
      <c r="F163" s="22">
        <v>2139906.9556587413</v>
      </c>
      <c r="G163" s="36">
        <v>1142687.2852231488</v>
      </c>
      <c r="H163" s="22">
        <f t="shared" si="146"/>
        <v>3282594.2408818901</v>
      </c>
      <c r="I163" s="425">
        <v>1039465.8005839585</v>
      </c>
      <c r="J163" s="418">
        <f t="shared" si="147"/>
        <v>4322060.0414658487</v>
      </c>
      <c r="K163" s="447">
        <v>-153267</v>
      </c>
      <c r="L163" s="442">
        <f t="shared" si="148"/>
        <v>4168793.0414658487</v>
      </c>
      <c r="M163" s="418">
        <v>26884.260000000009</v>
      </c>
      <c r="N163" s="405">
        <f t="shared" si="149"/>
        <v>4195677.3014658485</v>
      </c>
      <c r="O163" s="405">
        <f t="shared" si="150"/>
        <v>928.04831733433855</v>
      </c>
      <c r="P163" s="405">
        <f t="shared" si="151"/>
        <v>934.03323719186301</v>
      </c>
      <c r="Q163" s="369">
        <v>12</v>
      </c>
      <c r="R163" s="369">
        <v>12</v>
      </c>
      <c r="S163" s="369"/>
      <c r="T163" s="461">
        <f t="shared" si="152"/>
        <v>-909359.177396724</v>
      </c>
      <c r="U163" s="462">
        <f t="shared" si="153"/>
        <v>-0.17907284740676921</v>
      </c>
      <c r="V163" s="463">
        <f t="shared" si="154"/>
        <v>-165.67389219884524</v>
      </c>
      <c r="W163" s="464"/>
      <c r="X163" s="242">
        <v>146</v>
      </c>
      <c r="Y163" s="18" t="s">
        <v>87</v>
      </c>
      <c r="Z163" s="21">
        <v>4643</v>
      </c>
      <c r="AA163" s="473">
        <f t="shared" si="155"/>
        <v>1839276.1719472995</v>
      </c>
      <c r="AB163" s="473">
        <v>1876944</v>
      </c>
      <c r="AC163" s="22">
        <v>3716220.1719472995</v>
      </c>
      <c r="AD163" s="36">
        <v>487528</v>
      </c>
      <c r="AE163" s="22">
        <v>4203748</v>
      </c>
      <c r="AF163" s="21">
        <v>1027671.2188625729</v>
      </c>
      <c r="AG163" s="418">
        <f t="shared" si="156"/>
        <v>5231419.2188625727</v>
      </c>
      <c r="AH163" s="447">
        <v>-153267</v>
      </c>
      <c r="AI163" s="442">
        <f t="shared" si="157"/>
        <v>5078152.2188625727</v>
      </c>
      <c r="AJ163" s="419">
        <f t="shared" si="158"/>
        <v>1093.7222095331838</v>
      </c>
      <c r="AK163" s="369">
        <v>12</v>
      </c>
    </row>
    <row r="164" spans="1:37">
      <c r="A164" s="242">
        <v>167</v>
      </c>
      <c r="B164" s="18" t="s">
        <v>94</v>
      </c>
      <c r="C164" s="21">
        <v>77513</v>
      </c>
      <c r="D164" s="476">
        <f t="shared" si="145"/>
        <v>5399363.40988228</v>
      </c>
      <c r="E164" s="473">
        <v>907729.15276126098</v>
      </c>
      <c r="F164" s="22">
        <v>6307092.562643541</v>
      </c>
      <c r="G164" s="36">
        <v>23391322.52600253</v>
      </c>
      <c r="H164" s="22">
        <f t="shared" si="146"/>
        <v>29698415.088646069</v>
      </c>
      <c r="I164" s="425">
        <v>12906157.907828018</v>
      </c>
      <c r="J164" s="418">
        <f t="shared" si="147"/>
        <v>42604572.996474087</v>
      </c>
      <c r="K164" s="447">
        <v>-761621</v>
      </c>
      <c r="L164" s="442">
        <f t="shared" si="148"/>
        <v>41842951.996474087</v>
      </c>
      <c r="M164" s="418">
        <v>-10362732.1811</v>
      </c>
      <c r="N164" s="405">
        <f t="shared" si="149"/>
        <v>31480219.815374088</v>
      </c>
      <c r="O164" s="405">
        <f t="shared" si="150"/>
        <v>539.81850781770913</v>
      </c>
      <c r="P164" s="405">
        <f t="shared" si="151"/>
        <v>406.12825997412159</v>
      </c>
      <c r="Q164" s="369">
        <v>12</v>
      </c>
      <c r="R164" s="369">
        <v>12</v>
      </c>
      <c r="S164" s="369"/>
      <c r="T164" s="461">
        <f t="shared" si="152"/>
        <v>-14131458.031890497</v>
      </c>
      <c r="U164" s="462">
        <f t="shared" si="153"/>
        <v>-0.25246283122465235</v>
      </c>
      <c r="V164" s="463">
        <f t="shared" si="154"/>
        <v>-184.66616139916073</v>
      </c>
      <c r="W164" s="464"/>
      <c r="X164" s="242">
        <v>167</v>
      </c>
      <c r="Y164" s="18" t="s">
        <v>94</v>
      </c>
      <c r="Z164" s="21">
        <v>77261</v>
      </c>
      <c r="AA164" s="473">
        <f t="shared" si="155"/>
        <v>4944676.3848672174</v>
      </c>
      <c r="AB164" s="473">
        <v>14314763</v>
      </c>
      <c r="AC164" s="22">
        <v>19259439.384867217</v>
      </c>
      <c r="AD164" s="36">
        <v>24876906</v>
      </c>
      <c r="AE164" s="22">
        <v>44136345</v>
      </c>
      <c r="AF164" s="21">
        <v>12599686.028364588</v>
      </c>
      <c r="AG164" s="418">
        <f t="shared" si="156"/>
        <v>56736031.028364584</v>
      </c>
      <c r="AH164" s="447">
        <v>-761621</v>
      </c>
      <c r="AI164" s="442">
        <f t="shared" si="157"/>
        <v>55974410.028364584</v>
      </c>
      <c r="AJ164" s="419">
        <f t="shared" si="158"/>
        <v>724.48466921686986</v>
      </c>
      <c r="AK164" s="369">
        <v>12</v>
      </c>
    </row>
    <row r="165" spans="1:37">
      <c r="A165" s="242">
        <v>176</v>
      </c>
      <c r="B165" s="18" t="s">
        <v>98</v>
      </c>
      <c r="C165" s="21">
        <v>4352</v>
      </c>
      <c r="D165" s="476">
        <f t="shared" si="145"/>
        <v>1339149.4147520815</v>
      </c>
      <c r="E165" s="473">
        <v>-1924507.6122203032</v>
      </c>
      <c r="F165" s="22">
        <v>-585358.19746822165</v>
      </c>
      <c r="G165" s="36">
        <v>2129416.8949380913</v>
      </c>
      <c r="H165" s="22">
        <f t="shared" si="146"/>
        <v>1544058.6974698696</v>
      </c>
      <c r="I165" s="425">
        <v>1012918.5288285984</v>
      </c>
      <c r="J165" s="418">
        <f t="shared" si="147"/>
        <v>2556977.2262984682</v>
      </c>
      <c r="K165" s="447">
        <v>-88163</v>
      </c>
      <c r="L165" s="442">
        <f t="shared" si="148"/>
        <v>2468814.2262984682</v>
      </c>
      <c r="M165" s="418">
        <v>-261524.10699999999</v>
      </c>
      <c r="N165" s="405">
        <f t="shared" si="149"/>
        <v>2207290.1192984683</v>
      </c>
      <c r="O165" s="405">
        <f t="shared" si="150"/>
        <v>567.28268067519946</v>
      </c>
      <c r="P165" s="405">
        <f t="shared" si="151"/>
        <v>507.18982520644954</v>
      </c>
      <c r="Q165" s="369">
        <v>12</v>
      </c>
      <c r="R165" s="369">
        <v>12</v>
      </c>
      <c r="S165" s="369"/>
      <c r="T165" s="461">
        <f t="shared" si="152"/>
        <v>-790352.12372008478</v>
      </c>
      <c r="U165" s="462">
        <f t="shared" si="153"/>
        <v>-0.24250131439764824</v>
      </c>
      <c r="V165" s="463">
        <f t="shared" si="154"/>
        <v>-166.10308665570801</v>
      </c>
      <c r="W165" s="464"/>
      <c r="X165" s="242">
        <v>176</v>
      </c>
      <c r="Y165" s="18" t="s">
        <v>98</v>
      </c>
      <c r="Z165" s="21">
        <v>4444</v>
      </c>
      <c r="AA165" s="473">
        <f t="shared" si="155"/>
        <v>1267115.6123057664</v>
      </c>
      <c r="AB165" s="473">
        <v>-740826</v>
      </c>
      <c r="AC165" s="22">
        <v>526289.61230576655</v>
      </c>
      <c r="AD165" s="36">
        <v>1823390</v>
      </c>
      <c r="AE165" s="22">
        <v>2349679</v>
      </c>
      <c r="AF165" s="21">
        <v>997650.35001855285</v>
      </c>
      <c r="AG165" s="418">
        <f t="shared" si="156"/>
        <v>3347329.350018553</v>
      </c>
      <c r="AH165" s="447">
        <v>-88163</v>
      </c>
      <c r="AI165" s="442">
        <f t="shared" si="157"/>
        <v>3259166.350018553</v>
      </c>
      <c r="AJ165" s="419">
        <f t="shared" si="158"/>
        <v>733.38576733090747</v>
      </c>
      <c r="AK165" s="369">
        <v>12</v>
      </c>
    </row>
    <row r="166" spans="1:37">
      <c r="A166" s="242">
        <v>260</v>
      </c>
      <c r="B166" s="18" t="s">
        <v>132</v>
      </c>
      <c r="C166" s="21">
        <v>9727</v>
      </c>
      <c r="D166" s="476">
        <f t="shared" si="145"/>
        <v>1300672.6384009877</v>
      </c>
      <c r="E166" s="473">
        <v>4284228.2113955179</v>
      </c>
      <c r="F166" s="22">
        <v>5584900.8497965056</v>
      </c>
      <c r="G166" s="36">
        <v>5274438.7130311942</v>
      </c>
      <c r="H166" s="22">
        <f t="shared" si="146"/>
        <v>10859339.562827699</v>
      </c>
      <c r="I166" s="425">
        <v>2136981.0484412489</v>
      </c>
      <c r="J166" s="418">
        <f t="shared" si="147"/>
        <v>12996320.611268949</v>
      </c>
      <c r="K166" s="447">
        <v>-924227</v>
      </c>
      <c r="L166" s="442">
        <f t="shared" si="148"/>
        <v>12072093.611268949</v>
      </c>
      <c r="M166" s="418">
        <v>-41595.924500000008</v>
      </c>
      <c r="N166" s="405">
        <f t="shared" si="149"/>
        <v>12030497.686768949</v>
      </c>
      <c r="O166" s="405">
        <f t="shared" si="150"/>
        <v>1241.0911495084763</v>
      </c>
      <c r="P166" s="405">
        <f t="shared" si="151"/>
        <v>1236.81481307381</v>
      </c>
      <c r="Q166" s="369">
        <v>12</v>
      </c>
      <c r="R166" s="369">
        <v>12</v>
      </c>
      <c r="S166" s="369"/>
      <c r="T166" s="461">
        <f t="shared" si="152"/>
        <v>-2605346.6419604458</v>
      </c>
      <c r="U166" s="462">
        <f t="shared" si="153"/>
        <v>-0.1775068811053212</v>
      </c>
      <c r="V166" s="463">
        <f t="shared" si="154"/>
        <v>-244.93094760900817</v>
      </c>
      <c r="W166" s="464"/>
      <c r="X166" s="242">
        <v>260</v>
      </c>
      <c r="Y166" s="18" t="s">
        <v>132</v>
      </c>
      <c r="Z166" s="21">
        <v>9877</v>
      </c>
      <c r="AA166" s="473">
        <f t="shared" si="155"/>
        <v>1304646.5264782812</v>
      </c>
      <c r="AB166" s="473">
        <v>7140616</v>
      </c>
      <c r="AC166" s="22">
        <v>8445262.5264782812</v>
      </c>
      <c r="AD166" s="36">
        <v>5042144</v>
      </c>
      <c r="AE166" s="22">
        <v>13487406</v>
      </c>
      <c r="AF166" s="21">
        <v>2114261.2532293941</v>
      </c>
      <c r="AG166" s="418">
        <f t="shared" si="156"/>
        <v>15601667.253229395</v>
      </c>
      <c r="AH166" s="447">
        <v>-924227</v>
      </c>
      <c r="AI166" s="442">
        <f t="shared" si="157"/>
        <v>14677440.253229395</v>
      </c>
      <c r="AJ166" s="419">
        <f t="shared" si="158"/>
        <v>1486.0220971174845</v>
      </c>
      <c r="AK166" s="369">
        <v>12</v>
      </c>
    </row>
    <row r="167" spans="1:37">
      <c r="A167" s="242">
        <v>276</v>
      </c>
      <c r="B167" s="18" t="s">
        <v>140</v>
      </c>
      <c r="C167" s="21">
        <v>15157</v>
      </c>
      <c r="D167" s="476">
        <f t="shared" si="145"/>
        <v>10939701.702374883</v>
      </c>
      <c r="E167" s="473">
        <v>596651.83247349877</v>
      </c>
      <c r="F167" s="22">
        <v>11536353.534848383</v>
      </c>
      <c r="G167" s="36">
        <v>5396707.9231978413</v>
      </c>
      <c r="H167" s="22">
        <f t="shared" si="146"/>
        <v>16933061.458046224</v>
      </c>
      <c r="I167" s="425">
        <v>2038884.3391907949</v>
      </c>
      <c r="J167" s="418">
        <f t="shared" si="147"/>
        <v>18971945.79723702</v>
      </c>
      <c r="K167" s="447">
        <v>-1648224</v>
      </c>
      <c r="L167" s="442">
        <f t="shared" si="148"/>
        <v>17323721.79723702</v>
      </c>
      <c r="M167" s="418">
        <v>-238160.19149000011</v>
      </c>
      <c r="N167" s="405">
        <f t="shared" si="149"/>
        <v>17085561.605747022</v>
      </c>
      <c r="O167" s="405">
        <f t="shared" si="150"/>
        <v>1142.9518900334513</v>
      </c>
      <c r="P167" s="405">
        <f t="shared" si="151"/>
        <v>1127.2390054593272</v>
      </c>
      <c r="Q167" s="369">
        <v>12</v>
      </c>
      <c r="R167" s="369">
        <v>12</v>
      </c>
      <c r="S167" s="369"/>
      <c r="T167" s="461">
        <f t="shared" si="152"/>
        <v>-1716308.1148266532</v>
      </c>
      <c r="U167" s="462">
        <f t="shared" si="153"/>
        <v>-9.0142091307283526E-2</v>
      </c>
      <c r="V167" s="463">
        <f t="shared" si="154"/>
        <v>-123.42854974464467</v>
      </c>
      <c r="W167" s="464"/>
      <c r="X167" s="242">
        <v>276</v>
      </c>
      <c r="Y167" s="18" t="s">
        <v>140</v>
      </c>
      <c r="Z167" s="21">
        <v>15035</v>
      </c>
      <c r="AA167" s="473">
        <f t="shared" si="155"/>
        <v>10437616.222768214</v>
      </c>
      <c r="AB167" s="473">
        <v>2293710</v>
      </c>
      <c r="AC167" s="22">
        <v>12731326.222768214</v>
      </c>
      <c r="AD167" s="36">
        <v>5929127</v>
      </c>
      <c r="AE167" s="22">
        <v>18660453</v>
      </c>
      <c r="AF167" s="21">
        <v>2027800.9120636734</v>
      </c>
      <c r="AG167" s="418">
        <f t="shared" si="156"/>
        <v>20688253.912063673</v>
      </c>
      <c r="AH167" s="447">
        <v>-1648224</v>
      </c>
      <c r="AI167" s="442">
        <f t="shared" si="157"/>
        <v>19040029.912063673</v>
      </c>
      <c r="AJ167" s="419">
        <f t="shared" si="158"/>
        <v>1266.3804397780959</v>
      </c>
      <c r="AK167" s="369">
        <v>12</v>
      </c>
    </row>
    <row r="168" spans="1:37">
      <c r="A168" s="242">
        <v>309</v>
      </c>
      <c r="B168" s="18" t="s">
        <v>154</v>
      </c>
      <c r="C168" s="21">
        <v>6457</v>
      </c>
      <c r="D168" s="476">
        <f t="shared" si="145"/>
        <v>872447.07894562627</v>
      </c>
      <c r="E168" s="473">
        <v>-2342926.5549105383</v>
      </c>
      <c r="F168" s="22">
        <v>-1470479.475964912</v>
      </c>
      <c r="G168" s="36">
        <v>3866078.6246244204</v>
      </c>
      <c r="H168" s="22">
        <f t="shared" si="146"/>
        <v>2395599.1486595087</v>
      </c>
      <c r="I168" s="425">
        <v>1275227.7314263536</v>
      </c>
      <c r="J168" s="418">
        <f t="shared" si="147"/>
        <v>3670826.8800858622</v>
      </c>
      <c r="K168" s="447">
        <v>-396082</v>
      </c>
      <c r="L168" s="442">
        <f t="shared" si="148"/>
        <v>3274744.8800858622</v>
      </c>
      <c r="M168" s="418">
        <v>-35532.030299999999</v>
      </c>
      <c r="N168" s="405">
        <f t="shared" si="149"/>
        <v>3239212.849785862</v>
      </c>
      <c r="O168" s="405">
        <f t="shared" si="150"/>
        <v>507.16197616321239</v>
      </c>
      <c r="P168" s="405">
        <f t="shared" si="151"/>
        <v>501.65910636299549</v>
      </c>
      <c r="Q168" s="369">
        <v>12</v>
      </c>
      <c r="R168" s="369">
        <v>12</v>
      </c>
      <c r="S168" s="369"/>
      <c r="T168" s="461">
        <f t="shared" si="152"/>
        <v>-1139459.5877461238</v>
      </c>
      <c r="U168" s="462">
        <f t="shared" si="153"/>
        <v>-0.25813475475588099</v>
      </c>
      <c r="V168" s="463">
        <f t="shared" si="154"/>
        <v>-171.32011234462442</v>
      </c>
      <c r="W168" s="464"/>
      <c r="X168" s="242">
        <v>309</v>
      </c>
      <c r="Y168" s="18" t="s">
        <v>154</v>
      </c>
      <c r="Z168" s="21">
        <v>6506</v>
      </c>
      <c r="AA168" s="473">
        <f t="shared" si="155"/>
        <v>826650.84744121879</v>
      </c>
      <c r="AB168" s="473">
        <v>-1054220</v>
      </c>
      <c r="AC168" s="22">
        <v>-227569.15255878121</v>
      </c>
      <c r="AD168" s="36">
        <v>3787109</v>
      </c>
      <c r="AE168" s="22">
        <v>3559540</v>
      </c>
      <c r="AF168" s="21">
        <v>1250746.4678319863</v>
      </c>
      <c r="AG168" s="418">
        <f t="shared" si="156"/>
        <v>4810286.467831986</v>
      </c>
      <c r="AH168" s="447">
        <v>-396082</v>
      </c>
      <c r="AI168" s="442">
        <f t="shared" si="157"/>
        <v>4414204.467831986</v>
      </c>
      <c r="AJ168" s="419">
        <f t="shared" si="158"/>
        <v>678.48208850783681</v>
      </c>
      <c r="AK168" s="369">
        <v>12</v>
      </c>
    </row>
    <row r="169" spans="1:37">
      <c r="A169" s="242">
        <v>422</v>
      </c>
      <c r="B169" s="18" t="s">
        <v>173</v>
      </c>
      <c r="C169" s="21">
        <v>10372</v>
      </c>
      <c r="D169" s="476">
        <f t="shared" si="145"/>
        <v>1585362.9573615845</v>
      </c>
      <c r="E169" s="473">
        <v>-87352.920876964956</v>
      </c>
      <c r="F169" s="22">
        <v>1498010.0364846196</v>
      </c>
      <c r="G169" s="36">
        <v>3460748.0581132011</v>
      </c>
      <c r="H169" s="22">
        <f t="shared" si="146"/>
        <v>4958758.0945978202</v>
      </c>
      <c r="I169" s="425">
        <v>2105716.6866571074</v>
      </c>
      <c r="J169" s="418">
        <f t="shared" si="147"/>
        <v>7064474.7812549276</v>
      </c>
      <c r="K169" s="447">
        <v>-270652</v>
      </c>
      <c r="L169" s="442">
        <f t="shared" si="148"/>
        <v>6793822.7812549276</v>
      </c>
      <c r="M169" s="418">
        <v>137572.73270000002</v>
      </c>
      <c r="N169" s="405">
        <f t="shared" si="149"/>
        <v>6931395.5139549272</v>
      </c>
      <c r="O169" s="405">
        <f t="shared" si="150"/>
        <v>655.01569429762128</v>
      </c>
      <c r="P169" s="405">
        <f t="shared" si="151"/>
        <v>668.27955205890157</v>
      </c>
      <c r="Q169" s="369">
        <v>12</v>
      </c>
      <c r="R169" s="369">
        <v>12</v>
      </c>
      <c r="S169" s="369"/>
      <c r="T169" s="461">
        <f t="shared" si="152"/>
        <v>-2190633.8059653128</v>
      </c>
      <c r="U169" s="462">
        <f t="shared" si="153"/>
        <v>-0.24382485292224973</v>
      </c>
      <c r="V169" s="463">
        <f t="shared" si="154"/>
        <v>-197.15698778719707</v>
      </c>
      <c r="W169" s="464"/>
      <c r="X169" s="242">
        <v>422</v>
      </c>
      <c r="Y169" s="18" t="s">
        <v>173</v>
      </c>
      <c r="Z169" s="21">
        <v>10543</v>
      </c>
      <c r="AA169" s="473">
        <f t="shared" si="155"/>
        <v>1293175.5603924207</v>
      </c>
      <c r="AB169" s="473">
        <v>3218936</v>
      </c>
      <c r="AC169" s="22">
        <v>4512111.5603924207</v>
      </c>
      <c r="AD169" s="36">
        <v>2662934</v>
      </c>
      <c r="AE169" s="22">
        <v>7175045</v>
      </c>
      <c r="AF169" s="21">
        <v>2080063.5872202397</v>
      </c>
      <c r="AG169" s="418">
        <f t="shared" si="156"/>
        <v>9255108.5872202404</v>
      </c>
      <c r="AH169" s="447">
        <v>-270652</v>
      </c>
      <c r="AI169" s="442">
        <f t="shared" si="157"/>
        <v>8984456.5872202404</v>
      </c>
      <c r="AJ169" s="419">
        <f t="shared" si="158"/>
        <v>852.17268208481835</v>
      </c>
      <c r="AK169" s="369">
        <v>12</v>
      </c>
    </row>
    <row r="170" spans="1:37">
      <c r="A170" s="242">
        <v>426</v>
      </c>
      <c r="B170" s="18" t="s">
        <v>176</v>
      </c>
      <c r="C170" s="21">
        <v>11962</v>
      </c>
      <c r="D170" s="476">
        <f t="shared" si="145"/>
        <v>5491029.2158636451</v>
      </c>
      <c r="E170" s="473">
        <v>-2929701.0539338449</v>
      </c>
      <c r="F170" s="22">
        <v>2561328.1619298002</v>
      </c>
      <c r="G170" s="36">
        <v>5971889.6291171564</v>
      </c>
      <c r="H170" s="22">
        <f t="shared" si="146"/>
        <v>8533217.7910469566</v>
      </c>
      <c r="I170" s="425">
        <v>2122844.7367037931</v>
      </c>
      <c r="J170" s="418">
        <f t="shared" si="147"/>
        <v>10656062.527750749</v>
      </c>
      <c r="K170" s="447">
        <v>-2245099</v>
      </c>
      <c r="L170" s="442">
        <f t="shared" si="148"/>
        <v>8410963.5277507491</v>
      </c>
      <c r="M170" s="418">
        <v>-756027.2111600003</v>
      </c>
      <c r="N170" s="405">
        <f t="shared" si="149"/>
        <v>7654936.3165907487</v>
      </c>
      <c r="O170" s="405">
        <f t="shared" si="150"/>
        <v>703.14023806643945</v>
      </c>
      <c r="P170" s="405">
        <f t="shared" si="151"/>
        <v>639.93782950934201</v>
      </c>
      <c r="Q170" s="369">
        <v>12</v>
      </c>
      <c r="R170" s="369">
        <v>12</v>
      </c>
      <c r="S170" s="369"/>
      <c r="T170" s="461">
        <f t="shared" si="152"/>
        <v>-2538541.5608265251</v>
      </c>
      <c r="U170" s="462">
        <f t="shared" si="153"/>
        <v>-0.23184075812474653</v>
      </c>
      <c r="V170" s="463">
        <f t="shared" si="154"/>
        <v>-210.91812144414359</v>
      </c>
      <c r="W170" s="464"/>
      <c r="X170" s="242">
        <v>426</v>
      </c>
      <c r="Y170" s="18" t="s">
        <v>176</v>
      </c>
      <c r="Z170" s="21">
        <v>11979</v>
      </c>
      <c r="AA170" s="473">
        <f t="shared" si="155"/>
        <v>5325743.449039124</v>
      </c>
      <c r="AB170" s="473">
        <v>-638002</v>
      </c>
      <c r="AC170" s="22">
        <v>4687741.449039124</v>
      </c>
      <c r="AD170" s="36">
        <v>6404507</v>
      </c>
      <c r="AE170" s="22">
        <v>11092248</v>
      </c>
      <c r="AF170" s="21">
        <v>2102356.0885772733</v>
      </c>
      <c r="AG170" s="418">
        <f t="shared" si="156"/>
        <v>13194604.088577274</v>
      </c>
      <c r="AH170" s="447">
        <v>-2245099</v>
      </c>
      <c r="AI170" s="442">
        <f t="shared" si="157"/>
        <v>10949505.088577274</v>
      </c>
      <c r="AJ170" s="419">
        <f t="shared" si="158"/>
        <v>914.05835951058305</v>
      </c>
      <c r="AK170" s="369">
        <v>12</v>
      </c>
    </row>
    <row r="171" spans="1:37">
      <c r="A171" s="242">
        <v>541</v>
      </c>
      <c r="B171" s="18" t="s">
        <v>208</v>
      </c>
      <c r="C171" s="21">
        <v>9243</v>
      </c>
      <c r="D171" s="476">
        <f t="shared" si="145"/>
        <v>1630330.0849362677</v>
      </c>
      <c r="E171" s="473">
        <v>3896409.2230188558</v>
      </c>
      <c r="F171" s="22">
        <v>5526739.3079551235</v>
      </c>
      <c r="G171" s="36">
        <v>4578381.2391414559</v>
      </c>
      <c r="H171" s="22">
        <f t="shared" si="146"/>
        <v>10105120.54709658</v>
      </c>
      <c r="I171" s="425">
        <v>2050136.4474745884</v>
      </c>
      <c r="J171" s="418">
        <f t="shared" si="147"/>
        <v>12155256.994571168</v>
      </c>
      <c r="K171" s="447">
        <v>-877642</v>
      </c>
      <c r="L171" s="442">
        <f t="shared" si="148"/>
        <v>11277614.994571168</v>
      </c>
      <c r="M171" s="418">
        <v>-9808.2741899999965</v>
      </c>
      <c r="N171" s="405">
        <f t="shared" si="149"/>
        <v>11267806.720381169</v>
      </c>
      <c r="O171" s="405">
        <f t="shared" si="150"/>
        <v>1220.1249588414116</v>
      </c>
      <c r="P171" s="405">
        <f t="shared" si="151"/>
        <v>1219.0638018371924</v>
      </c>
      <c r="Q171" s="369">
        <v>12</v>
      </c>
      <c r="R171" s="369">
        <v>12</v>
      </c>
      <c r="S171" s="369"/>
      <c r="T171" s="461">
        <f t="shared" si="152"/>
        <v>-2239655.9269040655</v>
      </c>
      <c r="U171" s="462">
        <f t="shared" si="153"/>
        <v>-0.16568846921207053</v>
      </c>
      <c r="V171" s="463">
        <f t="shared" si="154"/>
        <v>-214.37264505068583</v>
      </c>
      <c r="W171" s="464"/>
      <c r="X171" s="242">
        <v>541</v>
      </c>
      <c r="Y171" s="18" t="s">
        <v>208</v>
      </c>
      <c r="Z171" s="21">
        <v>9423</v>
      </c>
      <c r="AA171" s="473">
        <f t="shared" si="155"/>
        <v>1627088.5953959487</v>
      </c>
      <c r="AB171" s="473">
        <v>6652761</v>
      </c>
      <c r="AC171" s="22">
        <v>8279849.5953959487</v>
      </c>
      <c r="AD171" s="36">
        <v>4095854</v>
      </c>
      <c r="AE171" s="22">
        <v>12375704</v>
      </c>
      <c r="AF171" s="21">
        <v>2019208.9214752342</v>
      </c>
      <c r="AG171" s="418">
        <f t="shared" si="156"/>
        <v>14394912.921475234</v>
      </c>
      <c r="AH171" s="447">
        <v>-877642</v>
      </c>
      <c r="AI171" s="442">
        <f t="shared" si="157"/>
        <v>13517270.921475234</v>
      </c>
      <c r="AJ171" s="419">
        <f t="shared" si="158"/>
        <v>1434.4976038920975</v>
      </c>
      <c r="AK171" s="369">
        <v>12</v>
      </c>
    </row>
    <row r="172" spans="1:37">
      <c r="A172" s="242">
        <v>607</v>
      </c>
      <c r="B172" s="18" t="s">
        <v>231</v>
      </c>
      <c r="C172" s="21">
        <v>4084</v>
      </c>
      <c r="D172" s="476">
        <f t="shared" si="145"/>
        <v>775458.66069790698</v>
      </c>
      <c r="E172" s="473">
        <v>-641023.25213957869</v>
      </c>
      <c r="F172" s="22">
        <v>134435.40855832829</v>
      </c>
      <c r="G172" s="36">
        <v>2529998.5483609755</v>
      </c>
      <c r="H172" s="22">
        <f t="shared" si="146"/>
        <v>2664433.9569193036</v>
      </c>
      <c r="I172" s="425">
        <v>946470.69518582721</v>
      </c>
      <c r="J172" s="418">
        <f t="shared" si="147"/>
        <v>3610904.6521051307</v>
      </c>
      <c r="K172" s="447">
        <v>-644669</v>
      </c>
      <c r="L172" s="442">
        <f t="shared" si="148"/>
        <v>2966235.6521051307</v>
      </c>
      <c r="M172" s="418">
        <v>-46300.67000000002</v>
      </c>
      <c r="N172" s="405">
        <f t="shared" si="149"/>
        <v>2919934.9821051308</v>
      </c>
      <c r="O172" s="405">
        <f t="shared" si="150"/>
        <v>726.30647700909174</v>
      </c>
      <c r="P172" s="405">
        <f t="shared" si="151"/>
        <v>714.9693883705022</v>
      </c>
      <c r="Q172" s="369">
        <v>12</v>
      </c>
      <c r="R172" s="369">
        <v>12</v>
      </c>
      <c r="S172" s="369"/>
      <c r="T172" s="461">
        <f t="shared" si="152"/>
        <v>-645940.93479647813</v>
      </c>
      <c r="U172" s="462">
        <f t="shared" si="153"/>
        <v>-0.17882318852815066</v>
      </c>
      <c r="V172" s="463">
        <f t="shared" si="154"/>
        <v>-141.79652392856963</v>
      </c>
      <c r="W172" s="464"/>
      <c r="X172" s="242">
        <v>607</v>
      </c>
      <c r="Y172" s="18" t="s">
        <v>231</v>
      </c>
      <c r="Z172" s="21">
        <v>4161</v>
      </c>
      <c r="AA172" s="473">
        <f t="shared" si="155"/>
        <v>638039.68226120668</v>
      </c>
      <c r="AB172" s="473">
        <v>205732</v>
      </c>
      <c r="AC172" s="22">
        <v>843771.68226120668</v>
      </c>
      <c r="AD172" s="36">
        <v>2474427</v>
      </c>
      <c r="AE172" s="22">
        <v>3318198</v>
      </c>
      <c r="AF172" s="21">
        <v>938647.58690160897</v>
      </c>
      <c r="AG172" s="418">
        <f t="shared" si="156"/>
        <v>4256845.5869016089</v>
      </c>
      <c r="AH172" s="447">
        <v>-644669</v>
      </c>
      <c r="AI172" s="442">
        <f t="shared" si="157"/>
        <v>3612176.5869016089</v>
      </c>
      <c r="AJ172" s="419">
        <f t="shared" si="158"/>
        <v>868.10300093766136</v>
      </c>
      <c r="AK172" s="369">
        <v>12</v>
      </c>
    </row>
    <row r="173" spans="1:37">
      <c r="A173" s="242">
        <v>707</v>
      </c>
      <c r="B173" s="18" t="s">
        <v>264</v>
      </c>
      <c r="C173" s="21">
        <v>1960</v>
      </c>
      <c r="D173" s="476">
        <f t="shared" si="145"/>
        <v>-134431.16036186821</v>
      </c>
      <c r="E173" s="473">
        <v>-341687.9058319304</v>
      </c>
      <c r="F173" s="22">
        <v>-476119.06619379862</v>
      </c>
      <c r="G173" s="36">
        <v>1285567.5192918358</v>
      </c>
      <c r="H173" s="22">
        <f t="shared" si="146"/>
        <v>809448.45309803728</v>
      </c>
      <c r="I173" s="425">
        <v>528296.09018291894</v>
      </c>
      <c r="J173" s="418">
        <f t="shared" si="147"/>
        <v>1337744.5432809563</v>
      </c>
      <c r="K173" s="447">
        <v>-564341</v>
      </c>
      <c r="L173" s="442">
        <f t="shared" si="148"/>
        <v>773403.54328095634</v>
      </c>
      <c r="M173" s="418">
        <v>-16429.270000000004</v>
      </c>
      <c r="N173" s="405">
        <f t="shared" si="149"/>
        <v>756974.27328095632</v>
      </c>
      <c r="O173" s="405">
        <f t="shared" si="150"/>
        <v>394.59364453110015</v>
      </c>
      <c r="P173" s="405">
        <f t="shared" si="151"/>
        <v>386.21136391885528</v>
      </c>
      <c r="Q173" s="369">
        <v>12</v>
      </c>
      <c r="R173" s="369">
        <v>12</v>
      </c>
      <c r="S173" s="369"/>
      <c r="T173" s="461">
        <f t="shared" si="152"/>
        <v>-682488.89898267668</v>
      </c>
      <c r="U173" s="462">
        <f t="shared" si="153"/>
        <v>-0.4687770052034459</v>
      </c>
      <c r="V173" s="463">
        <f t="shared" si="154"/>
        <v>-321.88885658289246</v>
      </c>
      <c r="W173" s="464"/>
      <c r="X173" s="242">
        <v>707</v>
      </c>
      <c r="Y173" s="18" t="s">
        <v>264</v>
      </c>
      <c r="Z173" s="21">
        <v>2032</v>
      </c>
      <c r="AA173" s="473">
        <f t="shared" si="155"/>
        <v>-106665.6011493695</v>
      </c>
      <c r="AB173" s="473">
        <v>370642</v>
      </c>
      <c r="AC173" s="22">
        <v>263976.3988506305</v>
      </c>
      <c r="AD173" s="36">
        <v>1231830</v>
      </c>
      <c r="AE173" s="22">
        <v>1495806</v>
      </c>
      <c r="AF173" s="21">
        <v>524427.4422636329</v>
      </c>
      <c r="AG173" s="418">
        <f t="shared" si="156"/>
        <v>2020233.442263633</v>
      </c>
      <c r="AH173" s="447">
        <v>-564341</v>
      </c>
      <c r="AI173" s="442">
        <f t="shared" si="157"/>
        <v>1455892.442263633</v>
      </c>
      <c r="AJ173" s="419">
        <f t="shared" si="158"/>
        <v>716.48250111399261</v>
      </c>
      <c r="AK173" s="369">
        <v>12</v>
      </c>
    </row>
    <row r="174" spans="1:37">
      <c r="A174" s="242">
        <v>848</v>
      </c>
      <c r="B174" s="18" t="s">
        <v>302</v>
      </c>
      <c r="C174" s="21">
        <v>4160</v>
      </c>
      <c r="D174" s="476">
        <f t="shared" si="145"/>
        <v>1056212.0911913137</v>
      </c>
      <c r="E174" s="473">
        <v>226493.08733180308</v>
      </c>
      <c r="F174" s="22">
        <v>1282705.1785231167</v>
      </c>
      <c r="G174" s="36">
        <v>2554724.6936107804</v>
      </c>
      <c r="H174" s="22">
        <f t="shared" si="146"/>
        <v>3837429.8721338972</v>
      </c>
      <c r="I174" s="425">
        <v>996543.03189709526</v>
      </c>
      <c r="J174" s="418">
        <f t="shared" si="147"/>
        <v>4833972.9040309926</v>
      </c>
      <c r="K174" s="447">
        <v>608967</v>
      </c>
      <c r="L174" s="442">
        <f t="shared" si="148"/>
        <v>5442939.9040309926</v>
      </c>
      <c r="M174" s="418">
        <v>-1568.248499999987</v>
      </c>
      <c r="N174" s="405">
        <f t="shared" si="149"/>
        <v>5441371.6555309929</v>
      </c>
      <c r="O174" s="405">
        <f t="shared" si="150"/>
        <v>1308.3990153920656</v>
      </c>
      <c r="P174" s="405">
        <f t="shared" si="151"/>
        <v>1308.0220325795656</v>
      </c>
      <c r="Q174" s="369">
        <v>12</v>
      </c>
      <c r="R174" s="369">
        <v>12</v>
      </c>
      <c r="S174" s="369"/>
      <c r="T174" s="461">
        <f t="shared" si="152"/>
        <v>-923562.25781702343</v>
      </c>
      <c r="U174" s="462">
        <f t="shared" si="153"/>
        <v>-0.14506588301368603</v>
      </c>
      <c r="V174" s="463">
        <f t="shared" si="154"/>
        <v>-192.78046158223674</v>
      </c>
      <c r="W174" s="464"/>
      <c r="X174" s="242">
        <v>848</v>
      </c>
      <c r="Y174" s="18" t="s">
        <v>302</v>
      </c>
      <c r="Z174" s="21">
        <v>4241</v>
      </c>
      <c r="AA174" s="473">
        <f t="shared" si="155"/>
        <v>1151297.0503464174</v>
      </c>
      <c r="AB174" s="473">
        <v>1180123</v>
      </c>
      <c r="AC174" s="22">
        <v>2331420.0503464174</v>
      </c>
      <c r="AD174" s="36">
        <v>2436794</v>
      </c>
      <c r="AE174" s="22">
        <v>4768214</v>
      </c>
      <c r="AF174" s="21">
        <v>989321.16184801632</v>
      </c>
      <c r="AG174" s="418">
        <f t="shared" si="156"/>
        <v>5757535.1618480161</v>
      </c>
      <c r="AH174" s="447">
        <v>608967</v>
      </c>
      <c r="AI174" s="442">
        <f t="shared" si="157"/>
        <v>6366502.1618480161</v>
      </c>
      <c r="AJ174" s="419">
        <f t="shared" si="158"/>
        <v>1501.1794769743024</v>
      </c>
      <c r="AK174" s="369">
        <v>12</v>
      </c>
    </row>
    <row r="175" spans="1:37" s="175" customFormat="1">
      <c r="A175" s="544"/>
      <c r="B175" s="18" t="s">
        <v>425</v>
      </c>
      <c r="C175" s="38">
        <f>SUM(C162:C174)</f>
        <v>162540</v>
      </c>
      <c r="D175" s="568">
        <f t="shared" ref="D175:AI175" si="159">SUM(D162:D174)</f>
        <v>33117595.554563139</v>
      </c>
      <c r="E175" s="568">
        <f t="shared" si="159"/>
        <v>332611.21997237182</v>
      </c>
      <c r="F175" s="38">
        <f t="shared" si="159"/>
        <v>33450206.774535507</v>
      </c>
      <c r="G175" s="38">
        <f t="shared" si="159"/>
        <v>62120389.748365805</v>
      </c>
      <c r="H175" s="38">
        <f t="shared" si="159"/>
        <v>95570596.522901312</v>
      </c>
      <c r="I175" s="38">
        <f t="shared" si="159"/>
        <v>29878915.907375101</v>
      </c>
      <c r="J175" s="38">
        <f t="shared" si="159"/>
        <v>125449512.43027641</v>
      </c>
      <c r="K175" s="578">
        <f t="shared" si="159"/>
        <v>-8258887</v>
      </c>
      <c r="L175" s="579">
        <f t="shared" si="159"/>
        <v>117190625.43027641</v>
      </c>
      <c r="M175" s="419">
        <f t="shared" si="159"/>
        <v>-11612688.965540001</v>
      </c>
      <c r="N175" s="419">
        <f t="shared" si="159"/>
        <v>105577936.46473642</v>
      </c>
      <c r="O175" s="405">
        <f t="shared" si="150"/>
        <v>720.99560373001361</v>
      </c>
      <c r="P175" s="405">
        <f t="shared" si="151"/>
        <v>649.55048889341958</v>
      </c>
      <c r="Q175" s="545">
        <v>12</v>
      </c>
      <c r="R175" s="545">
        <v>12</v>
      </c>
      <c r="S175" s="545"/>
      <c r="T175" s="546">
        <f t="shared" si="152"/>
        <v>-30911959.917843357</v>
      </c>
      <c r="U175" s="547">
        <f t="shared" si="153"/>
        <v>-0.20871992102760278</v>
      </c>
      <c r="V175" s="548">
        <f t="shared" si="154"/>
        <v>-186.04554219706768</v>
      </c>
      <c r="W175" s="38"/>
      <c r="X175" s="38"/>
      <c r="Y175" s="38"/>
      <c r="Z175" s="38">
        <f t="shared" si="159"/>
        <v>163281</v>
      </c>
      <c r="AA175" s="38">
        <f t="shared" si="159"/>
        <v>31495492.710008904</v>
      </c>
      <c r="AB175" s="38">
        <f t="shared" si="159"/>
        <v>34240037</v>
      </c>
      <c r="AC175" s="38">
        <f t="shared" si="159"/>
        <v>65735529.710008889</v>
      </c>
      <c r="AD175" s="38">
        <f t="shared" si="159"/>
        <v>61240981</v>
      </c>
      <c r="AE175" s="38">
        <f t="shared" si="159"/>
        <v>126976507</v>
      </c>
      <c r="AF175" s="38">
        <f t="shared" si="159"/>
        <v>29384965.348119784</v>
      </c>
      <c r="AG175" s="38">
        <f t="shared" si="159"/>
        <v>156361472.34811977</v>
      </c>
      <c r="AH175" s="38">
        <f t="shared" si="159"/>
        <v>-8258887</v>
      </c>
      <c r="AI175" s="38">
        <f t="shared" si="159"/>
        <v>148102585.34811977</v>
      </c>
      <c r="AJ175" s="419">
        <f t="shared" si="158"/>
        <v>907.04114592708129</v>
      </c>
      <c r="AK175" s="545"/>
    </row>
    <row r="176" spans="1:37">
      <c r="A176" s="242"/>
      <c r="B176" s="18"/>
      <c r="C176" s="21"/>
      <c r="D176" s="476"/>
      <c r="E176" s="473"/>
      <c r="F176" s="22"/>
      <c r="G176" s="36"/>
      <c r="H176" s="22"/>
      <c r="I176" s="425"/>
      <c r="J176" s="418"/>
      <c r="K176" s="447"/>
      <c r="L176" s="442"/>
      <c r="M176" s="418"/>
      <c r="N176" s="405"/>
      <c r="O176" s="405"/>
      <c r="P176" s="405"/>
      <c r="Q176" s="369"/>
      <c r="R176" s="369"/>
      <c r="S176" s="369"/>
      <c r="T176" s="461"/>
      <c r="U176" s="462"/>
      <c r="V176" s="463"/>
      <c r="W176" s="464"/>
      <c r="X176" s="242"/>
      <c r="Y176" s="18"/>
      <c r="Z176" s="21"/>
      <c r="AA176" s="473"/>
      <c r="AB176" s="473"/>
      <c r="AC176" s="22"/>
      <c r="AD176" s="36"/>
      <c r="AE176" s="22"/>
      <c r="AF176" s="21"/>
      <c r="AG176" s="418"/>
      <c r="AH176" s="447"/>
      <c r="AI176" s="442"/>
      <c r="AJ176" s="419"/>
      <c r="AK176" s="369"/>
    </row>
    <row r="177" spans="1:37">
      <c r="A177" s="242">
        <v>77</v>
      </c>
      <c r="B177" s="18" t="s">
        <v>64</v>
      </c>
      <c r="C177" s="21">
        <v>4601</v>
      </c>
      <c r="D177" s="476">
        <f t="shared" ref="D177:D198" si="160">F177-E177</f>
        <v>908570.67863764788</v>
      </c>
      <c r="E177" s="473">
        <v>-985537.32167636731</v>
      </c>
      <c r="F177" s="22">
        <v>-76966.643038719427</v>
      </c>
      <c r="G177" s="36">
        <v>2686569.5431748857</v>
      </c>
      <c r="H177" s="22">
        <f t="shared" ref="H177:H198" si="161">SUM(F177:G177)</f>
        <v>2609602.9001361663</v>
      </c>
      <c r="I177" s="425">
        <v>1064403.0760449108</v>
      </c>
      <c r="J177" s="418">
        <f t="shared" ref="J177:J198" si="162">H177+I177</f>
        <v>3674005.9761810768</v>
      </c>
      <c r="K177" s="447">
        <v>207899</v>
      </c>
      <c r="L177" s="442">
        <f t="shared" ref="L177:L198" si="163">J177+K177</f>
        <v>3881904.9761810768</v>
      </c>
      <c r="M177" s="418">
        <v>47062.390699999989</v>
      </c>
      <c r="N177" s="405">
        <f t="shared" ref="N177:N198" si="164">SUM(L177:M177)</f>
        <v>3928967.3668810767</v>
      </c>
      <c r="O177" s="405">
        <f t="shared" ref="O177:O199" si="165">L177/C177</f>
        <v>843.70897113259662</v>
      </c>
      <c r="P177" s="405">
        <f t="shared" ref="P177:P199" si="166">N177/C177</f>
        <v>853.93770199545247</v>
      </c>
      <c r="Q177" s="369">
        <v>13</v>
      </c>
      <c r="R177" s="369">
        <v>13</v>
      </c>
      <c r="S177" s="369"/>
      <c r="T177" s="461">
        <f t="shared" ref="T177:T199" si="167">L177-AI177</f>
        <v>-1159283.3341470696</v>
      </c>
      <c r="U177" s="462">
        <f t="shared" ref="U177:U199" si="168">T177/AI177</f>
        <v>-0.22996231499069081</v>
      </c>
      <c r="V177" s="463">
        <f t="shared" ref="V177:V199" si="169">O177-AJ177</f>
        <v>-232.77796252705457</v>
      </c>
      <c r="W177" s="464"/>
      <c r="X177" s="242">
        <v>77</v>
      </c>
      <c r="Y177" s="18" t="s">
        <v>64</v>
      </c>
      <c r="Z177" s="21">
        <v>4683</v>
      </c>
      <c r="AA177" s="473">
        <f t="shared" ref="AA177:AA198" si="170">AC177-AB177</f>
        <v>970477.37317378563</v>
      </c>
      <c r="AB177" s="473">
        <v>106735</v>
      </c>
      <c r="AC177" s="22">
        <v>1077212.3731737856</v>
      </c>
      <c r="AD177" s="36">
        <v>2693102</v>
      </c>
      <c r="AE177" s="22">
        <v>3770314</v>
      </c>
      <c r="AF177" s="21">
        <v>1062975.310328146</v>
      </c>
      <c r="AG177" s="418">
        <f t="shared" ref="AG177:AG198" si="171">SUM(AE177:AF177)</f>
        <v>4833289.3103281464</v>
      </c>
      <c r="AH177" s="447">
        <v>207899</v>
      </c>
      <c r="AI177" s="442">
        <f t="shared" ref="AI177:AI198" si="172">SUM(AG177:AH177)</f>
        <v>5041188.3103281464</v>
      </c>
      <c r="AJ177" s="419">
        <f t="shared" ref="AJ177:AJ199" si="173">AI177/Z177</f>
        <v>1076.4869336596512</v>
      </c>
      <c r="AK177" s="369">
        <v>13</v>
      </c>
    </row>
    <row r="178" spans="1:37">
      <c r="A178" s="242">
        <v>172</v>
      </c>
      <c r="B178" s="18" t="s">
        <v>97</v>
      </c>
      <c r="C178" s="21">
        <v>4171</v>
      </c>
      <c r="D178" s="476">
        <f t="shared" si="160"/>
        <v>400388.91120651586</v>
      </c>
      <c r="E178" s="473">
        <v>-539800.20348057256</v>
      </c>
      <c r="F178" s="22">
        <v>-139411.2922740567</v>
      </c>
      <c r="G178" s="36">
        <v>1634261.3736566924</v>
      </c>
      <c r="H178" s="22">
        <f t="shared" si="161"/>
        <v>1494850.0813826357</v>
      </c>
      <c r="I178" s="425">
        <v>946558.14877310058</v>
      </c>
      <c r="J178" s="418">
        <f t="shared" si="162"/>
        <v>2441408.2301557362</v>
      </c>
      <c r="K178" s="447">
        <v>92095</v>
      </c>
      <c r="L178" s="442">
        <f t="shared" si="163"/>
        <v>2533503.2301557362</v>
      </c>
      <c r="M178" s="418">
        <v>-55291.961399999971</v>
      </c>
      <c r="N178" s="405">
        <f t="shared" si="164"/>
        <v>2478211.2687557363</v>
      </c>
      <c r="O178" s="405">
        <f t="shared" si="165"/>
        <v>607.40906980477973</v>
      </c>
      <c r="P178" s="405">
        <f t="shared" si="166"/>
        <v>594.1527856043482</v>
      </c>
      <c r="Q178" s="369">
        <v>13</v>
      </c>
      <c r="R178" s="369">
        <v>13</v>
      </c>
      <c r="S178" s="369"/>
      <c r="T178" s="461">
        <f t="shared" si="167"/>
        <v>147347.76109464047</v>
      </c>
      <c r="U178" s="462">
        <f t="shared" si="168"/>
        <v>6.1751115132753213E-2</v>
      </c>
      <c r="V178" s="463">
        <f t="shared" si="169"/>
        <v>47.672858436941169</v>
      </c>
      <c r="W178" s="464"/>
      <c r="X178" s="242">
        <v>172</v>
      </c>
      <c r="Y178" s="18" t="s">
        <v>97</v>
      </c>
      <c r="Z178" s="21">
        <v>4263</v>
      </c>
      <c r="AA178" s="473">
        <f t="shared" si="170"/>
        <v>396919.79805216496</v>
      </c>
      <c r="AB178" s="473">
        <v>-487809</v>
      </c>
      <c r="AC178" s="22">
        <v>-90889.201947835041</v>
      </c>
      <c r="AD178" s="36">
        <v>1441166</v>
      </c>
      <c r="AE178" s="22">
        <v>1350277</v>
      </c>
      <c r="AF178" s="21">
        <v>943783.46906109562</v>
      </c>
      <c r="AG178" s="418">
        <f t="shared" si="171"/>
        <v>2294060.4690610957</v>
      </c>
      <c r="AH178" s="447">
        <v>92095</v>
      </c>
      <c r="AI178" s="442">
        <f t="shared" si="172"/>
        <v>2386155.4690610957</v>
      </c>
      <c r="AJ178" s="419">
        <f t="shared" si="173"/>
        <v>559.73621136783856</v>
      </c>
      <c r="AK178" s="369">
        <v>13</v>
      </c>
    </row>
    <row r="179" spans="1:37">
      <c r="A179" s="242">
        <v>179</v>
      </c>
      <c r="B179" s="18" t="s">
        <v>101</v>
      </c>
      <c r="C179" s="21">
        <v>145887</v>
      </c>
      <c r="D179" s="476">
        <f t="shared" si="160"/>
        <v>25050767.005368873</v>
      </c>
      <c r="E179" s="473">
        <v>-29177609.932436049</v>
      </c>
      <c r="F179" s="22">
        <v>-4126842.9270671755</v>
      </c>
      <c r="G179" s="36">
        <v>35775171.918616042</v>
      </c>
      <c r="H179" s="22">
        <f t="shared" si="161"/>
        <v>31648328.991548866</v>
      </c>
      <c r="I179" s="425">
        <v>21575065.258018408</v>
      </c>
      <c r="J179" s="418">
        <f t="shared" si="162"/>
        <v>53223394.24956727</v>
      </c>
      <c r="K179" s="447">
        <v>-23112337</v>
      </c>
      <c r="L179" s="442">
        <f t="shared" si="163"/>
        <v>30111057.24956727</v>
      </c>
      <c r="M179" s="418">
        <v>-10787797.722390002</v>
      </c>
      <c r="N179" s="405">
        <f t="shared" si="164"/>
        <v>19323259.527177267</v>
      </c>
      <c r="O179" s="405">
        <f t="shared" si="165"/>
        <v>206.39986598920584</v>
      </c>
      <c r="P179" s="405">
        <f t="shared" si="166"/>
        <v>132.45360811571467</v>
      </c>
      <c r="Q179" s="369">
        <v>13</v>
      </c>
      <c r="R179" s="369">
        <v>13</v>
      </c>
      <c r="S179" s="369"/>
      <c r="T179" s="461">
        <f t="shared" si="167"/>
        <v>-27218576.316010073</v>
      </c>
      <c r="U179" s="462">
        <f t="shared" si="168"/>
        <v>-0.47477324767610285</v>
      </c>
      <c r="V179" s="463">
        <f t="shared" si="169"/>
        <v>-190.41914909027159</v>
      </c>
      <c r="W179" s="464"/>
      <c r="X179" s="242">
        <v>179</v>
      </c>
      <c r="Y179" s="18" t="s">
        <v>101</v>
      </c>
      <c r="Z179" s="21">
        <v>144473</v>
      </c>
      <c r="AA179" s="473">
        <f t="shared" si="170"/>
        <v>25244076.874764357</v>
      </c>
      <c r="AB179" s="473">
        <v>-5961120</v>
      </c>
      <c r="AC179" s="22">
        <v>19282956.874764357</v>
      </c>
      <c r="AD179" s="36">
        <v>40036380</v>
      </c>
      <c r="AE179" s="22">
        <v>59319337</v>
      </c>
      <c r="AF179" s="21">
        <v>21122633.565577343</v>
      </c>
      <c r="AG179" s="418">
        <f t="shared" si="171"/>
        <v>80441970.565577343</v>
      </c>
      <c r="AH179" s="447">
        <v>-23112337</v>
      </c>
      <c r="AI179" s="442">
        <f t="shared" si="172"/>
        <v>57329633.565577343</v>
      </c>
      <c r="AJ179" s="419">
        <f t="shared" si="173"/>
        <v>396.81901507947742</v>
      </c>
      <c r="AK179" s="369">
        <v>13</v>
      </c>
    </row>
    <row r="180" spans="1:37">
      <c r="A180" s="242">
        <v>182</v>
      </c>
      <c r="B180" s="18" t="s">
        <v>103</v>
      </c>
      <c r="C180" s="21">
        <v>19347</v>
      </c>
      <c r="D180" s="476">
        <f t="shared" si="160"/>
        <v>144720.67576366011</v>
      </c>
      <c r="E180" s="473">
        <v>-2815919.7909882613</v>
      </c>
      <c r="F180" s="22">
        <v>-2671199.1152246012</v>
      </c>
      <c r="G180" s="36">
        <v>2539351.1399031901</v>
      </c>
      <c r="H180" s="22">
        <f t="shared" si="161"/>
        <v>-131847.97532141116</v>
      </c>
      <c r="I180" s="425">
        <v>3352343.2180305989</v>
      </c>
      <c r="J180" s="418">
        <f t="shared" si="162"/>
        <v>3220495.2427091878</v>
      </c>
      <c r="K180" s="447">
        <v>-1454619</v>
      </c>
      <c r="L180" s="442">
        <f t="shared" si="163"/>
        <v>1765876.2427091878</v>
      </c>
      <c r="M180" s="418">
        <v>-250143.10359999994</v>
      </c>
      <c r="N180" s="405">
        <f t="shared" si="164"/>
        <v>1515733.1391091878</v>
      </c>
      <c r="O180" s="405">
        <f t="shared" si="165"/>
        <v>91.273905138222347</v>
      </c>
      <c r="P180" s="405">
        <f t="shared" si="166"/>
        <v>78.344608420384958</v>
      </c>
      <c r="Q180" s="369">
        <v>13</v>
      </c>
      <c r="R180" s="369">
        <v>13</v>
      </c>
      <c r="S180" s="369"/>
      <c r="T180" s="461">
        <f t="shared" si="167"/>
        <v>-3976053.3919856017</v>
      </c>
      <c r="U180" s="462">
        <f t="shared" si="168"/>
        <v>-0.69245944219881539</v>
      </c>
      <c r="V180" s="463">
        <f t="shared" si="169"/>
        <v>-199.20667535931341</v>
      </c>
      <c r="W180" s="464"/>
      <c r="X180" s="242">
        <v>182</v>
      </c>
      <c r="Y180" s="18" t="s">
        <v>103</v>
      </c>
      <c r="Z180" s="21">
        <v>19767</v>
      </c>
      <c r="AA180" s="473">
        <f t="shared" si="170"/>
        <v>239271.8527732091</v>
      </c>
      <c r="AB180" s="473">
        <v>3692874</v>
      </c>
      <c r="AC180" s="22">
        <v>3932145.8527732091</v>
      </c>
      <c r="AD180" s="36">
        <v>-69368</v>
      </c>
      <c r="AE180" s="22">
        <v>3862778</v>
      </c>
      <c r="AF180" s="21">
        <v>3333770.6346947895</v>
      </c>
      <c r="AG180" s="418">
        <f t="shared" si="171"/>
        <v>7196548.6346947895</v>
      </c>
      <c r="AH180" s="447">
        <v>-1454619</v>
      </c>
      <c r="AI180" s="442">
        <f t="shared" si="172"/>
        <v>5741929.6346947895</v>
      </c>
      <c r="AJ180" s="419">
        <f t="shared" si="173"/>
        <v>290.48058049753575</v>
      </c>
      <c r="AK180" s="369">
        <v>13</v>
      </c>
    </row>
    <row r="181" spans="1:37">
      <c r="A181" s="242">
        <v>216</v>
      </c>
      <c r="B181" s="18" t="s">
        <v>112</v>
      </c>
      <c r="C181" s="21">
        <v>1269</v>
      </c>
      <c r="D181" s="476">
        <f t="shared" si="160"/>
        <v>568623.02964138344</v>
      </c>
      <c r="E181" s="473">
        <v>-8729.6852037210338</v>
      </c>
      <c r="F181" s="22">
        <v>559893.3444376624</v>
      </c>
      <c r="G181" s="36">
        <v>507113.0034104847</v>
      </c>
      <c r="H181" s="22">
        <f t="shared" si="161"/>
        <v>1067006.3478481472</v>
      </c>
      <c r="I181" s="425">
        <v>304242.40977088257</v>
      </c>
      <c r="J181" s="418">
        <f t="shared" si="162"/>
        <v>1371248.7576190298</v>
      </c>
      <c r="K181" s="447">
        <v>-254619</v>
      </c>
      <c r="L181" s="442">
        <f t="shared" si="163"/>
        <v>1116629.7576190298</v>
      </c>
      <c r="M181" s="418">
        <v>65717.080000000016</v>
      </c>
      <c r="N181" s="405">
        <f t="shared" si="164"/>
        <v>1182346.8376190299</v>
      </c>
      <c r="O181" s="405">
        <f t="shared" si="165"/>
        <v>879.92888701263189</v>
      </c>
      <c r="P181" s="405">
        <f t="shared" si="166"/>
        <v>931.71539607488569</v>
      </c>
      <c r="Q181" s="369">
        <v>13</v>
      </c>
      <c r="R181" s="369">
        <v>13</v>
      </c>
      <c r="S181" s="369"/>
      <c r="T181" s="461">
        <f t="shared" si="167"/>
        <v>-23475.273716066265</v>
      </c>
      <c r="U181" s="462">
        <f t="shared" si="168"/>
        <v>-2.0590448310342107E-2</v>
      </c>
      <c r="V181" s="463">
        <f t="shared" si="169"/>
        <v>10.283554186471633</v>
      </c>
      <c r="W181" s="464"/>
      <c r="X181" s="242">
        <v>216</v>
      </c>
      <c r="Y181" s="18" t="s">
        <v>112</v>
      </c>
      <c r="Z181" s="21">
        <v>1311</v>
      </c>
      <c r="AA181" s="473">
        <f t="shared" si="170"/>
        <v>611244.00204791606</v>
      </c>
      <c r="AB181" s="473">
        <v>109833</v>
      </c>
      <c r="AC181" s="22">
        <v>721077.00204791606</v>
      </c>
      <c r="AD181" s="36">
        <v>372168</v>
      </c>
      <c r="AE181" s="22">
        <v>1093245</v>
      </c>
      <c r="AF181" s="21">
        <v>301479.03133509605</v>
      </c>
      <c r="AG181" s="418">
        <f t="shared" si="171"/>
        <v>1394724.0313350961</v>
      </c>
      <c r="AH181" s="447">
        <v>-254619</v>
      </c>
      <c r="AI181" s="442">
        <f t="shared" si="172"/>
        <v>1140105.0313350961</v>
      </c>
      <c r="AJ181" s="419">
        <f t="shared" si="173"/>
        <v>869.64533282616026</v>
      </c>
      <c r="AK181" s="369">
        <v>13</v>
      </c>
    </row>
    <row r="182" spans="1:37">
      <c r="A182" s="242">
        <v>226</v>
      </c>
      <c r="B182" s="18" t="s">
        <v>116</v>
      </c>
      <c r="C182" s="21">
        <v>3665</v>
      </c>
      <c r="D182" s="476">
        <f t="shared" si="160"/>
        <v>838233.86037212168</v>
      </c>
      <c r="E182" s="473">
        <v>336122.79068299854</v>
      </c>
      <c r="F182" s="22">
        <v>1174356.6510551202</v>
      </c>
      <c r="G182" s="36">
        <v>1652124.1610433909</v>
      </c>
      <c r="H182" s="22">
        <f t="shared" si="161"/>
        <v>2826480.812098511</v>
      </c>
      <c r="I182" s="425">
        <v>813577.26642637921</v>
      </c>
      <c r="J182" s="418">
        <f t="shared" si="162"/>
        <v>3640058.0785248904</v>
      </c>
      <c r="K182" s="447">
        <v>84792</v>
      </c>
      <c r="L182" s="442">
        <f t="shared" si="163"/>
        <v>3724850.0785248904</v>
      </c>
      <c r="M182" s="418">
        <v>31364.970000000016</v>
      </c>
      <c r="N182" s="405">
        <f t="shared" si="164"/>
        <v>3756215.0485248906</v>
      </c>
      <c r="O182" s="405">
        <f t="shared" si="165"/>
        <v>1016.3301714938309</v>
      </c>
      <c r="P182" s="405">
        <f t="shared" si="166"/>
        <v>1024.8881442087013</v>
      </c>
      <c r="Q182" s="369">
        <v>13</v>
      </c>
      <c r="R182" s="369">
        <v>13</v>
      </c>
      <c r="S182" s="369"/>
      <c r="T182" s="461">
        <f t="shared" si="167"/>
        <v>-828176.10969661176</v>
      </c>
      <c r="U182" s="462">
        <f t="shared" si="168"/>
        <v>-0.18189574921380211</v>
      </c>
      <c r="V182" s="463">
        <f t="shared" si="169"/>
        <v>-190.08906226915315</v>
      </c>
      <c r="W182" s="464"/>
      <c r="X182" s="242">
        <v>226</v>
      </c>
      <c r="Y182" s="18" t="s">
        <v>116</v>
      </c>
      <c r="Z182" s="21">
        <v>3774</v>
      </c>
      <c r="AA182" s="473">
        <f t="shared" si="170"/>
        <v>859584.55130442791</v>
      </c>
      <c r="AB182" s="473">
        <v>1319991</v>
      </c>
      <c r="AC182" s="22">
        <v>2179575.5513044279</v>
      </c>
      <c r="AD182" s="36">
        <v>1482299</v>
      </c>
      <c r="AE182" s="22">
        <v>3661874</v>
      </c>
      <c r="AF182" s="21">
        <v>806360.188221502</v>
      </c>
      <c r="AG182" s="418">
        <f t="shared" si="171"/>
        <v>4468234.1882215021</v>
      </c>
      <c r="AH182" s="447">
        <v>84792</v>
      </c>
      <c r="AI182" s="442">
        <f t="shared" si="172"/>
        <v>4553026.1882215021</v>
      </c>
      <c r="AJ182" s="419">
        <f t="shared" si="173"/>
        <v>1206.419233762984</v>
      </c>
      <c r="AK182" s="369">
        <v>13</v>
      </c>
    </row>
    <row r="183" spans="1:37">
      <c r="A183" s="242">
        <v>249</v>
      </c>
      <c r="B183" s="18" t="s">
        <v>128</v>
      </c>
      <c r="C183" s="21">
        <v>9250</v>
      </c>
      <c r="D183" s="476">
        <f t="shared" si="160"/>
        <v>1099540.1543762996</v>
      </c>
      <c r="E183" s="473">
        <v>133856.86784603589</v>
      </c>
      <c r="F183" s="22">
        <v>1233397.0222223355</v>
      </c>
      <c r="G183" s="36">
        <v>3370164.2183825606</v>
      </c>
      <c r="H183" s="22">
        <f t="shared" si="161"/>
        <v>4603561.2406048961</v>
      </c>
      <c r="I183" s="425">
        <v>1698375.0727807274</v>
      </c>
      <c r="J183" s="418">
        <f t="shared" si="162"/>
        <v>6301936.3133856235</v>
      </c>
      <c r="K183" s="447">
        <v>-36911</v>
      </c>
      <c r="L183" s="442">
        <f t="shared" si="163"/>
        <v>6265025.3133856235</v>
      </c>
      <c r="M183" s="418">
        <v>-37398.992800000007</v>
      </c>
      <c r="N183" s="405">
        <f t="shared" si="164"/>
        <v>6227626.3205856234</v>
      </c>
      <c r="O183" s="405">
        <f t="shared" si="165"/>
        <v>677.30003387952684</v>
      </c>
      <c r="P183" s="405">
        <f t="shared" si="166"/>
        <v>673.25689952277014</v>
      </c>
      <c r="Q183" s="369">
        <v>13</v>
      </c>
      <c r="R183" s="369">
        <v>13</v>
      </c>
      <c r="S183" s="369"/>
      <c r="T183" s="461">
        <f t="shared" si="167"/>
        <v>-471313.20207571238</v>
      </c>
      <c r="U183" s="462">
        <f t="shared" si="168"/>
        <v>-6.9965783488158725E-2</v>
      </c>
      <c r="V183" s="463">
        <f t="shared" si="169"/>
        <v>-36.068441759712414</v>
      </c>
      <c r="W183" s="464"/>
      <c r="X183" s="242">
        <v>249</v>
      </c>
      <c r="Y183" s="18" t="s">
        <v>128</v>
      </c>
      <c r="Z183" s="21">
        <v>9443</v>
      </c>
      <c r="AA183" s="473">
        <f t="shared" si="170"/>
        <v>981022.66047252296</v>
      </c>
      <c r="AB183" s="473">
        <v>1231278</v>
      </c>
      <c r="AC183" s="22">
        <v>2212300.660472523</v>
      </c>
      <c r="AD183" s="36">
        <v>2871144</v>
      </c>
      <c r="AE183" s="22">
        <v>5083444</v>
      </c>
      <c r="AF183" s="21">
        <v>1689805.5154613357</v>
      </c>
      <c r="AG183" s="418">
        <f t="shared" si="171"/>
        <v>6773249.5154613359</v>
      </c>
      <c r="AH183" s="447">
        <v>-36911</v>
      </c>
      <c r="AI183" s="442">
        <f t="shared" si="172"/>
        <v>6736338.5154613359</v>
      </c>
      <c r="AJ183" s="419">
        <f t="shared" si="173"/>
        <v>713.36847563923925</v>
      </c>
      <c r="AK183" s="369">
        <v>13</v>
      </c>
    </row>
    <row r="184" spans="1:37">
      <c r="A184" s="242">
        <v>256</v>
      </c>
      <c r="B184" s="18" t="s">
        <v>130</v>
      </c>
      <c r="C184" s="21">
        <v>1554</v>
      </c>
      <c r="D184" s="476">
        <f t="shared" si="160"/>
        <v>1466731.7269635205</v>
      </c>
      <c r="E184" s="473">
        <v>-930676.88500099117</v>
      </c>
      <c r="F184" s="22">
        <v>536054.84196252946</v>
      </c>
      <c r="G184" s="36">
        <v>863708.86085774784</v>
      </c>
      <c r="H184" s="22">
        <f t="shared" si="161"/>
        <v>1399763.7028202773</v>
      </c>
      <c r="I184" s="425">
        <v>346411.0872266661</v>
      </c>
      <c r="J184" s="418">
        <f t="shared" si="162"/>
        <v>1746174.7900469434</v>
      </c>
      <c r="K184" s="447">
        <v>226746</v>
      </c>
      <c r="L184" s="442">
        <f t="shared" si="163"/>
        <v>1972920.7900469434</v>
      </c>
      <c r="M184" s="418">
        <v>118141.38700000002</v>
      </c>
      <c r="N184" s="405">
        <f t="shared" si="164"/>
        <v>2091062.1770469435</v>
      </c>
      <c r="O184" s="405">
        <f t="shared" si="165"/>
        <v>1269.5757979710061</v>
      </c>
      <c r="P184" s="405">
        <f t="shared" si="166"/>
        <v>1345.5998565295647</v>
      </c>
      <c r="Q184" s="369">
        <v>13</v>
      </c>
      <c r="R184" s="369">
        <v>13</v>
      </c>
      <c r="S184" s="369"/>
      <c r="T184" s="461">
        <f t="shared" si="167"/>
        <v>-93113.12528740312</v>
      </c>
      <c r="U184" s="462">
        <f t="shared" si="168"/>
        <v>-4.5068536676143876E-2</v>
      </c>
      <c r="V184" s="463">
        <f t="shared" si="169"/>
        <v>-37.21352229107265</v>
      </c>
      <c r="W184" s="464"/>
      <c r="X184" s="242">
        <v>256</v>
      </c>
      <c r="Y184" s="18" t="s">
        <v>130</v>
      </c>
      <c r="Z184" s="21">
        <v>1581</v>
      </c>
      <c r="AA184" s="473">
        <f t="shared" si="170"/>
        <v>1446262.9436660935</v>
      </c>
      <c r="AB184" s="473">
        <v>-656061</v>
      </c>
      <c r="AC184" s="22">
        <v>790201.94366609352</v>
      </c>
      <c r="AD184" s="36">
        <v>707007</v>
      </c>
      <c r="AE184" s="22">
        <v>1497209</v>
      </c>
      <c r="AF184" s="21">
        <v>342078.91533434653</v>
      </c>
      <c r="AG184" s="418">
        <f t="shared" si="171"/>
        <v>1839287.9153343465</v>
      </c>
      <c r="AH184" s="447">
        <v>226746</v>
      </c>
      <c r="AI184" s="442">
        <f t="shared" si="172"/>
        <v>2066033.9153343465</v>
      </c>
      <c r="AJ184" s="419">
        <f t="shared" si="173"/>
        <v>1306.7893202620787</v>
      </c>
      <c r="AK184" s="369">
        <v>13</v>
      </c>
    </row>
    <row r="185" spans="1:37">
      <c r="A185" s="242">
        <v>265</v>
      </c>
      <c r="B185" s="18" t="s">
        <v>135</v>
      </c>
      <c r="C185" s="21">
        <v>1064</v>
      </c>
      <c r="D185" s="476">
        <f t="shared" si="160"/>
        <v>839000.35782323638</v>
      </c>
      <c r="E185" s="473">
        <v>538707.85530077759</v>
      </c>
      <c r="F185" s="22">
        <v>1377708.213124014</v>
      </c>
      <c r="G185" s="36">
        <v>351891.74439606641</v>
      </c>
      <c r="H185" s="22">
        <f t="shared" si="161"/>
        <v>1729599.9575200803</v>
      </c>
      <c r="I185" s="425">
        <v>247517.98999192088</v>
      </c>
      <c r="J185" s="418">
        <f t="shared" si="162"/>
        <v>1977117.9475120013</v>
      </c>
      <c r="K185" s="447">
        <v>-296645</v>
      </c>
      <c r="L185" s="442">
        <f t="shared" si="163"/>
        <v>1680472.9475120013</v>
      </c>
      <c r="M185" s="418">
        <v>-77665.640000000014</v>
      </c>
      <c r="N185" s="405">
        <f t="shared" si="164"/>
        <v>1602807.3075120011</v>
      </c>
      <c r="O185" s="405">
        <f t="shared" si="165"/>
        <v>1579.3918679624071</v>
      </c>
      <c r="P185" s="405">
        <f t="shared" si="166"/>
        <v>1506.3978454060161</v>
      </c>
      <c r="Q185" s="369">
        <v>13</v>
      </c>
      <c r="R185" s="369">
        <v>13</v>
      </c>
      <c r="S185" s="369"/>
      <c r="T185" s="461">
        <f t="shared" si="167"/>
        <v>123973.32424198859</v>
      </c>
      <c r="U185" s="462">
        <f t="shared" si="168"/>
        <v>7.9648798103488141E-2</v>
      </c>
      <c r="V185" s="463">
        <f t="shared" si="169"/>
        <v>148.78559657452774</v>
      </c>
      <c r="W185" s="464"/>
      <c r="X185" s="242">
        <v>265</v>
      </c>
      <c r="Y185" s="18" t="s">
        <v>135</v>
      </c>
      <c r="Z185" s="21">
        <v>1088</v>
      </c>
      <c r="AA185" s="473">
        <f t="shared" si="170"/>
        <v>833943.80233896617</v>
      </c>
      <c r="AB185" s="473">
        <v>625026</v>
      </c>
      <c r="AC185" s="22">
        <v>1458969.8023389662</v>
      </c>
      <c r="AD185" s="36">
        <v>147742</v>
      </c>
      <c r="AE185" s="22">
        <v>1606712</v>
      </c>
      <c r="AF185" s="21">
        <v>246432.62327001276</v>
      </c>
      <c r="AG185" s="418">
        <f t="shared" si="171"/>
        <v>1853144.6232700127</v>
      </c>
      <c r="AH185" s="447">
        <v>-296645</v>
      </c>
      <c r="AI185" s="442">
        <f t="shared" si="172"/>
        <v>1556499.6232700127</v>
      </c>
      <c r="AJ185" s="419">
        <f t="shared" si="173"/>
        <v>1430.6062713878794</v>
      </c>
      <c r="AK185" s="369">
        <v>13</v>
      </c>
    </row>
    <row r="186" spans="1:37">
      <c r="A186" s="242">
        <v>275</v>
      </c>
      <c r="B186" s="18" t="s">
        <v>139</v>
      </c>
      <c r="C186" s="21">
        <v>2521</v>
      </c>
      <c r="D186" s="476">
        <f t="shared" si="160"/>
        <v>506139.69466060342</v>
      </c>
      <c r="E186" s="473">
        <v>257385.30459522898</v>
      </c>
      <c r="F186" s="22">
        <v>763524.9992558324</v>
      </c>
      <c r="G186" s="36">
        <v>1247529.3459490661</v>
      </c>
      <c r="H186" s="22">
        <f t="shared" si="161"/>
        <v>2011054.3452048986</v>
      </c>
      <c r="I186" s="425">
        <v>531069.2706854851</v>
      </c>
      <c r="J186" s="418">
        <f t="shared" si="162"/>
        <v>2542123.6158903837</v>
      </c>
      <c r="K186" s="447">
        <v>-99691</v>
      </c>
      <c r="L186" s="442">
        <f t="shared" si="163"/>
        <v>2442432.6158903837</v>
      </c>
      <c r="M186" s="418">
        <v>-701.97790000000532</v>
      </c>
      <c r="N186" s="405">
        <f t="shared" si="164"/>
        <v>2441730.6379903839</v>
      </c>
      <c r="O186" s="405">
        <f t="shared" si="165"/>
        <v>968.83483375263143</v>
      </c>
      <c r="P186" s="405">
        <f t="shared" si="166"/>
        <v>968.55638159079092</v>
      </c>
      <c r="Q186" s="369">
        <v>13</v>
      </c>
      <c r="R186" s="369">
        <v>13</v>
      </c>
      <c r="S186" s="369"/>
      <c r="T186" s="461">
        <f t="shared" si="167"/>
        <v>-395266.78659410169</v>
      </c>
      <c r="U186" s="462">
        <f t="shared" si="168"/>
        <v>-0.13929128160933274</v>
      </c>
      <c r="V186" s="463">
        <f t="shared" si="169"/>
        <v>-128.49672173247507</v>
      </c>
      <c r="W186" s="464"/>
      <c r="X186" s="242">
        <v>275</v>
      </c>
      <c r="Y186" s="18" t="s">
        <v>139</v>
      </c>
      <c r="Z186" s="21">
        <v>2586</v>
      </c>
      <c r="AA186" s="473">
        <f t="shared" si="170"/>
        <v>426325.7563573597</v>
      </c>
      <c r="AB186" s="473">
        <v>909073</v>
      </c>
      <c r="AC186" s="22">
        <v>1335398.7563573597</v>
      </c>
      <c r="AD186" s="36">
        <v>1068413</v>
      </c>
      <c r="AE186" s="22">
        <v>2403812</v>
      </c>
      <c r="AF186" s="21">
        <v>533578.4024844853</v>
      </c>
      <c r="AG186" s="418">
        <f t="shared" si="171"/>
        <v>2937390.4024844854</v>
      </c>
      <c r="AH186" s="447">
        <v>-99691</v>
      </c>
      <c r="AI186" s="442">
        <f t="shared" si="172"/>
        <v>2837699.4024844854</v>
      </c>
      <c r="AJ186" s="419">
        <f t="shared" si="173"/>
        <v>1097.3315554851065</v>
      </c>
      <c r="AK186" s="369">
        <v>13</v>
      </c>
    </row>
    <row r="187" spans="1:37">
      <c r="A187" s="242">
        <v>312</v>
      </c>
      <c r="B187" s="18" t="s">
        <v>155</v>
      </c>
      <c r="C187" s="21">
        <v>1196</v>
      </c>
      <c r="D187" s="476">
        <f t="shared" si="160"/>
        <v>656604.08135959576</v>
      </c>
      <c r="E187" s="473">
        <v>-293127.32969425985</v>
      </c>
      <c r="F187" s="22">
        <v>363476.75166533596</v>
      </c>
      <c r="G187" s="36">
        <v>212168.84442069678</v>
      </c>
      <c r="H187" s="22">
        <f t="shared" si="161"/>
        <v>575645.59608603269</v>
      </c>
      <c r="I187" s="425">
        <v>299166.91552394547</v>
      </c>
      <c r="J187" s="418">
        <f t="shared" si="162"/>
        <v>874812.51160997816</v>
      </c>
      <c r="K187" s="447">
        <v>-316661</v>
      </c>
      <c r="L187" s="442">
        <f t="shared" si="163"/>
        <v>558151.51160997816</v>
      </c>
      <c r="M187" s="418">
        <v>-8961.4200000000055</v>
      </c>
      <c r="N187" s="405">
        <f t="shared" si="164"/>
        <v>549190.09160997812</v>
      </c>
      <c r="O187" s="405">
        <f t="shared" si="165"/>
        <v>466.68186589463056</v>
      </c>
      <c r="P187" s="405">
        <f t="shared" si="166"/>
        <v>459.18903980767402</v>
      </c>
      <c r="Q187" s="369">
        <v>13</v>
      </c>
      <c r="R187" s="369">
        <v>13</v>
      </c>
      <c r="S187" s="369"/>
      <c r="T187" s="461">
        <f t="shared" si="167"/>
        <v>-157085.43174625805</v>
      </c>
      <c r="U187" s="462">
        <f t="shared" si="168"/>
        <v>-0.21962712245977892</v>
      </c>
      <c r="V187" s="463">
        <f t="shared" si="169"/>
        <v>-113.8676011153014</v>
      </c>
      <c r="W187" s="464"/>
      <c r="X187" s="242">
        <v>312</v>
      </c>
      <c r="Y187" s="18" t="s">
        <v>155</v>
      </c>
      <c r="Z187" s="21">
        <v>1232</v>
      </c>
      <c r="AA187" s="473">
        <f t="shared" si="170"/>
        <v>652463.0500079419</v>
      </c>
      <c r="AB187" s="473">
        <v>23825</v>
      </c>
      <c r="AC187" s="22">
        <v>676288.0500079419</v>
      </c>
      <c r="AD187" s="36">
        <v>63056</v>
      </c>
      <c r="AE187" s="22">
        <v>739344</v>
      </c>
      <c r="AF187" s="21">
        <v>292553.94335623615</v>
      </c>
      <c r="AG187" s="418">
        <f t="shared" si="171"/>
        <v>1031897.9433562362</v>
      </c>
      <c r="AH187" s="447">
        <v>-316661</v>
      </c>
      <c r="AI187" s="442">
        <f t="shared" si="172"/>
        <v>715236.94335623621</v>
      </c>
      <c r="AJ187" s="419">
        <f t="shared" si="173"/>
        <v>580.54946700993196</v>
      </c>
      <c r="AK187" s="369">
        <v>13</v>
      </c>
    </row>
    <row r="188" spans="1:37">
      <c r="A188" s="242">
        <v>410</v>
      </c>
      <c r="B188" s="18" t="s">
        <v>168</v>
      </c>
      <c r="C188" s="21">
        <v>18775</v>
      </c>
      <c r="D188" s="476">
        <f t="shared" si="160"/>
        <v>14330604.439421821</v>
      </c>
      <c r="E188" s="473">
        <v>-7509957.6623298423</v>
      </c>
      <c r="F188" s="22">
        <v>6820646.77709198</v>
      </c>
      <c r="G188" s="36">
        <v>7593106.8534920132</v>
      </c>
      <c r="H188" s="22">
        <f t="shared" si="161"/>
        <v>14413753.630583994</v>
      </c>
      <c r="I188" s="425">
        <v>2700396.0808553589</v>
      </c>
      <c r="J188" s="418">
        <f t="shared" si="162"/>
        <v>17114149.711439352</v>
      </c>
      <c r="K188" s="447">
        <v>-1471414</v>
      </c>
      <c r="L188" s="442">
        <f t="shared" si="163"/>
        <v>15642735.711439352</v>
      </c>
      <c r="M188" s="418">
        <v>238109.41011000017</v>
      </c>
      <c r="N188" s="405">
        <f t="shared" si="164"/>
        <v>15880845.121549353</v>
      </c>
      <c r="O188" s="405">
        <f t="shared" si="165"/>
        <v>833.16834681434636</v>
      </c>
      <c r="P188" s="405">
        <f t="shared" si="166"/>
        <v>845.85060567506537</v>
      </c>
      <c r="Q188" s="369">
        <v>13</v>
      </c>
      <c r="R188" s="369">
        <v>13</v>
      </c>
      <c r="S188" s="369"/>
      <c r="T188" s="461">
        <f t="shared" si="167"/>
        <v>-4546564.832575541</v>
      </c>
      <c r="U188" s="462">
        <f t="shared" si="168"/>
        <v>-0.22519674828078021</v>
      </c>
      <c r="V188" s="463">
        <f t="shared" si="169"/>
        <v>-241.41652352921835</v>
      </c>
      <c r="W188" s="464"/>
      <c r="X188" s="242">
        <v>410</v>
      </c>
      <c r="Y188" s="18" t="s">
        <v>168</v>
      </c>
      <c r="Z188" s="21">
        <v>18788</v>
      </c>
      <c r="AA188" s="473">
        <f t="shared" si="170"/>
        <v>14245182.218987186</v>
      </c>
      <c r="AB188" s="473">
        <v>-3363146</v>
      </c>
      <c r="AC188" s="22">
        <v>10882036.218987186</v>
      </c>
      <c r="AD188" s="36">
        <v>8090771</v>
      </c>
      <c r="AE188" s="22">
        <v>18972807</v>
      </c>
      <c r="AF188" s="21">
        <v>2687907.5440148944</v>
      </c>
      <c r="AG188" s="418">
        <f t="shared" si="171"/>
        <v>21660714.544014893</v>
      </c>
      <c r="AH188" s="447">
        <v>-1471414</v>
      </c>
      <c r="AI188" s="442">
        <f t="shared" si="172"/>
        <v>20189300.544014893</v>
      </c>
      <c r="AJ188" s="419">
        <f t="shared" si="173"/>
        <v>1074.5848703435647</v>
      </c>
      <c r="AK188" s="369">
        <v>13</v>
      </c>
    </row>
    <row r="189" spans="1:37">
      <c r="A189" s="242">
        <v>435</v>
      </c>
      <c r="B189" s="18" t="s">
        <v>180</v>
      </c>
      <c r="C189" s="21">
        <v>692</v>
      </c>
      <c r="D189" s="476">
        <f t="shared" si="160"/>
        <v>59738.917922847089</v>
      </c>
      <c r="E189" s="473">
        <v>720836.94913217856</v>
      </c>
      <c r="F189" s="22">
        <v>780575.86705502565</v>
      </c>
      <c r="G189" s="36">
        <v>52395.039605623911</v>
      </c>
      <c r="H189" s="22">
        <f t="shared" si="161"/>
        <v>832970.90666064958</v>
      </c>
      <c r="I189" s="425">
        <v>152375.60668636547</v>
      </c>
      <c r="J189" s="418">
        <f t="shared" si="162"/>
        <v>985346.51334701502</v>
      </c>
      <c r="K189" s="447">
        <v>-190726</v>
      </c>
      <c r="L189" s="442">
        <f t="shared" si="163"/>
        <v>794620.51334701502</v>
      </c>
      <c r="M189" s="418">
        <v>-59668.121500000008</v>
      </c>
      <c r="N189" s="405">
        <f t="shared" si="164"/>
        <v>734952.39184701501</v>
      </c>
      <c r="O189" s="405">
        <f t="shared" si="165"/>
        <v>1148.2955395188078</v>
      </c>
      <c r="P189" s="405">
        <f t="shared" si="166"/>
        <v>1062.0699304147615</v>
      </c>
      <c r="Q189" s="369">
        <v>13</v>
      </c>
      <c r="R189" s="369">
        <v>13</v>
      </c>
      <c r="S189" s="369"/>
      <c r="T189" s="461">
        <f t="shared" si="167"/>
        <v>120005.97085973702</v>
      </c>
      <c r="U189" s="462">
        <f t="shared" si="168"/>
        <v>0.17788820623000445</v>
      </c>
      <c r="V189" s="463">
        <f t="shared" si="169"/>
        <v>188.67314622253753</v>
      </c>
      <c r="W189" s="464"/>
      <c r="X189" s="242">
        <v>435</v>
      </c>
      <c r="Y189" s="18" t="s">
        <v>180</v>
      </c>
      <c r="Z189" s="21">
        <v>703</v>
      </c>
      <c r="AA189" s="473">
        <f t="shared" si="170"/>
        <v>87048.364258956164</v>
      </c>
      <c r="AB189" s="473">
        <v>624300</v>
      </c>
      <c r="AC189" s="22">
        <v>711348.36425895616</v>
      </c>
      <c r="AD189" s="36">
        <v>2067</v>
      </c>
      <c r="AE189" s="22">
        <v>713415</v>
      </c>
      <c r="AF189" s="21">
        <v>151925.542487278</v>
      </c>
      <c r="AG189" s="418">
        <f t="shared" si="171"/>
        <v>865340.542487278</v>
      </c>
      <c r="AH189" s="447">
        <v>-190726</v>
      </c>
      <c r="AI189" s="442">
        <f t="shared" si="172"/>
        <v>674614.542487278</v>
      </c>
      <c r="AJ189" s="419">
        <f t="shared" si="173"/>
        <v>959.62239329627027</v>
      </c>
      <c r="AK189" s="369">
        <v>13</v>
      </c>
    </row>
    <row r="190" spans="1:37">
      <c r="A190" s="242">
        <v>495</v>
      </c>
      <c r="B190" s="18" t="s">
        <v>194</v>
      </c>
      <c r="C190" s="21">
        <v>1477</v>
      </c>
      <c r="D190" s="476">
        <f t="shared" si="160"/>
        <v>656380.42603053281</v>
      </c>
      <c r="E190" s="473">
        <v>-102249.56489940148</v>
      </c>
      <c r="F190" s="22">
        <v>554130.8611311313</v>
      </c>
      <c r="G190" s="36">
        <v>278337.08080809779</v>
      </c>
      <c r="H190" s="22">
        <f t="shared" si="161"/>
        <v>832467.94193922915</v>
      </c>
      <c r="I190" s="425">
        <v>335789.70564277651</v>
      </c>
      <c r="J190" s="418">
        <f t="shared" si="162"/>
        <v>1168257.6475820057</v>
      </c>
      <c r="K190" s="447">
        <v>-370317</v>
      </c>
      <c r="L190" s="442">
        <f t="shared" si="163"/>
        <v>797940.64758200571</v>
      </c>
      <c r="M190" s="418">
        <v>-65194.330500000011</v>
      </c>
      <c r="N190" s="405">
        <f t="shared" si="164"/>
        <v>732746.31708200567</v>
      </c>
      <c r="O190" s="405">
        <f t="shared" si="165"/>
        <v>540.24417574949609</v>
      </c>
      <c r="P190" s="405">
        <f t="shared" si="166"/>
        <v>496.10448008260369</v>
      </c>
      <c r="Q190" s="369">
        <v>13</v>
      </c>
      <c r="R190" s="369">
        <v>13</v>
      </c>
      <c r="S190" s="369"/>
      <c r="T190" s="461">
        <f t="shared" si="167"/>
        <v>-111398.41384043242</v>
      </c>
      <c r="U190" s="462">
        <f t="shared" si="168"/>
        <v>-0.12250481538335865</v>
      </c>
      <c r="V190" s="463">
        <f t="shared" si="169"/>
        <v>-70.870784883862825</v>
      </c>
      <c r="W190" s="464"/>
      <c r="X190" s="242">
        <v>495</v>
      </c>
      <c r="Y190" s="18" t="s">
        <v>194</v>
      </c>
      <c r="Z190" s="21">
        <v>1488</v>
      </c>
      <c r="AA190" s="473">
        <f t="shared" si="170"/>
        <v>554067.88380874787</v>
      </c>
      <c r="AB190" s="473">
        <v>393321</v>
      </c>
      <c r="AC190" s="22">
        <v>947388.88380874787</v>
      </c>
      <c r="AD190" s="36">
        <v>-704</v>
      </c>
      <c r="AE190" s="22">
        <v>946685</v>
      </c>
      <c r="AF190" s="21">
        <v>332971.06142243807</v>
      </c>
      <c r="AG190" s="418">
        <f t="shared" si="171"/>
        <v>1279656.0614224381</v>
      </c>
      <c r="AH190" s="447">
        <v>-370317</v>
      </c>
      <c r="AI190" s="442">
        <f t="shared" si="172"/>
        <v>909339.06142243813</v>
      </c>
      <c r="AJ190" s="419">
        <f t="shared" si="173"/>
        <v>611.11496063335892</v>
      </c>
      <c r="AK190" s="369">
        <v>13</v>
      </c>
    </row>
    <row r="191" spans="1:37">
      <c r="A191" s="242">
        <v>500</v>
      </c>
      <c r="B191" s="18" t="s">
        <v>197</v>
      </c>
      <c r="C191" s="21">
        <v>10486</v>
      </c>
      <c r="D191" s="476">
        <f t="shared" si="160"/>
        <v>7567572.343568258</v>
      </c>
      <c r="E191" s="473">
        <v>3440736.3970300225</v>
      </c>
      <c r="F191" s="22">
        <v>11008308.74059828</v>
      </c>
      <c r="G191" s="36">
        <v>1323143.3783229319</v>
      </c>
      <c r="H191" s="22">
        <f t="shared" si="161"/>
        <v>12331452.118921213</v>
      </c>
      <c r="I191" s="425">
        <v>1060585.3458426399</v>
      </c>
      <c r="J191" s="418">
        <f t="shared" si="162"/>
        <v>13392037.464763854</v>
      </c>
      <c r="K191" s="447">
        <v>-750640</v>
      </c>
      <c r="L191" s="442">
        <f t="shared" si="163"/>
        <v>12641397.464763854</v>
      </c>
      <c r="M191" s="418">
        <v>-223258.84359999993</v>
      </c>
      <c r="N191" s="405">
        <f t="shared" si="164"/>
        <v>12418138.621163854</v>
      </c>
      <c r="O191" s="405">
        <f t="shared" si="165"/>
        <v>1205.550015712746</v>
      </c>
      <c r="P191" s="405">
        <f t="shared" si="166"/>
        <v>1184.2588805229691</v>
      </c>
      <c r="Q191" s="369">
        <v>13</v>
      </c>
      <c r="R191" s="369">
        <v>13</v>
      </c>
      <c r="S191" s="369"/>
      <c r="T191" s="461">
        <f t="shared" si="167"/>
        <v>-376043.94277209975</v>
      </c>
      <c r="U191" s="462">
        <f t="shared" si="168"/>
        <v>-2.8887700047906757E-2</v>
      </c>
      <c r="V191" s="463">
        <f t="shared" si="169"/>
        <v>-43.00565353106299</v>
      </c>
      <c r="W191" s="464"/>
      <c r="X191" s="242">
        <v>500</v>
      </c>
      <c r="Y191" s="18" t="s">
        <v>197</v>
      </c>
      <c r="Z191" s="21">
        <v>10426</v>
      </c>
      <c r="AA191" s="473">
        <f t="shared" si="170"/>
        <v>7409605.8238066826</v>
      </c>
      <c r="AB191" s="473">
        <v>3656610</v>
      </c>
      <c r="AC191" s="22">
        <v>11066215.823806683</v>
      </c>
      <c r="AD191" s="36">
        <v>1637247</v>
      </c>
      <c r="AE191" s="22">
        <v>12703463</v>
      </c>
      <c r="AF191" s="21">
        <v>1064618.4075359539</v>
      </c>
      <c r="AG191" s="418">
        <f t="shared" si="171"/>
        <v>13768081.407535953</v>
      </c>
      <c r="AH191" s="447">
        <v>-750640</v>
      </c>
      <c r="AI191" s="442">
        <f t="shared" si="172"/>
        <v>13017441.407535953</v>
      </c>
      <c r="AJ191" s="419">
        <f t="shared" si="173"/>
        <v>1248.555669243809</v>
      </c>
      <c r="AK191" s="369">
        <v>13</v>
      </c>
    </row>
    <row r="192" spans="1:37">
      <c r="A192" s="242">
        <v>592</v>
      </c>
      <c r="B192" s="18" t="s">
        <v>224</v>
      </c>
      <c r="C192" s="21">
        <v>3651</v>
      </c>
      <c r="D192" s="476">
        <f t="shared" si="160"/>
        <v>2094465.3084742785</v>
      </c>
      <c r="E192" s="473">
        <v>-911660.85933167057</v>
      </c>
      <c r="F192" s="22">
        <v>1182804.4491426079</v>
      </c>
      <c r="G192" s="36">
        <v>1422911.5433030881</v>
      </c>
      <c r="H192" s="22">
        <f t="shared" si="161"/>
        <v>2605715.9924456961</v>
      </c>
      <c r="I192" s="425">
        <v>693725.36131208227</v>
      </c>
      <c r="J192" s="418">
        <f t="shared" si="162"/>
        <v>3299441.3537577782</v>
      </c>
      <c r="K192" s="447">
        <v>-37445</v>
      </c>
      <c r="L192" s="442">
        <f t="shared" si="163"/>
        <v>3261996.3537577782</v>
      </c>
      <c r="M192" s="418">
        <v>127476.19950000002</v>
      </c>
      <c r="N192" s="405">
        <f t="shared" si="164"/>
        <v>3389472.5532577783</v>
      </c>
      <c r="O192" s="405">
        <f t="shared" si="165"/>
        <v>893.45284956389435</v>
      </c>
      <c r="P192" s="405">
        <f t="shared" si="166"/>
        <v>928.36826985970367</v>
      </c>
      <c r="Q192" s="369">
        <v>13</v>
      </c>
      <c r="R192" s="369">
        <v>13</v>
      </c>
      <c r="S192" s="369"/>
      <c r="T192" s="461">
        <f t="shared" si="167"/>
        <v>-1098161.3380386112</v>
      </c>
      <c r="U192" s="462">
        <f t="shared" si="168"/>
        <v>-0.25186275718990514</v>
      </c>
      <c r="V192" s="463">
        <f t="shared" si="169"/>
        <v>-292.01688719423225</v>
      </c>
      <c r="W192" s="464"/>
      <c r="X192" s="242">
        <v>592</v>
      </c>
      <c r="Y192" s="18" t="s">
        <v>224</v>
      </c>
      <c r="Z192" s="21">
        <v>3678</v>
      </c>
      <c r="AA192" s="473">
        <f t="shared" si="170"/>
        <v>2069345.3283195905</v>
      </c>
      <c r="AB192" s="473">
        <v>345875</v>
      </c>
      <c r="AC192" s="22">
        <v>2415220.3283195905</v>
      </c>
      <c r="AD192" s="36">
        <v>1287518</v>
      </c>
      <c r="AE192" s="22">
        <v>3702738</v>
      </c>
      <c r="AF192" s="21">
        <v>694864.69179638952</v>
      </c>
      <c r="AG192" s="418">
        <f t="shared" si="171"/>
        <v>4397602.6917963894</v>
      </c>
      <c r="AH192" s="447">
        <v>-37445</v>
      </c>
      <c r="AI192" s="442">
        <f t="shared" si="172"/>
        <v>4360157.6917963894</v>
      </c>
      <c r="AJ192" s="419">
        <f t="shared" si="173"/>
        <v>1185.4697367581266</v>
      </c>
      <c r="AK192" s="369">
        <v>13</v>
      </c>
    </row>
    <row r="193" spans="1:37 16384:16384">
      <c r="A193" s="242">
        <v>601</v>
      </c>
      <c r="B193" s="18" t="s">
        <v>229</v>
      </c>
      <c r="C193" s="21">
        <v>3786</v>
      </c>
      <c r="D193" s="476">
        <f t="shared" si="160"/>
        <v>1643417.8092278994</v>
      </c>
      <c r="E193" s="473">
        <v>895380.37111541</v>
      </c>
      <c r="F193" s="22">
        <v>2538798.1803433094</v>
      </c>
      <c r="G193" s="36">
        <v>1535223.447151971</v>
      </c>
      <c r="H193" s="22">
        <f t="shared" si="161"/>
        <v>4074021.6274952805</v>
      </c>
      <c r="I193" s="425">
        <v>862604.80863671016</v>
      </c>
      <c r="J193" s="418">
        <f t="shared" si="162"/>
        <v>4936626.4361319905</v>
      </c>
      <c r="K193" s="447">
        <v>314705</v>
      </c>
      <c r="L193" s="442">
        <f t="shared" si="163"/>
        <v>5251331.4361319905</v>
      </c>
      <c r="M193" s="418">
        <v>-51632.714900000006</v>
      </c>
      <c r="N193" s="405">
        <f t="shared" si="164"/>
        <v>5199698.7212319905</v>
      </c>
      <c r="O193" s="405">
        <f t="shared" si="165"/>
        <v>1387.0394707163207</v>
      </c>
      <c r="P193" s="405">
        <f t="shared" si="166"/>
        <v>1373.4016696333836</v>
      </c>
      <c r="Q193" s="369">
        <v>13</v>
      </c>
      <c r="R193" s="369">
        <v>13</v>
      </c>
      <c r="S193" s="369"/>
      <c r="T193" s="461">
        <f t="shared" si="167"/>
        <v>-914129.55350408982</v>
      </c>
      <c r="U193" s="462">
        <f t="shared" si="168"/>
        <v>-0.14826621319001271</v>
      </c>
      <c r="V193" s="463">
        <f t="shared" si="169"/>
        <v>-204.86886639601607</v>
      </c>
      <c r="W193" s="464"/>
      <c r="X193" s="242">
        <v>601</v>
      </c>
      <c r="Y193" s="18" t="s">
        <v>229</v>
      </c>
      <c r="Z193" s="21">
        <v>3873</v>
      </c>
      <c r="AA193" s="473">
        <f t="shared" si="170"/>
        <v>1661193.9318336006</v>
      </c>
      <c r="AB193" s="473">
        <v>1964323</v>
      </c>
      <c r="AC193" s="22">
        <v>3625516.9318336006</v>
      </c>
      <c r="AD193" s="36">
        <v>1367237</v>
      </c>
      <c r="AE193" s="22">
        <v>4992754</v>
      </c>
      <c r="AF193" s="21">
        <v>858001.98963607987</v>
      </c>
      <c r="AG193" s="418">
        <f t="shared" si="171"/>
        <v>5850755.9896360803</v>
      </c>
      <c r="AH193" s="447">
        <v>314705</v>
      </c>
      <c r="AI193" s="442">
        <f t="shared" si="172"/>
        <v>6165460.9896360803</v>
      </c>
      <c r="AJ193" s="419">
        <f t="shared" si="173"/>
        <v>1591.9083371123368</v>
      </c>
      <c r="AK193" s="369">
        <v>13</v>
      </c>
    </row>
    <row r="194" spans="1:37 16384:16384">
      <c r="A194" s="242">
        <v>729</v>
      </c>
      <c r="B194" s="18" t="s">
        <v>266</v>
      </c>
      <c r="C194" s="21">
        <v>8975</v>
      </c>
      <c r="D194" s="476">
        <f t="shared" si="160"/>
        <v>1443351.0306418284</v>
      </c>
      <c r="E194" s="473">
        <v>-1082920.7281099767</v>
      </c>
      <c r="F194" s="22">
        <v>360430.30253185169</v>
      </c>
      <c r="G194" s="36">
        <v>4754713.060689006</v>
      </c>
      <c r="H194" s="22">
        <f t="shared" si="161"/>
        <v>5115143.3632208575</v>
      </c>
      <c r="I194" s="425">
        <v>1922724.3817827792</v>
      </c>
      <c r="J194" s="418">
        <f t="shared" si="162"/>
        <v>7037867.7450036369</v>
      </c>
      <c r="K194" s="447">
        <v>234737</v>
      </c>
      <c r="L194" s="442">
        <f t="shared" si="163"/>
        <v>7272604.7450036369</v>
      </c>
      <c r="M194" s="418">
        <v>-38310.070500000016</v>
      </c>
      <c r="N194" s="405">
        <f t="shared" si="164"/>
        <v>7234294.6745036365</v>
      </c>
      <c r="O194" s="405">
        <f t="shared" si="165"/>
        <v>810.31807743773118</v>
      </c>
      <c r="P194" s="405">
        <f t="shared" si="166"/>
        <v>806.04954590569764</v>
      </c>
      <c r="Q194" s="369">
        <v>13</v>
      </c>
      <c r="R194" s="369">
        <v>13</v>
      </c>
      <c r="S194" s="369"/>
      <c r="T194" s="461">
        <f t="shared" si="167"/>
        <v>-1449850.5758182928</v>
      </c>
      <c r="U194" s="462">
        <f t="shared" si="168"/>
        <v>-0.16622046459295262</v>
      </c>
      <c r="V194" s="463">
        <f t="shared" si="169"/>
        <v>-146.40620915017382</v>
      </c>
      <c r="W194" s="464"/>
      <c r="X194" s="242">
        <v>729</v>
      </c>
      <c r="Y194" s="18" t="s">
        <v>266</v>
      </c>
      <c r="Z194" s="21">
        <v>9117</v>
      </c>
      <c r="AA194" s="473">
        <f t="shared" si="170"/>
        <v>1813328.389724504</v>
      </c>
      <c r="AB194" s="473">
        <v>196803</v>
      </c>
      <c r="AC194" s="22">
        <v>2010131.389724504</v>
      </c>
      <c r="AD194" s="36">
        <v>4572390</v>
      </c>
      <c r="AE194" s="22">
        <v>6582522</v>
      </c>
      <c r="AF194" s="21">
        <v>1905196.320821929</v>
      </c>
      <c r="AG194" s="418">
        <f t="shared" si="171"/>
        <v>8487718.3208219297</v>
      </c>
      <c r="AH194" s="447">
        <v>234737</v>
      </c>
      <c r="AI194" s="442">
        <f t="shared" si="172"/>
        <v>8722455.3208219297</v>
      </c>
      <c r="AJ194" s="419">
        <f t="shared" si="173"/>
        <v>956.724286587905</v>
      </c>
      <c r="AK194" s="369">
        <v>13</v>
      </c>
    </row>
    <row r="195" spans="1:37 16384:16384">
      <c r="A195" s="242">
        <v>850</v>
      </c>
      <c r="B195" s="18" t="s">
        <v>304</v>
      </c>
      <c r="C195" s="21">
        <v>2407</v>
      </c>
      <c r="D195" s="476">
        <f t="shared" si="160"/>
        <v>1215943.2093344142</v>
      </c>
      <c r="E195" s="473">
        <v>176295.95695545728</v>
      </c>
      <c r="F195" s="22">
        <v>1392239.1662898716</v>
      </c>
      <c r="G195" s="36">
        <v>911081.21430714417</v>
      </c>
      <c r="H195" s="22">
        <f t="shared" si="161"/>
        <v>2303320.3805970158</v>
      </c>
      <c r="I195" s="425">
        <v>417108.95285602531</v>
      </c>
      <c r="J195" s="418">
        <f t="shared" si="162"/>
        <v>2720429.333453041</v>
      </c>
      <c r="K195" s="447">
        <v>-513458</v>
      </c>
      <c r="L195" s="442">
        <f t="shared" si="163"/>
        <v>2206971.333453041</v>
      </c>
      <c r="M195" s="418">
        <v>220077.53950000001</v>
      </c>
      <c r="N195" s="405">
        <f t="shared" si="164"/>
        <v>2427048.872953041</v>
      </c>
      <c r="O195" s="405">
        <f t="shared" si="165"/>
        <v>916.89710571376861</v>
      </c>
      <c r="P195" s="405">
        <f t="shared" si="166"/>
        <v>1008.3294029717661</v>
      </c>
      <c r="Q195" s="369">
        <v>13</v>
      </c>
      <c r="R195" s="369">
        <v>13</v>
      </c>
      <c r="S195" s="369"/>
      <c r="T195" s="461">
        <f t="shared" si="167"/>
        <v>-378767.09617514862</v>
      </c>
      <c r="U195" s="462">
        <f t="shared" si="168"/>
        <v>-0.14648314455751527</v>
      </c>
      <c r="V195" s="463">
        <f t="shared" si="169"/>
        <v>-166.36155772493669</v>
      </c>
      <c r="W195" s="464"/>
      <c r="X195" s="242">
        <v>850</v>
      </c>
      <c r="Y195" s="18" t="s">
        <v>304</v>
      </c>
      <c r="Z195" s="21">
        <v>2387</v>
      </c>
      <c r="AA195" s="473">
        <f t="shared" si="170"/>
        <v>1268066.2649391447</v>
      </c>
      <c r="AB195" s="473">
        <v>578436</v>
      </c>
      <c r="AC195" s="22">
        <v>1846502.2649391447</v>
      </c>
      <c r="AD195" s="36">
        <v>832595</v>
      </c>
      <c r="AE195" s="22">
        <v>2679097</v>
      </c>
      <c r="AF195" s="21">
        <v>420099.42962818942</v>
      </c>
      <c r="AG195" s="418">
        <f t="shared" si="171"/>
        <v>3099196.4296281897</v>
      </c>
      <c r="AH195" s="447">
        <v>-513458</v>
      </c>
      <c r="AI195" s="442">
        <f t="shared" si="172"/>
        <v>2585738.4296281897</v>
      </c>
      <c r="AJ195" s="419">
        <f t="shared" si="173"/>
        <v>1083.2586634387053</v>
      </c>
      <c r="AK195" s="369">
        <v>13</v>
      </c>
    </row>
    <row r="196" spans="1:37 16384:16384">
      <c r="A196" s="242">
        <v>892</v>
      </c>
      <c r="B196" s="18" t="s">
        <v>315</v>
      </c>
      <c r="C196" s="21">
        <v>3592</v>
      </c>
      <c r="D196" s="476">
        <f t="shared" si="160"/>
        <v>3942656.7848859886</v>
      </c>
      <c r="E196" s="473">
        <v>408455.06883822486</v>
      </c>
      <c r="F196" s="22">
        <v>4351111.8537242133</v>
      </c>
      <c r="G196" s="36">
        <v>2117889.7145918435</v>
      </c>
      <c r="H196" s="22">
        <f t="shared" si="161"/>
        <v>6469001.5683160573</v>
      </c>
      <c r="I196" s="425">
        <v>597967.60653174471</v>
      </c>
      <c r="J196" s="418">
        <f t="shared" si="162"/>
        <v>7066969.1748478021</v>
      </c>
      <c r="K196" s="447">
        <v>-596101</v>
      </c>
      <c r="L196" s="442">
        <f t="shared" si="163"/>
        <v>6470868.1748478021</v>
      </c>
      <c r="M196" s="418">
        <v>-6750.936400000006</v>
      </c>
      <c r="N196" s="405">
        <f t="shared" si="164"/>
        <v>6464117.2384478021</v>
      </c>
      <c r="O196" s="405">
        <f t="shared" si="165"/>
        <v>1801.4666411046219</v>
      </c>
      <c r="P196" s="405">
        <f t="shared" si="166"/>
        <v>1799.587204467651</v>
      </c>
      <c r="Q196" s="369">
        <v>13</v>
      </c>
      <c r="R196" s="369">
        <v>13</v>
      </c>
      <c r="S196" s="369"/>
      <c r="T196" s="461">
        <f t="shared" si="167"/>
        <v>36774.921779995784</v>
      </c>
      <c r="U196" s="462">
        <f t="shared" si="168"/>
        <v>5.7156339414977126E-3</v>
      </c>
      <c r="V196" s="463">
        <f t="shared" si="169"/>
        <v>30.94015429454862</v>
      </c>
      <c r="W196" s="464"/>
      <c r="X196" s="242">
        <v>892</v>
      </c>
      <c r="Y196" s="18" t="s">
        <v>315</v>
      </c>
      <c r="Z196" s="21">
        <v>3634</v>
      </c>
      <c r="AA196" s="473">
        <f t="shared" si="170"/>
        <v>3883272.6962895487</v>
      </c>
      <c r="AB196" s="473">
        <v>508010</v>
      </c>
      <c r="AC196" s="22">
        <v>4391282.6962895487</v>
      </c>
      <c r="AD196" s="36">
        <v>2042123</v>
      </c>
      <c r="AE196" s="22">
        <v>6433406</v>
      </c>
      <c r="AF196" s="21">
        <v>596788.2530678059</v>
      </c>
      <c r="AG196" s="418">
        <f t="shared" si="171"/>
        <v>7030194.2530678064</v>
      </c>
      <c r="AH196" s="447">
        <v>-596101</v>
      </c>
      <c r="AI196" s="442">
        <f t="shared" si="172"/>
        <v>6434093.2530678064</v>
      </c>
      <c r="AJ196" s="419">
        <f t="shared" si="173"/>
        <v>1770.5264868100733</v>
      </c>
      <c r="AK196" s="369">
        <v>13</v>
      </c>
    </row>
    <row r="197" spans="1:37 16384:16384">
      <c r="A197" s="242">
        <v>931</v>
      </c>
      <c r="B197" s="18" t="s">
        <v>327</v>
      </c>
      <c r="C197" s="21">
        <v>5951</v>
      </c>
      <c r="D197" s="476">
        <f t="shared" si="160"/>
        <v>668551.09905944718</v>
      </c>
      <c r="E197" s="473">
        <v>3614935.1456314106</v>
      </c>
      <c r="F197" s="22">
        <v>4283486.2446908578</v>
      </c>
      <c r="G197" s="36">
        <v>2369597.7316562203</v>
      </c>
      <c r="H197" s="22">
        <f t="shared" si="161"/>
        <v>6653083.9763470776</v>
      </c>
      <c r="I197" s="425">
        <v>1324690.4211899939</v>
      </c>
      <c r="J197" s="418">
        <f t="shared" si="162"/>
        <v>7977774.3975370713</v>
      </c>
      <c r="K197" s="447">
        <v>31174</v>
      </c>
      <c r="L197" s="442">
        <f t="shared" si="163"/>
        <v>8008948.3975370713</v>
      </c>
      <c r="M197" s="418">
        <v>-93198.767999999996</v>
      </c>
      <c r="N197" s="405">
        <f t="shared" si="164"/>
        <v>7915749.6295370711</v>
      </c>
      <c r="O197" s="405">
        <f t="shared" si="165"/>
        <v>1345.8155599961472</v>
      </c>
      <c r="P197" s="405">
        <f t="shared" si="166"/>
        <v>1330.1545336140264</v>
      </c>
      <c r="Q197" s="369">
        <v>13</v>
      </c>
      <c r="R197" s="369">
        <v>13</v>
      </c>
      <c r="S197" s="369"/>
      <c r="T197" s="461">
        <f t="shared" si="167"/>
        <v>-1874854.5681646708</v>
      </c>
      <c r="U197" s="462">
        <f t="shared" si="168"/>
        <v>-0.18968959363826793</v>
      </c>
      <c r="V197" s="463">
        <f t="shared" si="169"/>
        <v>-282.48805873560605</v>
      </c>
      <c r="W197" s="464"/>
      <c r="X197" s="242">
        <v>931</v>
      </c>
      <c r="Y197" s="18" t="s">
        <v>327</v>
      </c>
      <c r="Z197" s="21">
        <v>6070</v>
      </c>
      <c r="AA197" s="473">
        <f t="shared" si="170"/>
        <v>790121.78791960701</v>
      </c>
      <c r="AB197" s="473">
        <v>5901186</v>
      </c>
      <c r="AC197" s="22">
        <v>6691307.787919607</v>
      </c>
      <c r="AD197" s="36">
        <v>1848308</v>
      </c>
      <c r="AE197" s="22">
        <v>8539616</v>
      </c>
      <c r="AF197" s="21">
        <v>1313012.9657017426</v>
      </c>
      <c r="AG197" s="418">
        <f t="shared" si="171"/>
        <v>9852628.9657017421</v>
      </c>
      <c r="AH197" s="447">
        <v>31174</v>
      </c>
      <c r="AI197" s="442">
        <f t="shared" si="172"/>
        <v>9883802.9657017421</v>
      </c>
      <c r="AJ197" s="419">
        <f t="shared" si="173"/>
        <v>1628.3036187317532</v>
      </c>
      <c r="AK197" s="369">
        <v>13</v>
      </c>
    </row>
    <row r="198" spans="1:37 16384:16384">
      <c r="A198" s="242">
        <v>992</v>
      </c>
      <c r="B198" s="18" t="s">
        <v>337</v>
      </c>
      <c r="C198" s="21">
        <v>18120</v>
      </c>
      <c r="D198" s="476">
        <f t="shared" si="160"/>
        <v>3470347.5601491579</v>
      </c>
      <c r="E198" s="473">
        <v>-732255.03508774412</v>
      </c>
      <c r="F198" s="36">
        <v>2738092.5250614136</v>
      </c>
      <c r="G198" s="36">
        <v>5167659.0332584139</v>
      </c>
      <c r="H198" s="22">
        <f t="shared" si="161"/>
        <v>7905751.5583198275</v>
      </c>
      <c r="I198" s="543">
        <v>3026490.4258881863</v>
      </c>
      <c r="J198" s="418">
        <f t="shared" si="162"/>
        <v>10932241.984208014</v>
      </c>
      <c r="K198" s="447">
        <v>-878881</v>
      </c>
      <c r="L198" s="442">
        <f t="shared" si="163"/>
        <v>10053360.984208014</v>
      </c>
      <c r="M198" s="418">
        <v>-173821.67659999995</v>
      </c>
      <c r="N198" s="405">
        <f t="shared" si="164"/>
        <v>9879539.307608014</v>
      </c>
      <c r="O198" s="405">
        <f t="shared" si="165"/>
        <v>554.82124636909566</v>
      </c>
      <c r="P198" s="405">
        <f t="shared" si="166"/>
        <v>545.22843860971375</v>
      </c>
      <c r="Q198" s="369">
        <v>13</v>
      </c>
      <c r="R198" s="369">
        <v>13</v>
      </c>
      <c r="S198" s="369"/>
      <c r="T198" s="461">
        <f t="shared" si="167"/>
        <v>-5536401.2420418914</v>
      </c>
      <c r="U198" s="462">
        <f t="shared" si="168"/>
        <v>-0.35513057618799004</v>
      </c>
      <c r="V198" s="463">
        <f t="shared" si="169"/>
        <v>-296.24121821491485</v>
      </c>
      <c r="W198" s="464"/>
      <c r="X198" s="242">
        <v>992</v>
      </c>
      <c r="Y198" s="18" t="s">
        <v>337</v>
      </c>
      <c r="Z198" s="21">
        <v>18318</v>
      </c>
      <c r="AA198" s="473">
        <f t="shared" si="170"/>
        <v>3958570.3370049279</v>
      </c>
      <c r="AB198" s="473">
        <v>6889858</v>
      </c>
      <c r="AC198" s="22">
        <v>10848428.337004928</v>
      </c>
      <c r="AD198" s="36">
        <v>2638297</v>
      </c>
      <c r="AE198" s="22">
        <v>13486726</v>
      </c>
      <c r="AF198" s="21">
        <v>2981917.2262499053</v>
      </c>
      <c r="AG198" s="418">
        <f t="shared" si="171"/>
        <v>16468643.226249905</v>
      </c>
      <c r="AH198" s="447">
        <v>-878881</v>
      </c>
      <c r="AI198" s="442">
        <f t="shared" si="172"/>
        <v>15589762.226249905</v>
      </c>
      <c r="AJ198" s="419">
        <f t="shared" si="173"/>
        <v>851.06246458401051</v>
      </c>
      <c r="AK198" s="369">
        <v>13</v>
      </c>
    </row>
    <row r="199" spans="1:37 16384:16384" s="175" customFormat="1">
      <c r="A199" s="544"/>
      <c r="B199" s="18" t="s">
        <v>420</v>
      </c>
      <c r="C199" s="38">
        <f>SUM(C177:C198)</f>
        <v>272437</v>
      </c>
      <c r="D199" s="568">
        <f t="shared" ref="D199:AI199" si="174">SUM(D177:D198)</f>
        <v>69572349.104889929</v>
      </c>
      <c r="E199" s="568">
        <f t="shared" si="174"/>
        <v>-34567732.291111112</v>
      </c>
      <c r="F199" s="38">
        <f t="shared" si="174"/>
        <v>35004616.813778825</v>
      </c>
      <c r="G199" s="38">
        <f t="shared" si="174"/>
        <v>78366112.250997171</v>
      </c>
      <c r="H199" s="38">
        <f t="shared" si="174"/>
        <v>113370729.06477597</v>
      </c>
      <c r="I199" s="38">
        <f t="shared" si="174"/>
        <v>44273188.410497695</v>
      </c>
      <c r="J199" s="38">
        <f t="shared" si="174"/>
        <v>157643917.4752737</v>
      </c>
      <c r="K199" s="578">
        <f t="shared" si="174"/>
        <v>-29188317</v>
      </c>
      <c r="L199" s="579">
        <f t="shared" si="174"/>
        <v>128455600.47527368</v>
      </c>
      <c r="M199" s="419">
        <f t="shared" si="174"/>
        <v>-11081847.303279996</v>
      </c>
      <c r="N199" s="419">
        <f t="shared" si="174"/>
        <v>117373753.17199367</v>
      </c>
      <c r="O199" s="405">
        <f t="shared" si="165"/>
        <v>471.50570765084655</v>
      </c>
      <c r="P199" s="405">
        <f t="shared" si="166"/>
        <v>430.82897393523518</v>
      </c>
      <c r="Q199" s="545">
        <v>13</v>
      </c>
      <c r="R199" s="545">
        <v>13</v>
      </c>
      <c r="S199" s="545"/>
      <c r="T199" s="546">
        <f t="shared" si="167"/>
        <v>-50180412.556213364</v>
      </c>
      <c r="U199" s="547">
        <f t="shared" si="168"/>
        <v>-0.28090871322440664</v>
      </c>
      <c r="V199" s="548">
        <f t="shared" si="169"/>
        <v>-183.59935218598611</v>
      </c>
      <c r="W199" s="38"/>
      <c r="X199" s="38"/>
      <c r="Y199" s="38"/>
      <c r="Z199" s="38">
        <f t="shared" si="174"/>
        <v>272683</v>
      </c>
      <c r="AA199" s="38">
        <f t="shared" si="174"/>
        <v>70401395.691851228</v>
      </c>
      <c r="AB199" s="38">
        <f t="shared" si="174"/>
        <v>18609221</v>
      </c>
      <c r="AC199" s="38">
        <f t="shared" si="174"/>
        <v>89010616.691851243</v>
      </c>
      <c r="AD199" s="38">
        <f t="shared" si="174"/>
        <v>75130958</v>
      </c>
      <c r="AE199" s="38">
        <f t="shared" si="174"/>
        <v>164141575</v>
      </c>
      <c r="AF199" s="38">
        <f t="shared" si="174"/>
        <v>43682755.031486988</v>
      </c>
      <c r="AG199" s="38">
        <f t="shared" si="174"/>
        <v>207824330.03148699</v>
      </c>
      <c r="AH199" s="38">
        <f t="shared" si="174"/>
        <v>-29188317</v>
      </c>
      <c r="AI199" s="38">
        <f t="shared" si="174"/>
        <v>178636013.03148705</v>
      </c>
      <c r="AJ199" s="419">
        <f t="shared" si="173"/>
        <v>655.10505983683265</v>
      </c>
      <c r="AK199" s="545"/>
      <c r="XFD199" s="549">
        <f>SUM(AJ199:XFC199)</f>
        <v>655.10505983683265</v>
      </c>
    </row>
    <row r="200" spans="1:37 16384:16384">
      <c r="A200" s="242"/>
      <c r="B200" s="18"/>
      <c r="C200" s="21"/>
      <c r="D200" s="476"/>
      <c r="E200" s="473"/>
      <c r="F200" s="36"/>
      <c r="G200" s="36"/>
      <c r="H200" s="22"/>
      <c r="I200" s="543"/>
      <c r="J200" s="418"/>
      <c r="K200" s="447"/>
      <c r="L200" s="442"/>
      <c r="M200" s="418"/>
      <c r="N200" s="405"/>
      <c r="O200" s="405"/>
      <c r="P200" s="405"/>
      <c r="Q200" s="369"/>
      <c r="R200" s="369"/>
      <c r="S200" s="369"/>
      <c r="T200" s="461"/>
      <c r="U200" s="462"/>
      <c r="V200" s="463"/>
      <c r="W200" s="464"/>
      <c r="X200" s="242"/>
      <c r="Y200" s="18"/>
      <c r="Z200" s="21"/>
      <c r="AA200" s="473"/>
      <c r="AB200" s="473"/>
      <c r="AC200" s="22"/>
      <c r="AD200" s="36"/>
      <c r="AE200" s="22"/>
      <c r="AF200" s="21"/>
      <c r="AG200" s="418"/>
      <c r="AH200" s="447"/>
      <c r="AI200" s="442"/>
      <c r="AJ200" s="419"/>
      <c r="AK200" s="369"/>
    </row>
    <row r="201" spans="1:37 16384:16384">
      <c r="A201" s="242">
        <v>5</v>
      </c>
      <c r="B201" s="18" t="s">
        <v>45</v>
      </c>
      <c r="C201" s="21">
        <v>9183</v>
      </c>
      <c r="D201" s="476">
        <f t="shared" ref="D201:D218" si="175">F201-E201</f>
        <v>4347593.4962549843</v>
      </c>
      <c r="E201" s="473">
        <v>-1397157.199941728</v>
      </c>
      <c r="F201" s="22">
        <v>2950436.296313256</v>
      </c>
      <c r="G201" s="36">
        <v>5325459.5829674033</v>
      </c>
      <c r="H201" s="22">
        <f t="shared" ref="H201:H218" si="176">SUM(F201:G201)</f>
        <v>8275895.8792806594</v>
      </c>
      <c r="I201" s="425">
        <v>2023477.1024927343</v>
      </c>
      <c r="J201" s="418">
        <f t="shared" ref="J201:J218" si="177">H201+I201</f>
        <v>10299372.981773393</v>
      </c>
      <c r="K201" s="447">
        <v>1548658</v>
      </c>
      <c r="L201" s="442">
        <f t="shared" ref="L201:L218" si="178">J201+K201</f>
        <v>11848030.981773393</v>
      </c>
      <c r="M201" s="418">
        <v>2030777.2575999992</v>
      </c>
      <c r="N201" s="405">
        <f t="shared" ref="N201:N218" si="179">SUM(L201:M201)</f>
        <v>13878808.239373393</v>
      </c>
      <c r="O201" s="405">
        <f t="shared" ref="O201:O219" si="180">L201/C201</f>
        <v>1290.213544786387</v>
      </c>
      <c r="P201" s="405">
        <f t="shared" ref="P201:P219" si="181">N201/C201</f>
        <v>1511.3588412690181</v>
      </c>
      <c r="Q201" s="369">
        <v>14</v>
      </c>
      <c r="R201" s="369">
        <v>14</v>
      </c>
      <c r="S201" s="369"/>
      <c r="T201" s="461">
        <f t="shared" ref="T201:T219" si="182">L201-AI201</f>
        <v>-3069652.0519716647</v>
      </c>
      <c r="U201" s="462">
        <f t="shared" ref="U201:U219" si="183">T201/AI201</f>
        <v>-0.20577270914175161</v>
      </c>
      <c r="V201" s="463">
        <f t="shared" ref="V201:V219" si="184">O201-AJ201</f>
        <v>-311.94337001815143</v>
      </c>
      <c r="W201" s="464"/>
      <c r="X201" s="242">
        <v>5</v>
      </c>
      <c r="Y201" s="18" t="s">
        <v>45</v>
      </c>
      <c r="Z201" s="21">
        <v>9311</v>
      </c>
      <c r="AA201" s="473">
        <f t="shared" ref="AA201:AA218" si="185">AC201-AB201</f>
        <v>4409261.7334549297</v>
      </c>
      <c r="AB201" s="473">
        <v>1514201</v>
      </c>
      <c r="AC201" s="22">
        <v>5923462.7334549297</v>
      </c>
      <c r="AD201" s="36">
        <v>5450163</v>
      </c>
      <c r="AE201" s="22">
        <v>11373625</v>
      </c>
      <c r="AF201" s="21">
        <v>1995400.0337450588</v>
      </c>
      <c r="AG201" s="418">
        <f t="shared" ref="AG201:AG218" si="186">SUM(AE201:AF201)</f>
        <v>13369025.033745058</v>
      </c>
      <c r="AH201" s="447">
        <v>1548658</v>
      </c>
      <c r="AI201" s="442">
        <f t="shared" ref="AI201:AI218" si="187">SUM(AG201:AH201)</f>
        <v>14917683.033745058</v>
      </c>
      <c r="AJ201" s="419">
        <f t="shared" ref="AJ201:AJ219" si="188">AI201/Z201</f>
        <v>1602.1569148045385</v>
      </c>
      <c r="AK201" s="369">
        <v>14</v>
      </c>
    </row>
    <row r="202" spans="1:37 16384:16384">
      <c r="A202" s="242">
        <v>10</v>
      </c>
      <c r="B202" s="18" t="s">
        <v>47</v>
      </c>
      <c r="C202" s="21">
        <v>11102</v>
      </c>
      <c r="D202" s="476">
        <f t="shared" si="175"/>
        <v>4116805.153295781</v>
      </c>
      <c r="E202" s="473">
        <v>-2102300.4914409965</v>
      </c>
      <c r="F202" s="22">
        <v>2014504.6618547845</v>
      </c>
      <c r="G202" s="36">
        <v>6437001.6224941313</v>
      </c>
      <c r="H202" s="22">
        <f t="shared" si="176"/>
        <v>8451506.2843489163</v>
      </c>
      <c r="I202" s="425">
        <v>2472053.3397171064</v>
      </c>
      <c r="J202" s="418">
        <f t="shared" si="177"/>
        <v>10923559.624066023</v>
      </c>
      <c r="K202" s="447">
        <v>-639825</v>
      </c>
      <c r="L202" s="442">
        <f t="shared" si="178"/>
        <v>10283734.624066023</v>
      </c>
      <c r="M202" s="418">
        <v>-46375.348500000022</v>
      </c>
      <c r="N202" s="405">
        <f t="shared" si="179"/>
        <v>10237359.275566023</v>
      </c>
      <c r="O202" s="405">
        <f t="shared" si="180"/>
        <v>926.29567862241242</v>
      </c>
      <c r="P202" s="405">
        <f t="shared" si="181"/>
        <v>922.11847194793938</v>
      </c>
      <c r="Q202" s="369">
        <v>14</v>
      </c>
      <c r="R202" s="369">
        <v>14</v>
      </c>
      <c r="S202" s="369"/>
      <c r="T202" s="461">
        <f t="shared" si="182"/>
        <v>-2050812.866778357</v>
      </c>
      <c r="U202" s="462">
        <f t="shared" si="183"/>
        <v>-0.16626575626715315</v>
      </c>
      <c r="V202" s="463">
        <f t="shared" si="184"/>
        <v>-175.29827429751072</v>
      </c>
      <c r="W202" s="464"/>
      <c r="X202" s="242">
        <v>10</v>
      </c>
      <c r="Y202" s="18" t="s">
        <v>47</v>
      </c>
      <c r="Z202" s="21">
        <v>11197</v>
      </c>
      <c r="AA202" s="473">
        <f t="shared" si="185"/>
        <v>4286385.0145593872</v>
      </c>
      <c r="AB202" s="473">
        <v>-154751</v>
      </c>
      <c r="AC202" s="22">
        <v>4131634.0145593872</v>
      </c>
      <c r="AD202" s="36">
        <v>6401533</v>
      </c>
      <c r="AE202" s="22">
        <v>10533167</v>
      </c>
      <c r="AF202" s="21">
        <v>2441205.4908443792</v>
      </c>
      <c r="AG202" s="418">
        <f t="shared" si="186"/>
        <v>12974372.49084438</v>
      </c>
      <c r="AH202" s="447">
        <v>-639825</v>
      </c>
      <c r="AI202" s="442">
        <f t="shared" si="187"/>
        <v>12334547.49084438</v>
      </c>
      <c r="AJ202" s="419">
        <f t="shared" si="188"/>
        <v>1101.5939529199231</v>
      </c>
      <c r="AK202" s="369">
        <v>14</v>
      </c>
    </row>
    <row r="203" spans="1:37 16384:16384">
      <c r="A203" s="242">
        <v>52</v>
      </c>
      <c r="B203" s="18" t="s">
        <v>57</v>
      </c>
      <c r="C203" s="21">
        <v>2346</v>
      </c>
      <c r="D203" s="476">
        <f t="shared" si="175"/>
        <v>1082856.8115568371</v>
      </c>
      <c r="E203" s="473">
        <v>506912.88286548195</v>
      </c>
      <c r="F203" s="22">
        <v>1589769.6944223191</v>
      </c>
      <c r="G203" s="36">
        <v>1193094.3536320028</v>
      </c>
      <c r="H203" s="22">
        <f t="shared" si="176"/>
        <v>2782864.0480543217</v>
      </c>
      <c r="I203" s="425">
        <v>552636.6982331397</v>
      </c>
      <c r="J203" s="418">
        <f t="shared" si="177"/>
        <v>3335500.7462874614</v>
      </c>
      <c r="K203" s="447">
        <v>229822</v>
      </c>
      <c r="L203" s="442">
        <f t="shared" si="178"/>
        <v>3565322.7462874614</v>
      </c>
      <c r="M203" s="418">
        <v>19416.410000000003</v>
      </c>
      <c r="N203" s="405">
        <f t="shared" si="179"/>
        <v>3584739.1562874615</v>
      </c>
      <c r="O203" s="405">
        <f t="shared" si="180"/>
        <v>1519.7454161498131</v>
      </c>
      <c r="P203" s="405">
        <f t="shared" si="181"/>
        <v>1528.0218057491311</v>
      </c>
      <c r="Q203" s="369">
        <v>14</v>
      </c>
      <c r="R203" s="369">
        <v>14</v>
      </c>
      <c r="S203" s="369"/>
      <c r="T203" s="461">
        <f t="shared" si="182"/>
        <v>-346023.64044485101</v>
      </c>
      <c r="U203" s="462">
        <f t="shared" si="183"/>
        <v>-8.8466631750795235E-2</v>
      </c>
      <c r="V203" s="463">
        <f t="shared" si="184"/>
        <v>-107.27055170888593</v>
      </c>
      <c r="W203" s="464"/>
      <c r="X203" s="242">
        <v>52</v>
      </c>
      <c r="Y203" s="18" t="s">
        <v>57</v>
      </c>
      <c r="Z203" s="21">
        <v>2404</v>
      </c>
      <c r="AA203" s="473">
        <f t="shared" si="185"/>
        <v>1090446.5504138954</v>
      </c>
      <c r="AB203" s="473">
        <v>880187</v>
      </c>
      <c r="AC203" s="22">
        <v>1970633.5504138954</v>
      </c>
      <c r="AD203" s="36">
        <v>1161901</v>
      </c>
      <c r="AE203" s="22">
        <v>3132534</v>
      </c>
      <c r="AF203" s="21">
        <v>548990.38673231227</v>
      </c>
      <c r="AG203" s="418">
        <f t="shared" si="186"/>
        <v>3681524.3867323124</v>
      </c>
      <c r="AH203" s="447">
        <v>229822</v>
      </c>
      <c r="AI203" s="442">
        <f t="shared" si="187"/>
        <v>3911346.3867323124</v>
      </c>
      <c r="AJ203" s="419">
        <f t="shared" si="188"/>
        <v>1627.015967858699</v>
      </c>
      <c r="AK203" s="369">
        <v>14</v>
      </c>
    </row>
    <row r="204" spans="1:37 16384:16384">
      <c r="A204" s="242">
        <v>145</v>
      </c>
      <c r="B204" s="18" t="s">
        <v>86</v>
      </c>
      <c r="C204" s="21">
        <v>12369</v>
      </c>
      <c r="D204" s="476">
        <f t="shared" si="175"/>
        <v>6736618.2509214692</v>
      </c>
      <c r="E204" s="473">
        <v>-31286.818774595944</v>
      </c>
      <c r="F204" s="22">
        <v>6705331.4321468733</v>
      </c>
      <c r="G204" s="36">
        <v>5527505.1476992294</v>
      </c>
      <c r="H204" s="22">
        <f t="shared" si="176"/>
        <v>12232836.579846103</v>
      </c>
      <c r="I204" s="425">
        <v>2217942.6232926305</v>
      </c>
      <c r="J204" s="418">
        <f t="shared" si="177"/>
        <v>14450779.203138733</v>
      </c>
      <c r="K204" s="447">
        <v>-426691</v>
      </c>
      <c r="L204" s="442">
        <f t="shared" si="178"/>
        <v>14024088.203138733</v>
      </c>
      <c r="M204" s="418">
        <v>67404.814099999872</v>
      </c>
      <c r="N204" s="405">
        <f t="shared" si="179"/>
        <v>14091493.017238732</v>
      </c>
      <c r="O204" s="405">
        <f t="shared" si="180"/>
        <v>1133.8093785381789</v>
      </c>
      <c r="P204" s="405">
        <f t="shared" si="181"/>
        <v>1139.2588743826286</v>
      </c>
      <c r="Q204" s="369">
        <v>14</v>
      </c>
      <c r="R204" s="369">
        <v>14</v>
      </c>
      <c r="S204" s="369"/>
      <c r="T204" s="461">
        <f t="shared" si="182"/>
        <v>-1810217.6139822323</v>
      </c>
      <c r="U204" s="462">
        <f t="shared" si="183"/>
        <v>-0.11432251182271094</v>
      </c>
      <c r="V204" s="463">
        <f t="shared" si="184"/>
        <v>-146.66173719212725</v>
      </c>
      <c r="W204" s="464"/>
      <c r="X204" s="242">
        <v>145</v>
      </c>
      <c r="Y204" s="18" t="s">
        <v>86</v>
      </c>
      <c r="Z204" s="21">
        <v>12366</v>
      </c>
      <c r="AA204" s="473">
        <f t="shared" si="185"/>
        <v>6610335.1014679186</v>
      </c>
      <c r="AB204" s="473">
        <v>1621397</v>
      </c>
      <c r="AC204" s="22">
        <v>8231732.1014679186</v>
      </c>
      <c r="AD204" s="36">
        <v>5814648</v>
      </c>
      <c r="AE204" s="22">
        <v>14046380</v>
      </c>
      <c r="AF204" s="21">
        <v>2214616.8171209665</v>
      </c>
      <c r="AG204" s="418">
        <f t="shared" si="186"/>
        <v>16260996.817120966</v>
      </c>
      <c r="AH204" s="447">
        <v>-426691</v>
      </c>
      <c r="AI204" s="442">
        <f t="shared" si="187"/>
        <v>15834305.817120966</v>
      </c>
      <c r="AJ204" s="419">
        <f t="shared" si="188"/>
        <v>1280.4711157303061</v>
      </c>
      <c r="AK204" s="369">
        <v>14</v>
      </c>
    </row>
    <row r="205" spans="1:37 16384:16384">
      <c r="A205" s="242">
        <v>151</v>
      </c>
      <c r="B205" s="18" t="s">
        <v>90</v>
      </c>
      <c r="C205" s="21">
        <v>1852</v>
      </c>
      <c r="D205" s="476">
        <f t="shared" si="175"/>
        <v>297444.38531478343</v>
      </c>
      <c r="E205" s="473">
        <v>-613524.4609050788</v>
      </c>
      <c r="F205" s="22">
        <v>-316080.07559029537</v>
      </c>
      <c r="G205" s="36">
        <v>756271.62578973337</v>
      </c>
      <c r="H205" s="22">
        <f t="shared" si="176"/>
        <v>440191.550199438</v>
      </c>
      <c r="I205" s="425">
        <v>505811.6104439901</v>
      </c>
      <c r="J205" s="418">
        <f t="shared" si="177"/>
        <v>946003.1606434281</v>
      </c>
      <c r="K205" s="447">
        <v>-518933</v>
      </c>
      <c r="L205" s="442">
        <f t="shared" si="178"/>
        <v>427070.1606434281</v>
      </c>
      <c r="M205" s="418">
        <v>0</v>
      </c>
      <c r="N205" s="405">
        <f t="shared" si="179"/>
        <v>427070.1606434281</v>
      </c>
      <c r="O205" s="405">
        <f t="shared" si="180"/>
        <v>230.5994387923478</v>
      </c>
      <c r="P205" s="405">
        <f t="shared" si="181"/>
        <v>230.5994387923478</v>
      </c>
      <c r="Q205" s="369">
        <v>14</v>
      </c>
      <c r="R205" s="369">
        <v>14</v>
      </c>
      <c r="S205" s="369"/>
      <c r="T205" s="461">
        <f t="shared" si="182"/>
        <v>-428908.68630664377</v>
      </c>
      <c r="U205" s="462">
        <f t="shared" si="183"/>
        <v>-0.50107393171558301</v>
      </c>
      <c r="V205" s="463">
        <f t="shared" si="184"/>
        <v>-222.05991972170395</v>
      </c>
      <c r="W205" s="464"/>
      <c r="X205" s="242">
        <v>151</v>
      </c>
      <c r="Y205" s="18" t="s">
        <v>90</v>
      </c>
      <c r="Z205" s="21">
        <v>1891</v>
      </c>
      <c r="AA205" s="473">
        <f t="shared" si="185"/>
        <v>350426.05941196613</v>
      </c>
      <c r="AB205" s="473">
        <v>-88713</v>
      </c>
      <c r="AC205" s="22">
        <v>261713.05941196613</v>
      </c>
      <c r="AD205" s="36">
        <v>611126</v>
      </c>
      <c r="AE205" s="22">
        <v>872839</v>
      </c>
      <c r="AF205" s="21">
        <v>502072.84695007181</v>
      </c>
      <c r="AG205" s="418">
        <f t="shared" si="186"/>
        <v>1374911.8469500719</v>
      </c>
      <c r="AH205" s="447">
        <v>-518933</v>
      </c>
      <c r="AI205" s="442">
        <f t="shared" si="187"/>
        <v>855978.84695007186</v>
      </c>
      <c r="AJ205" s="419">
        <f t="shared" si="188"/>
        <v>452.65935851405175</v>
      </c>
      <c r="AK205" s="369">
        <v>14</v>
      </c>
    </row>
    <row r="206" spans="1:37 16384:16384">
      <c r="A206" s="242">
        <v>152</v>
      </c>
      <c r="B206" s="18" t="s">
        <v>91</v>
      </c>
      <c r="C206" s="21">
        <v>4406</v>
      </c>
      <c r="D206" s="476">
        <f t="shared" si="175"/>
        <v>1139606.0205578441</v>
      </c>
      <c r="E206" s="473">
        <v>-191741.09299318906</v>
      </c>
      <c r="F206" s="22">
        <v>947864.92756465496</v>
      </c>
      <c r="G206" s="36">
        <v>2125817.2112607975</v>
      </c>
      <c r="H206" s="22">
        <f t="shared" si="176"/>
        <v>3073682.1388254524</v>
      </c>
      <c r="I206" s="425">
        <v>940090.765599821</v>
      </c>
      <c r="J206" s="418">
        <f t="shared" si="177"/>
        <v>4013772.9044252736</v>
      </c>
      <c r="K206" s="447">
        <v>-1896</v>
      </c>
      <c r="L206" s="442">
        <f t="shared" si="178"/>
        <v>4011876.9044252736</v>
      </c>
      <c r="M206" s="418">
        <v>266452.88799999998</v>
      </c>
      <c r="N206" s="405">
        <f t="shared" si="179"/>
        <v>4278329.7924252739</v>
      </c>
      <c r="O206" s="405">
        <f t="shared" si="180"/>
        <v>910.54854843968985</v>
      </c>
      <c r="P206" s="405">
        <f t="shared" si="181"/>
        <v>971.02355706429273</v>
      </c>
      <c r="Q206" s="369">
        <v>14</v>
      </c>
      <c r="R206" s="369">
        <v>14</v>
      </c>
      <c r="S206" s="369"/>
      <c r="T206" s="461">
        <f t="shared" si="182"/>
        <v>-688023.51678408589</v>
      </c>
      <c r="U206" s="462">
        <f t="shared" si="183"/>
        <v>-0.14639108387897429</v>
      </c>
      <c r="V206" s="463">
        <f t="shared" si="184"/>
        <v>-138.53636700882782</v>
      </c>
      <c r="W206" s="464"/>
      <c r="X206" s="242">
        <v>152</v>
      </c>
      <c r="Y206" s="18" t="s">
        <v>91</v>
      </c>
      <c r="Z206" s="21">
        <v>4480</v>
      </c>
      <c r="AA206" s="473">
        <f t="shared" si="185"/>
        <v>1365216.1175776715</v>
      </c>
      <c r="AB206" s="473">
        <v>112368</v>
      </c>
      <c r="AC206" s="22">
        <v>1477584.1175776715</v>
      </c>
      <c r="AD206" s="36">
        <v>2284556</v>
      </c>
      <c r="AE206" s="22">
        <v>3762140</v>
      </c>
      <c r="AF206" s="21">
        <v>939656.42120935966</v>
      </c>
      <c r="AG206" s="418">
        <f t="shared" si="186"/>
        <v>4701796.4212093595</v>
      </c>
      <c r="AH206" s="447">
        <v>-1896</v>
      </c>
      <c r="AI206" s="442">
        <f t="shared" si="187"/>
        <v>4699900.4212093595</v>
      </c>
      <c r="AJ206" s="419">
        <f t="shared" si="188"/>
        <v>1049.0849154485177</v>
      </c>
      <c r="AK206" s="369">
        <v>14</v>
      </c>
    </row>
    <row r="207" spans="1:37 16384:16384">
      <c r="A207" s="242">
        <v>218</v>
      </c>
      <c r="B207" s="18" t="s">
        <v>114</v>
      </c>
      <c r="C207" s="21">
        <v>1200</v>
      </c>
      <c r="D207" s="476">
        <f t="shared" si="175"/>
        <v>-132193.97991830518</v>
      </c>
      <c r="E207" s="473">
        <v>419003.23172083579</v>
      </c>
      <c r="F207" s="22">
        <v>286809.25180253061</v>
      </c>
      <c r="G207" s="36">
        <v>626273.49510720302</v>
      </c>
      <c r="H207" s="22">
        <f t="shared" si="176"/>
        <v>913082.74690973363</v>
      </c>
      <c r="I207" s="425">
        <v>341186.01977284736</v>
      </c>
      <c r="J207" s="418">
        <f t="shared" si="177"/>
        <v>1254268.766682581</v>
      </c>
      <c r="K207" s="447">
        <v>-305598</v>
      </c>
      <c r="L207" s="442">
        <f t="shared" si="178"/>
        <v>948670.76668258104</v>
      </c>
      <c r="M207" s="418">
        <v>-325523.58150000003</v>
      </c>
      <c r="N207" s="405">
        <f t="shared" si="179"/>
        <v>623147.18518258096</v>
      </c>
      <c r="O207" s="405">
        <f t="shared" si="180"/>
        <v>790.55897223548425</v>
      </c>
      <c r="P207" s="405">
        <f t="shared" si="181"/>
        <v>519.2893209854841</v>
      </c>
      <c r="Q207" s="369">
        <v>14</v>
      </c>
      <c r="R207" s="369">
        <v>14</v>
      </c>
      <c r="S207" s="369"/>
      <c r="T207" s="461">
        <f t="shared" si="182"/>
        <v>-232189.16402906808</v>
      </c>
      <c r="U207" s="462">
        <f t="shared" si="183"/>
        <v>-0.19662718497793258</v>
      </c>
      <c r="V207" s="463">
        <f t="shared" si="184"/>
        <v>-200.09533205281195</v>
      </c>
      <c r="W207" s="464"/>
      <c r="X207" s="242">
        <v>218</v>
      </c>
      <c r="Y207" s="18" t="s">
        <v>114</v>
      </c>
      <c r="Z207" s="21">
        <v>1192</v>
      </c>
      <c r="AA207" s="473">
        <f t="shared" si="185"/>
        <v>-139616.78754874354</v>
      </c>
      <c r="AB207" s="473">
        <v>664412</v>
      </c>
      <c r="AC207" s="22">
        <v>524795.21245125646</v>
      </c>
      <c r="AD207" s="36">
        <v>620734</v>
      </c>
      <c r="AE207" s="22">
        <v>1145530</v>
      </c>
      <c r="AF207" s="21">
        <v>340927.93071164907</v>
      </c>
      <c r="AG207" s="418">
        <f t="shared" si="186"/>
        <v>1486457.9307116491</v>
      </c>
      <c r="AH207" s="447">
        <v>-305598</v>
      </c>
      <c r="AI207" s="442">
        <f t="shared" si="187"/>
        <v>1180859.9307116491</v>
      </c>
      <c r="AJ207" s="419">
        <f t="shared" si="188"/>
        <v>990.6543042882962</v>
      </c>
      <c r="AK207" s="369">
        <v>14</v>
      </c>
    </row>
    <row r="208" spans="1:37 16384:16384">
      <c r="A208" s="242">
        <v>232</v>
      </c>
      <c r="B208" s="18" t="s">
        <v>119</v>
      </c>
      <c r="C208" s="21">
        <v>12750</v>
      </c>
      <c r="D208" s="476">
        <f t="shared" si="175"/>
        <v>3092967.9669615193</v>
      </c>
      <c r="E208" s="473">
        <v>-938379.42434425594</v>
      </c>
      <c r="F208" s="22">
        <v>2154588.5426172633</v>
      </c>
      <c r="G208" s="36">
        <v>5322725.1973170275</v>
      </c>
      <c r="H208" s="22">
        <f t="shared" si="176"/>
        <v>7477313.7399342908</v>
      </c>
      <c r="I208" s="425">
        <v>2855547.0934484471</v>
      </c>
      <c r="J208" s="418">
        <f t="shared" si="177"/>
        <v>10332860.833382737</v>
      </c>
      <c r="K208" s="447">
        <v>-555482</v>
      </c>
      <c r="L208" s="442">
        <f t="shared" si="178"/>
        <v>9777378.8333827369</v>
      </c>
      <c r="M208" s="418">
        <v>-56905.016999999993</v>
      </c>
      <c r="N208" s="405">
        <f t="shared" si="179"/>
        <v>9720473.816382736</v>
      </c>
      <c r="O208" s="405">
        <f t="shared" si="180"/>
        <v>766.85324183394016</v>
      </c>
      <c r="P208" s="405">
        <f t="shared" si="181"/>
        <v>762.39010324570484</v>
      </c>
      <c r="Q208" s="369">
        <v>14</v>
      </c>
      <c r="R208" s="369">
        <v>14</v>
      </c>
      <c r="S208" s="369"/>
      <c r="T208" s="461">
        <f t="shared" si="182"/>
        <v>-213866.60856482387</v>
      </c>
      <c r="U208" s="462">
        <f t="shared" si="183"/>
        <v>-2.1405400338472273E-2</v>
      </c>
      <c r="V208" s="463">
        <f t="shared" si="184"/>
        <v>-8.2627738330544389</v>
      </c>
      <c r="W208" s="464"/>
      <c r="X208" s="242">
        <v>232</v>
      </c>
      <c r="Y208" s="18" t="s">
        <v>119</v>
      </c>
      <c r="Z208" s="21">
        <v>12890</v>
      </c>
      <c r="AA208" s="473">
        <f t="shared" si="185"/>
        <v>2787884.2532890025</v>
      </c>
      <c r="AB208" s="473">
        <v>-262347</v>
      </c>
      <c r="AC208" s="22">
        <v>2525537.2532890025</v>
      </c>
      <c r="AD208" s="36">
        <v>5189312</v>
      </c>
      <c r="AE208" s="22">
        <v>7714850</v>
      </c>
      <c r="AF208" s="21">
        <v>2831877.4419475598</v>
      </c>
      <c r="AG208" s="418">
        <f t="shared" si="186"/>
        <v>10546727.441947561</v>
      </c>
      <c r="AH208" s="447">
        <v>-555482</v>
      </c>
      <c r="AI208" s="442">
        <f t="shared" si="187"/>
        <v>9991245.4419475608</v>
      </c>
      <c r="AJ208" s="419">
        <f t="shared" si="188"/>
        <v>775.1160156669946</v>
      </c>
      <c r="AK208" s="369">
        <v>14</v>
      </c>
    </row>
    <row r="209" spans="1:37">
      <c r="A209" s="242">
        <v>233</v>
      </c>
      <c r="B209" s="18" t="s">
        <v>120</v>
      </c>
      <c r="C209" s="21">
        <v>15116</v>
      </c>
      <c r="D209" s="476">
        <f t="shared" si="175"/>
        <v>3257244.7481629727</v>
      </c>
      <c r="E209" s="473">
        <v>1534239.2421902979</v>
      </c>
      <c r="F209" s="22">
        <v>4791483.9903532704</v>
      </c>
      <c r="G209" s="36">
        <v>6962257.2068303842</v>
      </c>
      <c r="H209" s="22">
        <f t="shared" si="176"/>
        <v>11753741.197183654</v>
      </c>
      <c r="I209" s="425">
        <v>3432835.3590019909</v>
      </c>
      <c r="J209" s="418">
        <f t="shared" si="177"/>
        <v>15186576.556185644</v>
      </c>
      <c r="K209" s="447">
        <v>-348823</v>
      </c>
      <c r="L209" s="442">
        <f t="shared" si="178"/>
        <v>14837753.556185644</v>
      </c>
      <c r="M209" s="418">
        <v>-67733.3995</v>
      </c>
      <c r="N209" s="405">
        <f t="shared" si="179"/>
        <v>14770020.156685645</v>
      </c>
      <c r="O209" s="405">
        <f t="shared" si="180"/>
        <v>981.59258773390081</v>
      </c>
      <c r="P209" s="405">
        <f t="shared" si="181"/>
        <v>977.11168011945256</v>
      </c>
      <c r="Q209" s="369">
        <v>14</v>
      </c>
      <c r="R209" s="369">
        <v>14</v>
      </c>
      <c r="S209" s="369"/>
      <c r="T209" s="461">
        <f t="shared" si="182"/>
        <v>-2393945.2552521974</v>
      </c>
      <c r="U209" s="462">
        <f t="shared" si="183"/>
        <v>-0.13892682790295605</v>
      </c>
      <c r="V209" s="463">
        <f t="shared" si="184"/>
        <v>-143.77959169647022</v>
      </c>
      <c r="W209" s="464"/>
      <c r="X209" s="242">
        <v>233</v>
      </c>
      <c r="Y209" s="18" t="s">
        <v>120</v>
      </c>
      <c r="Z209" s="21">
        <v>15312</v>
      </c>
      <c r="AA209" s="473">
        <f t="shared" si="185"/>
        <v>3605656.0355948387</v>
      </c>
      <c r="AB209" s="473">
        <v>3280299</v>
      </c>
      <c r="AC209" s="22">
        <v>6885955.0355948387</v>
      </c>
      <c r="AD209" s="36">
        <v>7291491</v>
      </c>
      <c r="AE209" s="22">
        <v>14177446</v>
      </c>
      <c r="AF209" s="21">
        <v>3403075.8114378415</v>
      </c>
      <c r="AG209" s="418">
        <f t="shared" si="186"/>
        <v>17580521.811437842</v>
      </c>
      <c r="AH209" s="447">
        <v>-348823</v>
      </c>
      <c r="AI209" s="442">
        <f t="shared" si="187"/>
        <v>17231698.811437842</v>
      </c>
      <c r="AJ209" s="419">
        <f t="shared" si="188"/>
        <v>1125.372179430371</v>
      </c>
      <c r="AK209" s="369">
        <v>14</v>
      </c>
    </row>
    <row r="210" spans="1:37">
      <c r="A210" s="242">
        <v>300</v>
      </c>
      <c r="B210" s="18" t="s">
        <v>150</v>
      </c>
      <c r="C210" s="21">
        <v>3437</v>
      </c>
      <c r="D210" s="476">
        <f t="shared" si="175"/>
        <v>552959.40671326104</v>
      </c>
      <c r="E210" s="473">
        <v>1919657.9611434157</v>
      </c>
      <c r="F210" s="22">
        <v>2472617.3678566767</v>
      </c>
      <c r="G210" s="36">
        <v>1849358.0034874233</v>
      </c>
      <c r="H210" s="22">
        <f t="shared" si="176"/>
        <v>4321975.3713440998</v>
      </c>
      <c r="I210" s="425">
        <v>782086.83108137059</v>
      </c>
      <c r="J210" s="418">
        <f t="shared" si="177"/>
        <v>5104062.2024254706</v>
      </c>
      <c r="K210" s="447">
        <v>1179102</v>
      </c>
      <c r="L210" s="442">
        <f t="shared" si="178"/>
        <v>6283164.2024254706</v>
      </c>
      <c r="M210" s="418">
        <v>389821.76999999996</v>
      </c>
      <c r="N210" s="405">
        <f t="shared" si="179"/>
        <v>6672985.9724254701</v>
      </c>
      <c r="O210" s="405">
        <f t="shared" si="180"/>
        <v>1828.0954909588218</v>
      </c>
      <c r="P210" s="405">
        <f t="shared" si="181"/>
        <v>1941.514685023413</v>
      </c>
      <c r="Q210" s="369">
        <v>14</v>
      </c>
      <c r="R210" s="369">
        <v>14</v>
      </c>
      <c r="S210" s="369"/>
      <c r="T210" s="461">
        <f t="shared" si="182"/>
        <v>-232149.53808249906</v>
      </c>
      <c r="U210" s="462">
        <f t="shared" si="183"/>
        <v>-3.5631367471860138E-2</v>
      </c>
      <c r="V210" s="463">
        <f t="shared" si="184"/>
        <v>-18.648766554774966</v>
      </c>
      <c r="W210" s="464"/>
      <c r="X210" s="242">
        <v>300</v>
      </c>
      <c r="Y210" s="18" t="s">
        <v>150</v>
      </c>
      <c r="Z210" s="21">
        <v>3528</v>
      </c>
      <c r="AA210" s="473">
        <f t="shared" si="185"/>
        <v>684429.37434099568</v>
      </c>
      <c r="AB210" s="473">
        <v>2054639</v>
      </c>
      <c r="AC210" s="22">
        <v>2739068.3743409957</v>
      </c>
      <c r="AD210" s="36">
        <v>1819193</v>
      </c>
      <c r="AE210" s="22">
        <v>4558261</v>
      </c>
      <c r="AF210" s="21">
        <v>777950.74050796952</v>
      </c>
      <c r="AG210" s="418">
        <f t="shared" si="186"/>
        <v>5336211.7405079696</v>
      </c>
      <c r="AH210" s="447">
        <v>1179102</v>
      </c>
      <c r="AI210" s="442">
        <f t="shared" si="187"/>
        <v>6515313.7405079696</v>
      </c>
      <c r="AJ210" s="419">
        <f t="shared" si="188"/>
        <v>1846.7442575135967</v>
      </c>
      <c r="AK210" s="369">
        <v>14</v>
      </c>
    </row>
    <row r="211" spans="1:37">
      <c r="A211" s="242">
        <v>301</v>
      </c>
      <c r="B211" s="18" t="s">
        <v>151</v>
      </c>
      <c r="C211" s="21">
        <v>19890</v>
      </c>
      <c r="D211" s="476">
        <f t="shared" si="175"/>
        <v>3680089.3675677469</v>
      </c>
      <c r="E211" s="473">
        <v>-5026135.4479343137</v>
      </c>
      <c r="F211" s="22">
        <v>-1346046.0803665668</v>
      </c>
      <c r="G211" s="36">
        <v>10428017.506278753</v>
      </c>
      <c r="H211" s="22">
        <f t="shared" si="176"/>
        <v>9081971.4259121865</v>
      </c>
      <c r="I211" s="425">
        <v>4484317.1157732941</v>
      </c>
      <c r="J211" s="418">
        <f t="shared" si="177"/>
        <v>13566288.541685481</v>
      </c>
      <c r="K211" s="447">
        <v>-2562167</v>
      </c>
      <c r="L211" s="442">
        <f t="shared" si="178"/>
        <v>11004121.541685481</v>
      </c>
      <c r="M211" s="418">
        <v>400515.73119999986</v>
      </c>
      <c r="N211" s="405">
        <f t="shared" si="179"/>
        <v>11404637.272885481</v>
      </c>
      <c r="O211" s="405">
        <f t="shared" si="180"/>
        <v>553.24894628886273</v>
      </c>
      <c r="P211" s="405">
        <f t="shared" si="181"/>
        <v>573.38548380520263</v>
      </c>
      <c r="Q211" s="369">
        <v>14</v>
      </c>
      <c r="R211" s="369">
        <v>14</v>
      </c>
      <c r="S211" s="369"/>
      <c r="T211" s="461">
        <f t="shared" si="182"/>
        <v>-4707534.257427875</v>
      </c>
      <c r="U211" s="462">
        <f t="shared" si="183"/>
        <v>-0.29962050579631028</v>
      </c>
      <c r="V211" s="463">
        <f t="shared" si="184"/>
        <v>-224.67132895564669</v>
      </c>
      <c r="W211" s="464"/>
      <c r="X211" s="242">
        <v>301</v>
      </c>
      <c r="Y211" s="18" t="s">
        <v>151</v>
      </c>
      <c r="Z211" s="21">
        <v>20197</v>
      </c>
      <c r="AA211" s="473">
        <f t="shared" si="185"/>
        <v>3154265.7545726993</v>
      </c>
      <c r="AB211" s="473">
        <v>-340217</v>
      </c>
      <c r="AC211" s="22">
        <v>2814048.7545726993</v>
      </c>
      <c r="AD211" s="36">
        <v>10993484</v>
      </c>
      <c r="AE211" s="22">
        <v>13807533</v>
      </c>
      <c r="AF211" s="21">
        <v>4466289.7991133537</v>
      </c>
      <c r="AG211" s="418">
        <f t="shared" si="186"/>
        <v>18273822.799113356</v>
      </c>
      <c r="AH211" s="447">
        <v>-2562167</v>
      </c>
      <c r="AI211" s="442">
        <f t="shared" si="187"/>
        <v>15711655.799113356</v>
      </c>
      <c r="AJ211" s="419">
        <f t="shared" si="188"/>
        <v>777.92027524450941</v>
      </c>
      <c r="AK211" s="369">
        <v>14</v>
      </c>
    </row>
    <row r="212" spans="1:37">
      <c r="A212" s="242">
        <v>403</v>
      </c>
      <c r="B212" s="18" t="s">
        <v>164</v>
      </c>
      <c r="C212" s="21">
        <v>2820</v>
      </c>
      <c r="D212" s="476">
        <f t="shared" si="175"/>
        <v>819477.82180867309</v>
      </c>
      <c r="E212" s="473">
        <v>11096.507571867158</v>
      </c>
      <c r="F212" s="22">
        <v>830574.32938054029</v>
      </c>
      <c r="G212" s="36">
        <v>1532092.7872841358</v>
      </c>
      <c r="H212" s="22">
        <f t="shared" si="176"/>
        <v>2362667.116664676</v>
      </c>
      <c r="I212" s="425">
        <v>676403.25733929232</v>
      </c>
      <c r="J212" s="418">
        <f t="shared" si="177"/>
        <v>3039070.3740039682</v>
      </c>
      <c r="K212" s="447">
        <v>55775</v>
      </c>
      <c r="L212" s="442">
        <f t="shared" si="178"/>
        <v>3094845.3740039682</v>
      </c>
      <c r="M212" s="418">
        <v>-38832.82</v>
      </c>
      <c r="N212" s="405">
        <f t="shared" si="179"/>
        <v>3056012.5540039684</v>
      </c>
      <c r="O212" s="405">
        <f t="shared" si="180"/>
        <v>1097.4628985829675</v>
      </c>
      <c r="P212" s="405">
        <f t="shared" si="181"/>
        <v>1083.6923950368682</v>
      </c>
      <c r="Q212" s="369">
        <v>14</v>
      </c>
      <c r="R212" s="369">
        <v>14</v>
      </c>
      <c r="S212" s="369"/>
      <c r="T212" s="461">
        <f t="shared" si="182"/>
        <v>-613132.45631139027</v>
      </c>
      <c r="U212" s="462">
        <f t="shared" si="183"/>
        <v>-0.1653549412562815</v>
      </c>
      <c r="V212" s="463">
        <f t="shared" si="184"/>
        <v>-196.31861932190282</v>
      </c>
      <c r="W212" s="464"/>
      <c r="X212" s="242">
        <v>403</v>
      </c>
      <c r="Y212" s="18" t="s">
        <v>164</v>
      </c>
      <c r="Z212" s="21">
        <v>2866</v>
      </c>
      <c r="AA212" s="473">
        <f t="shared" si="185"/>
        <v>759603.88847576315</v>
      </c>
      <c r="AB212" s="473">
        <v>699758</v>
      </c>
      <c r="AC212" s="22">
        <v>1459361.8884757631</v>
      </c>
      <c r="AD212" s="36">
        <v>1526725</v>
      </c>
      <c r="AE212" s="22">
        <v>2986087</v>
      </c>
      <c r="AF212" s="21">
        <v>666115.83031535835</v>
      </c>
      <c r="AG212" s="418">
        <f t="shared" si="186"/>
        <v>3652202.8303153585</v>
      </c>
      <c r="AH212" s="447">
        <v>55775</v>
      </c>
      <c r="AI212" s="442">
        <f t="shared" si="187"/>
        <v>3707977.8303153585</v>
      </c>
      <c r="AJ212" s="419">
        <f t="shared" si="188"/>
        <v>1293.7815179048703</v>
      </c>
      <c r="AK212" s="369">
        <v>14</v>
      </c>
    </row>
    <row r="213" spans="1:37">
      <c r="A213" s="242">
        <v>408</v>
      </c>
      <c r="B213" s="18" t="s">
        <v>167</v>
      </c>
      <c r="C213" s="21">
        <v>14099</v>
      </c>
      <c r="D213" s="476">
        <f t="shared" si="175"/>
        <v>5519995.7009762628</v>
      </c>
      <c r="E213" s="473">
        <v>-287436.24213673163</v>
      </c>
      <c r="F213" s="22">
        <v>5232559.4588395311</v>
      </c>
      <c r="G213" s="36">
        <v>6043172.5016370555</v>
      </c>
      <c r="H213" s="22">
        <f t="shared" si="176"/>
        <v>11275731.960476587</v>
      </c>
      <c r="I213" s="425">
        <v>2582894.7415398387</v>
      </c>
      <c r="J213" s="418">
        <f t="shared" si="177"/>
        <v>13858626.702016424</v>
      </c>
      <c r="K213" s="447">
        <v>-3461</v>
      </c>
      <c r="L213" s="442">
        <f t="shared" si="178"/>
        <v>13855165.702016424</v>
      </c>
      <c r="M213" s="418">
        <v>-19341.731499999994</v>
      </c>
      <c r="N213" s="405">
        <f t="shared" si="179"/>
        <v>13835823.970516425</v>
      </c>
      <c r="O213" s="405">
        <f t="shared" si="180"/>
        <v>982.70556082108124</v>
      </c>
      <c r="P213" s="405">
        <f t="shared" si="181"/>
        <v>981.33370951957056</v>
      </c>
      <c r="Q213" s="369">
        <v>14</v>
      </c>
      <c r="R213" s="369">
        <v>14</v>
      </c>
      <c r="S213" s="369"/>
      <c r="T213" s="461">
        <f t="shared" si="182"/>
        <v>-2191917.9280940928</v>
      </c>
      <c r="U213" s="462">
        <f t="shared" si="183"/>
        <v>-0.13659291486343408</v>
      </c>
      <c r="V213" s="463">
        <f t="shared" si="184"/>
        <v>-147.1320530710907</v>
      </c>
      <c r="W213" s="464"/>
      <c r="X213" s="242">
        <v>408</v>
      </c>
      <c r="Y213" s="18" t="s">
        <v>167</v>
      </c>
      <c r="Z213" s="21">
        <v>14203</v>
      </c>
      <c r="AA213" s="473">
        <f t="shared" si="185"/>
        <v>5715312.4105135407</v>
      </c>
      <c r="AB213" s="473">
        <v>1201640</v>
      </c>
      <c r="AC213" s="22">
        <v>6916952.4105135407</v>
      </c>
      <c r="AD213" s="36">
        <v>6570034</v>
      </c>
      <c r="AE213" s="22">
        <v>13486986</v>
      </c>
      <c r="AF213" s="21">
        <v>2563558.6301105162</v>
      </c>
      <c r="AG213" s="418">
        <f t="shared" si="186"/>
        <v>16050544.630110517</v>
      </c>
      <c r="AH213" s="447">
        <v>-3461</v>
      </c>
      <c r="AI213" s="442">
        <f t="shared" si="187"/>
        <v>16047083.630110517</v>
      </c>
      <c r="AJ213" s="419">
        <f t="shared" si="188"/>
        <v>1129.8376138921719</v>
      </c>
      <c r="AK213" s="369">
        <v>14</v>
      </c>
    </row>
    <row r="214" spans="1:37">
      <c r="A214" s="242">
        <v>743</v>
      </c>
      <c r="B214" s="18" t="s">
        <v>273</v>
      </c>
      <c r="C214" s="21">
        <v>65323</v>
      </c>
      <c r="D214" s="476">
        <f t="shared" si="175"/>
        <v>20874348.71092245</v>
      </c>
      <c r="E214" s="473">
        <v>-16002746.863742884</v>
      </c>
      <c r="F214" s="22">
        <v>4871601.8471795656</v>
      </c>
      <c r="G214" s="36">
        <v>12255041.442170158</v>
      </c>
      <c r="H214" s="22">
        <f t="shared" si="176"/>
        <v>17126643.289349724</v>
      </c>
      <c r="I214" s="425">
        <v>10083401.816684172</v>
      </c>
      <c r="J214" s="418">
        <f t="shared" si="177"/>
        <v>27210045.106033895</v>
      </c>
      <c r="K214" s="447">
        <v>-2659770</v>
      </c>
      <c r="L214" s="442">
        <f t="shared" si="178"/>
        <v>24550275.106033895</v>
      </c>
      <c r="M214" s="418">
        <v>-200795.55080000008</v>
      </c>
      <c r="N214" s="405">
        <f t="shared" si="179"/>
        <v>24349479.555233896</v>
      </c>
      <c r="O214" s="405">
        <f t="shared" si="180"/>
        <v>375.82895926448413</v>
      </c>
      <c r="P214" s="405">
        <f t="shared" si="181"/>
        <v>372.75507180065057</v>
      </c>
      <c r="Q214" s="369">
        <v>14</v>
      </c>
      <c r="R214" s="369">
        <v>14</v>
      </c>
      <c r="S214" s="369"/>
      <c r="T214" s="461">
        <f t="shared" si="182"/>
        <v>-6276601.8217671961</v>
      </c>
      <c r="U214" s="462">
        <f t="shared" si="183"/>
        <v>-0.20360809940194327</v>
      </c>
      <c r="V214" s="463">
        <f t="shared" si="184"/>
        <v>-100.36476490446501</v>
      </c>
      <c r="W214" s="464"/>
      <c r="X214" s="242">
        <v>743</v>
      </c>
      <c r="Y214" s="18" t="s">
        <v>273</v>
      </c>
      <c r="Z214" s="21">
        <v>64736</v>
      </c>
      <c r="AA214" s="473">
        <f t="shared" si="185"/>
        <v>19871592.403110523</v>
      </c>
      <c r="AB214" s="473">
        <v>-8187192</v>
      </c>
      <c r="AC214" s="22">
        <v>11684400.403110523</v>
      </c>
      <c r="AD214" s="36">
        <v>11856680</v>
      </c>
      <c r="AE214" s="22">
        <v>23541081</v>
      </c>
      <c r="AF214" s="21">
        <v>9945565.9278010912</v>
      </c>
      <c r="AG214" s="418">
        <f t="shared" si="186"/>
        <v>33486646.927801091</v>
      </c>
      <c r="AH214" s="447">
        <v>-2659770</v>
      </c>
      <c r="AI214" s="442">
        <f t="shared" si="187"/>
        <v>30826876.927801091</v>
      </c>
      <c r="AJ214" s="419">
        <f t="shared" si="188"/>
        <v>476.19372416894913</v>
      </c>
      <c r="AK214" s="369">
        <v>14</v>
      </c>
    </row>
    <row r="215" spans="1:37">
      <c r="A215" s="242">
        <v>759</v>
      </c>
      <c r="B215" s="18" t="s">
        <v>282</v>
      </c>
      <c r="C215" s="21">
        <v>1942</v>
      </c>
      <c r="D215" s="476">
        <f t="shared" si="175"/>
        <v>1050700.5828545699</v>
      </c>
      <c r="E215" s="473">
        <v>-37449.560430180383</v>
      </c>
      <c r="F215" s="22">
        <v>1013251.0224243895</v>
      </c>
      <c r="G215" s="36">
        <v>906648.74400953879</v>
      </c>
      <c r="H215" s="22">
        <f t="shared" si="176"/>
        <v>1919899.7664339282</v>
      </c>
      <c r="I215" s="425">
        <v>494223.57174854487</v>
      </c>
      <c r="J215" s="418">
        <f t="shared" si="177"/>
        <v>2414123.3381824731</v>
      </c>
      <c r="K215" s="447">
        <v>-513054</v>
      </c>
      <c r="L215" s="442">
        <f t="shared" si="178"/>
        <v>1901069.3381824731</v>
      </c>
      <c r="M215" s="418">
        <v>497358.81</v>
      </c>
      <c r="N215" s="405">
        <f t="shared" si="179"/>
        <v>2398428.1481824731</v>
      </c>
      <c r="O215" s="405">
        <f t="shared" si="180"/>
        <v>978.9234491155886</v>
      </c>
      <c r="P215" s="405">
        <f t="shared" si="181"/>
        <v>1235.0299424214588</v>
      </c>
      <c r="Q215" s="369">
        <v>14</v>
      </c>
      <c r="R215" s="369">
        <v>14</v>
      </c>
      <c r="S215" s="369"/>
      <c r="T215" s="461">
        <f t="shared" si="182"/>
        <v>-226484.96062560566</v>
      </c>
      <c r="U215" s="462">
        <f t="shared" si="183"/>
        <v>-0.10645319875149109</v>
      </c>
      <c r="V215" s="463">
        <f t="shared" si="184"/>
        <v>-86.451763106784369</v>
      </c>
      <c r="W215" s="464"/>
      <c r="X215" s="242">
        <v>759</v>
      </c>
      <c r="Y215" s="18" t="s">
        <v>282</v>
      </c>
      <c r="Z215" s="21">
        <v>1997</v>
      </c>
      <c r="AA215" s="473">
        <f t="shared" si="185"/>
        <v>929841.50254884036</v>
      </c>
      <c r="AB215" s="473">
        <v>287273</v>
      </c>
      <c r="AC215" s="22">
        <v>1217114.5025488404</v>
      </c>
      <c r="AD215" s="36">
        <v>935857</v>
      </c>
      <c r="AE215" s="22">
        <v>2152971</v>
      </c>
      <c r="AF215" s="21">
        <v>487637.29880807875</v>
      </c>
      <c r="AG215" s="418">
        <f t="shared" si="186"/>
        <v>2640608.2988080787</v>
      </c>
      <c r="AH215" s="447">
        <v>-513054</v>
      </c>
      <c r="AI215" s="442">
        <f t="shared" si="187"/>
        <v>2127554.2988080787</v>
      </c>
      <c r="AJ215" s="419">
        <f t="shared" si="188"/>
        <v>1065.375212222373</v>
      </c>
      <c r="AK215" s="369">
        <v>14</v>
      </c>
    </row>
    <row r="216" spans="1:37">
      <c r="A216" s="242">
        <v>846</v>
      </c>
      <c r="B216" s="18" t="s">
        <v>301</v>
      </c>
      <c r="C216" s="21">
        <v>4862</v>
      </c>
      <c r="D216" s="476">
        <f t="shared" si="175"/>
        <v>1005773.8291665716</v>
      </c>
      <c r="E216" s="473">
        <v>1338885.2991086952</v>
      </c>
      <c r="F216" s="22">
        <v>2344659.1282752668</v>
      </c>
      <c r="G216" s="36">
        <v>2870649.0024167155</v>
      </c>
      <c r="H216" s="22">
        <f t="shared" si="176"/>
        <v>5215308.1306919828</v>
      </c>
      <c r="I216" s="425">
        <v>1146304.3755728367</v>
      </c>
      <c r="J216" s="418">
        <f t="shared" si="177"/>
        <v>6361612.5062648198</v>
      </c>
      <c r="K216" s="447">
        <v>-409007</v>
      </c>
      <c r="L216" s="442">
        <f t="shared" si="178"/>
        <v>5952605.5062648198</v>
      </c>
      <c r="M216" s="418">
        <v>35995.037000000011</v>
      </c>
      <c r="N216" s="405">
        <f t="shared" si="179"/>
        <v>5988600.5432648193</v>
      </c>
      <c r="O216" s="405">
        <f t="shared" si="180"/>
        <v>1224.3121156447594</v>
      </c>
      <c r="P216" s="405">
        <f t="shared" si="181"/>
        <v>1231.7154552169518</v>
      </c>
      <c r="Q216" s="369">
        <v>14</v>
      </c>
      <c r="R216" s="369">
        <v>14</v>
      </c>
      <c r="S216" s="369"/>
      <c r="T216" s="461">
        <f t="shared" si="182"/>
        <v>-978058.24833793472</v>
      </c>
      <c r="U216" s="462">
        <f t="shared" si="183"/>
        <v>-0.14112042987057222</v>
      </c>
      <c r="V216" s="463">
        <f t="shared" si="184"/>
        <v>-175.25649392768696</v>
      </c>
      <c r="W216" s="464"/>
      <c r="X216" s="242">
        <v>846</v>
      </c>
      <c r="Y216" s="18" t="s">
        <v>301</v>
      </c>
      <c r="Z216" s="21">
        <v>4952</v>
      </c>
      <c r="AA216" s="473">
        <f t="shared" si="185"/>
        <v>773102.0367982639</v>
      </c>
      <c r="AB216" s="473">
        <v>2481351</v>
      </c>
      <c r="AC216" s="22">
        <v>3254453.0367982639</v>
      </c>
      <c r="AD216" s="36">
        <v>2947395</v>
      </c>
      <c r="AE216" s="22">
        <v>6201848</v>
      </c>
      <c r="AF216" s="21">
        <v>1137822.7546027547</v>
      </c>
      <c r="AG216" s="418">
        <f t="shared" si="186"/>
        <v>7339670.7546027545</v>
      </c>
      <c r="AH216" s="447">
        <v>-409007</v>
      </c>
      <c r="AI216" s="442">
        <f t="shared" si="187"/>
        <v>6930663.7546027545</v>
      </c>
      <c r="AJ216" s="419">
        <f t="shared" si="188"/>
        <v>1399.5686095724463</v>
      </c>
      <c r="AK216" s="369">
        <v>14</v>
      </c>
    </row>
    <row r="217" spans="1:37">
      <c r="A217" s="242">
        <v>934</v>
      </c>
      <c r="B217" s="18" t="s">
        <v>328</v>
      </c>
      <c r="C217" s="21">
        <v>2671</v>
      </c>
      <c r="D217" s="476">
        <f t="shared" si="175"/>
        <v>148311.11832299147</v>
      </c>
      <c r="E217" s="473">
        <v>216969.22758991568</v>
      </c>
      <c r="F217" s="22">
        <v>365280.34591290716</v>
      </c>
      <c r="G217" s="36">
        <v>1223184.3198503868</v>
      </c>
      <c r="H217" s="22">
        <f t="shared" si="176"/>
        <v>1588464.6657632939</v>
      </c>
      <c r="I217" s="425">
        <v>571588.53985323012</v>
      </c>
      <c r="J217" s="418">
        <f t="shared" si="177"/>
        <v>2160053.205616524</v>
      </c>
      <c r="K217" s="447">
        <v>-776612</v>
      </c>
      <c r="L217" s="442">
        <f t="shared" si="178"/>
        <v>1383441.205616524</v>
      </c>
      <c r="M217" s="418">
        <v>-2409427.1239999998</v>
      </c>
      <c r="N217" s="405">
        <f t="shared" si="179"/>
        <v>-1025985.9183834759</v>
      </c>
      <c r="O217" s="405">
        <f t="shared" si="180"/>
        <v>517.94878533003521</v>
      </c>
      <c r="P217" s="405">
        <f t="shared" si="181"/>
        <v>-384.12052354304598</v>
      </c>
      <c r="Q217" s="369">
        <v>14</v>
      </c>
      <c r="R217" s="369">
        <v>14</v>
      </c>
      <c r="S217" s="369"/>
      <c r="T217" s="461">
        <f t="shared" si="182"/>
        <v>-392167.48458654573</v>
      </c>
      <c r="U217" s="462">
        <f t="shared" si="183"/>
        <v>-0.22086368846375437</v>
      </c>
      <c r="V217" s="463">
        <f t="shared" si="184"/>
        <v>-126.32142156512793</v>
      </c>
      <c r="W217" s="464"/>
      <c r="X217" s="242">
        <v>934</v>
      </c>
      <c r="Y217" s="18" t="s">
        <v>328</v>
      </c>
      <c r="Z217" s="21">
        <v>2756</v>
      </c>
      <c r="AA217" s="473">
        <f t="shared" si="185"/>
        <v>358316.28741895128</v>
      </c>
      <c r="AB217" s="473">
        <v>378252</v>
      </c>
      <c r="AC217" s="22">
        <v>736568.28741895128</v>
      </c>
      <c r="AD217" s="36">
        <v>1250089</v>
      </c>
      <c r="AE217" s="22">
        <v>1986657</v>
      </c>
      <c r="AF217" s="21">
        <v>565563.69020306994</v>
      </c>
      <c r="AG217" s="418">
        <f t="shared" si="186"/>
        <v>2552220.6902030697</v>
      </c>
      <c r="AH217" s="447">
        <v>-776612</v>
      </c>
      <c r="AI217" s="442">
        <f t="shared" si="187"/>
        <v>1775608.6902030697</v>
      </c>
      <c r="AJ217" s="419">
        <f t="shared" si="188"/>
        <v>644.27020689516314</v>
      </c>
      <c r="AK217" s="369">
        <v>14</v>
      </c>
    </row>
    <row r="218" spans="1:37">
      <c r="A218" s="242">
        <v>989</v>
      </c>
      <c r="B218" s="18" t="s">
        <v>336</v>
      </c>
      <c r="C218" s="21">
        <v>5406</v>
      </c>
      <c r="D218" s="476">
        <f t="shared" si="175"/>
        <v>1130483.5498905652</v>
      </c>
      <c r="E218" s="473">
        <v>-1801973.8223987818</v>
      </c>
      <c r="F218" s="22">
        <v>-671490.27250821656</v>
      </c>
      <c r="G218" s="36">
        <v>2053185.3025596058</v>
      </c>
      <c r="H218" s="22">
        <f t="shared" si="176"/>
        <v>1381695.0300513892</v>
      </c>
      <c r="I218" s="425">
        <v>1173700.5388177808</v>
      </c>
      <c r="J218" s="418">
        <f t="shared" si="177"/>
        <v>2555395.5688691698</v>
      </c>
      <c r="K218" s="447">
        <v>-442114</v>
      </c>
      <c r="L218" s="442">
        <f t="shared" si="178"/>
        <v>2113281.5688691698</v>
      </c>
      <c r="M218" s="418">
        <v>107462.36150000001</v>
      </c>
      <c r="N218" s="405">
        <f t="shared" si="179"/>
        <v>2220743.9303691699</v>
      </c>
      <c r="O218" s="405">
        <f t="shared" si="180"/>
        <v>390.91408969093044</v>
      </c>
      <c r="P218" s="405">
        <f t="shared" si="181"/>
        <v>410.79243994990196</v>
      </c>
      <c r="Q218" s="369">
        <v>14</v>
      </c>
      <c r="R218" s="369">
        <v>14</v>
      </c>
      <c r="S218" s="369"/>
      <c r="T218" s="461">
        <f t="shared" si="182"/>
        <v>-230750.66887338366</v>
      </c>
      <c r="U218" s="462">
        <f t="shared" si="183"/>
        <v>-9.8441764220619538E-2</v>
      </c>
      <c r="V218" s="463">
        <f t="shared" si="184"/>
        <v>-36.517025871169039</v>
      </c>
      <c r="W218" s="464"/>
      <c r="X218" s="242">
        <v>989</v>
      </c>
      <c r="Y218" s="18" t="s">
        <v>336</v>
      </c>
      <c r="Z218" s="21">
        <v>5484</v>
      </c>
      <c r="AA218" s="473">
        <f t="shared" si="185"/>
        <v>1066477.4768768814</v>
      </c>
      <c r="AB218" s="473">
        <v>-1370064</v>
      </c>
      <c r="AC218" s="22">
        <v>-303586.52312311856</v>
      </c>
      <c r="AD218" s="36">
        <v>1930642</v>
      </c>
      <c r="AE218" s="22">
        <v>1627055</v>
      </c>
      <c r="AF218" s="21">
        <v>1159091.2377425532</v>
      </c>
      <c r="AG218" s="418">
        <f t="shared" si="186"/>
        <v>2786146.2377425535</v>
      </c>
      <c r="AH218" s="447">
        <v>-442114</v>
      </c>
      <c r="AI218" s="442">
        <f t="shared" si="187"/>
        <v>2344032.2377425535</v>
      </c>
      <c r="AJ218" s="419">
        <f t="shared" si="188"/>
        <v>427.43111556209948</v>
      </c>
      <c r="AK218" s="369">
        <v>14</v>
      </c>
    </row>
    <row r="219" spans="1:37" s="175" customFormat="1">
      <c r="A219" s="544"/>
      <c r="B219" s="18" t="s">
        <v>426</v>
      </c>
      <c r="C219" s="38">
        <f>SUM(C201:C218)</f>
        <v>190774</v>
      </c>
      <c r="D219" s="568">
        <f t="shared" ref="D219:AI219" si="189">SUM(D201:D218)</f>
        <v>58721082.941330969</v>
      </c>
      <c r="E219" s="568">
        <f t="shared" si="189"/>
        <v>-22483367.072852228</v>
      </c>
      <c r="F219" s="38">
        <f t="shared" si="189"/>
        <v>36237715.868478753</v>
      </c>
      <c r="G219" s="38">
        <f t="shared" si="189"/>
        <v>73437755.05279167</v>
      </c>
      <c r="H219" s="38">
        <f t="shared" si="189"/>
        <v>109675470.92127042</v>
      </c>
      <c r="I219" s="38">
        <f t="shared" si="189"/>
        <v>37336501.400413066</v>
      </c>
      <c r="J219" s="38">
        <f t="shared" si="189"/>
        <v>147011972.3216835</v>
      </c>
      <c r="K219" s="578">
        <f t="shared" si="189"/>
        <v>-7150076</v>
      </c>
      <c r="L219" s="579">
        <f t="shared" si="189"/>
        <v>139861896.3216835</v>
      </c>
      <c r="M219" s="419">
        <f t="shared" si="189"/>
        <v>650270.50659999845</v>
      </c>
      <c r="N219" s="419">
        <f t="shared" si="189"/>
        <v>140512166.82828349</v>
      </c>
      <c r="O219" s="405">
        <f t="shared" si="180"/>
        <v>733.12870895239132</v>
      </c>
      <c r="P219" s="405">
        <f t="shared" si="181"/>
        <v>736.53729978028184</v>
      </c>
      <c r="Q219" s="545">
        <v>14</v>
      </c>
      <c r="R219" s="545">
        <v>14</v>
      </c>
      <c r="S219" s="545"/>
      <c r="T219" s="546">
        <f t="shared" si="182"/>
        <v>-27082436.768220425</v>
      </c>
      <c r="U219" s="547">
        <f t="shared" si="183"/>
        <v>-0.16222435507071581</v>
      </c>
      <c r="V219" s="548">
        <f t="shared" si="184"/>
        <v>-137.45218345540547</v>
      </c>
      <c r="W219" s="615"/>
      <c r="X219" s="38"/>
      <c r="Y219" s="38"/>
      <c r="Z219" s="38">
        <f t="shared" si="189"/>
        <v>191762</v>
      </c>
      <c r="AA219" s="38">
        <f t="shared" si="189"/>
        <v>57678935.212877333</v>
      </c>
      <c r="AB219" s="38">
        <f t="shared" si="189"/>
        <v>4772493</v>
      </c>
      <c r="AC219" s="38">
        <f t="shared" si="189"/>
        <v>62451428.212877333</v>
      </c>
      <c r="AD219" s="38">
        <f t="shared" si="189"/>
        <v>74655563</v>
      </c>
      <c r="AE219" s="38">
        <f t="shared" si="189"/>
        <v>137106990</v>
      </c>
      <c r="AF219" s="38">
        <f t="shared" si="189"/>
        <v>36987419.089903943</v>
      </c>
      <c r="AG219" s="38">
        <f t="shared" si="189"/>
        <v>174094409.08990392</v>
      </c>
      <c r="AH219" s="38">
        <f t="shared" si="189"/>
        <v>-7150076</v>
      </c>
      <c r="AI219" s="38">
        <f t="shared" si="189"/>
        <v>166944333.08990392</v>
      </c>
      <c r="AJ219" s="419">
        <f t="shared" si="188"/>
        <v>870.5808924077968</v>
      </c>
      <c r="AK219" s="545"/>
    </row>
    <row r="220" spans="1:37">
      <c r="A220" s="242"/>
      <c r="B220" s="18"/>
      <c r="C220" s="21"/>
      <c r="D220" s="476"/>
      <c r="E220" s="473"/>
      <c r="F220" s="22"/>
      <c r="G220" s="36"/>
      <c r="H220" s="22"/>
      <c r="I220" s="425"/>
      <c r="J220" s="418"/>
      <c r="K220" s="447"/>
      <c r="L220" s="442"/>
      <c r="M220" s="418"/>
      <c r="N220" s="405"/>
      <c r="O220" s="405"/>
      <c r="P220" s="405"/>
      <c r="Q220" s="369"/>
      <c r="R220" s="369"/>
      <c r="S220" s="369"/>
      <c r="T220" s="461"/>
      <c r="U220" s="462"/>
      <c r="V220" s="463"/>
      <c r="W220" s="464"/>
      <c r="X220" s="242"/>
      <c r="Y220" s="18"/>
      <c r="Z220" s="21"/>
      <c r="AA220" s="473"/>
      <c r="AB220" s="473"/>
      <c r="AC220" s="22"/>
      <c r="AD220" s="36"/>
      <c r="AE220" s="22"/>
      <c r="AF220" s="21"/>
      <c r="AG220" s="418"/>
      <c r="AH220" s="447"/>
      <c r="AI220" s="442"/>
      <c r="AJ220" s="419"/>
      <c r="AK220" s="369"/>
    </row>
    <row r="221" spans="1:37">
      <c r="A221" s="242">
        <v>231</v>
      </c>
      <c r="B221" s="18" t="s">
        <v>118</v>
      </c>
      <c r="C221" s="21">
        <v>1256</v>
      </c>
      <c r="D221" s="476">
        <f t="shared" ref="D221:D234" si="190">F221-E221</f>
        <v>322705.80903704697</v>
      </c>
      <c r="E221" s="473">
        <v>-1434592.1772646261</v>
      </c>
      <c r="F221" s="22">
        <v>-1111886.3682275792</v>
      </c>
      <c r="G221" s="36">
        <v>-15670.067629393097</v>
      </c>
      <c r="H221" s="22">
        <f t="shared" ref="H221:H234" si="191">SUM(F221:G221)</f>
        <v>-1127556.4358569724</v>
      </c>
      <c r="I221" s="425">
        <v>228616.61948559573</v>
      </c>
      <c r="J221" s="418">
        <f t="shared" ref="J221:J234" si="192">H221+I221</f>
        <v>-898939.81637137663</v>
      </c>
      <c r="K221" s="447">
        <v>-121915</v>
      </c>
      <c r="L221" s="442">
        <f t="shared" ref="L221:L234" si="193">J221+K221</f>
        <v>-1020854.8163713766</v>
      </c>
      <c r="M221" s="418">
        <v>-200063.70150000002</v>
      </c>
      <c r="N221" s="405">
        <f t="shared" ref="N221:N234" si="194">SUM(L221:M221)</f>
        <v>-1220918.5178713766</v>
      </c>
      <c r="O221" s="405">
        <f t="shared" ref="O221:O235" si="195">L221/C221</f>
        <v>-812.78249711096862</v>
      </c>
      <c r="P221" s="405">
        <f t="shared" ref="P221:P235" si="196">N221/C221</f>
        <v>-972.0688836555546</v>
      </c>
      <c r="Q221" s="369">
        <v>15</v>
      </c>
      <c r="R221" s="369">
        <v>15</v>
      </c>
      <c r="S221" s="369"/>
      <c r="T221" s="461">
        <f t="shared" ref="T221:T235" si="197">L221-AI221</f>
        <v>30188.187963210745</v>
      </c>
      <c r="U221" s="462">
        <f t="shared" ref="U221:U235" si="198">T221/AI221</f>
        <v>-2.8722124440876528E-2</v>
      </c>
      <c r="V221" s="463">
        <f t="shared" ref="V221:V235" si="199">O221-AJ221</f>
        <v>2.6116102083389023</v>
      </c>
      <c r="W221" s="464"/>
      <c r="X221" s="242">
        <v>231</v>
      </c>
      <c r="Y221" s="18" t="s">
        <v>118</v>
      </c>
      <c r="Z221" s="21">
        <v>1289</v>
      </c>
      <c r="AA221" s="473">
        <f t="shared" ref="AA221:AA234" si="200">AC221-AB221</f>
        <v>283039.85409347527</v>
      </c>
      <c r="AB221" s="473">
        <v>-1398356</v>
      </c>
      <c r="AC221" s="22">
        <v>-1115316.1459065247</v>
      </c>
      <c r="AD221" s="36">
        <v>-38082</v>
      </c>
      <c r="AE221" s="22">
        <v>-1153399</v>
      </c>
      <c r="AF221" s="21">
        <v>224270.99566541263</v>
      </c>
      <c r="AG221" s="418">
        <f t="shared" ref="AG221:AG234" si="201">SUM(AE221:AF221)</f>
        <v>-929128.00433458737</v>
      </c>
      <c r="AH221" s="447">
        <v>-121915</v>
      </c>
      <c r="AI221" s="442">
        <f t="shared" ref="AI221:AI234" si="202">SUM(AG221:AH221)</f>
        <v>-1051043.0043345874</v>
      </c>
      <c r="AJ221" s="419">
        <f t="shared" ref="AJ221:AJ235" si="203">AI221/Z221</f>
        <v>-815.39410731930752</v>
      </c>
      <c r="AK221" s="369">
        <v>15</v>
      </c>
    </row>
    <row r="222" spans="1:37">
      <c r="A222" s="242">
        <v>280</v>
      </c>
      <c r="B222" s="18" t="s">
        <v>141</v>
      </c>
      <c r="C222" s="21">
        <v>2024</v>
      </c>
      <c r="D222" s="476">
        <f t="shared" si="190"/>
        <v>1430115.1720018624</v>
      </c>
      <c r="E222" s="473">
        <v>265961.16018369864</v>
      </c>
      <c r="F222" s="22">
        <v>1696076.3321855611</v>
      </c>
      <c r="G222" s="36">
        <v>927766.12772691273</v>
      </c>
      <c r="H222" s="22">
        <f t="shared" si="191"/>
        <v>2623842.4599124738</v>
      </c>
      <c r="I222" s="425">
        <v>511274.51194832003</v>
      </c>
      <c r="J222" s="418">
        <f t="shared" si="192"/>
        <v>3135116.9718607939</v>
      </c>
      <c r="K222" s="447">
        <v>-273637</v>
      </c>
      <c r="L222" s="442">
        <f t="shared" si="193"/>
        <v>2861479.9718607939</v>
      </c>
      <c r="M222" s="418">
        <v>-819969.93</v>
      </c>
      <c r="N222" s="405">
        <f t="shared" si="194"/>
        <v>2041510.0418607937</v>
      </c>
      <c r="O222" s="405">
        <f t="shared" si="195"/>
        <v>1413.7746896545425</v>
      </c>
      <c r="P222" s="405">
        <f t="shared" si="196"/>
        <v>1008.6512064529613</v>
      </c>
      <c r="Q222" s="369">
        <v>15</v>
      </c>
      <c r="R222" s="369">
        <v>15</v>
      </c>
      <c r="S222" s="369"/>
      <c r="T222" s="461">
        <f t="shared" si="197"/>
        <v>94174.945249713492</v>
      </c>
      <c r="U222" s="462">
        <f t="shared" si="198"/>
        <v>3.4031284713504382E-2</v>
      </c>
      <c r="V222" s="463">
        <f t="shared" si="199"/>
        <v>63.869798624747091</v>
      </c>
      <c r="W222" s="464"/>
      <c r="X222" s="242">
        <v>280</v>
      </c>
      <c r="Y222" s="18" t="s">
        <v>141</v>
      </c>
      <c r="Z222" s="21">
        <v>2050</v>
      </c>
      <c r="AA222" s="473">
        <f t="shared" si="200"/>
        <v>1400012.8850631097</v>
      </c>
      <c r="AB222" s="473">
        <v>249185</v>
      </c>
      <c r="AC222" s="22">
        <v>1649197.8850631097</v>
      </c>
      <c r="AD222" s="36">
        <v>886577</v>
      </c>
      <c r="AE222" s="22">
        <v>2535774</v>
      </c>
      <c r="AF222" s="21">
        <v>505168.02661108016</v>
      </c>
      <c r="AG222" s="418">
        <f t="shared" si="201"/>
        <v>3040942.0266110804</v>
      </c>
      <c r="AH222" s="447">
        <v>-273637</v>
      </c>
      <c r="AI222" s="442">
        <f t="shared" si="202"/>
        <v>2767305.0266110804</v>
      </c>
      <c r="AJ222" s="419">
        <f t="shared" si="203"/>
        <v>1349.9048910297954</v>
      </c>
      <c r="AK222" s="369">
        <v>15</v>
      </c>
    </row>
    <row r="223" spans="1:37">
      <c r="A223" s="242">
        <v>287</v>
      </c>
      <c r="B223" s="18" t="s">
        <v>145</v>
      </c>
      <c r="C223" s="21">
        <v>6242</v>
      </c>
      <c r="D223" s="476">
        <f t="shared" si="190"/>
        <v>1561740.3358091272</v>
      </c>
      <c r="E223" s="473">
        <v>1817231.2822181073</v>
      </c>
      <c r="F223" s="22">
        <v>3378971.6180272344</v>
      </c>
      <c r="G223" s="36">
        <v>2248018.5583832925</v>
      </c>
      <c r="H223" s="22">
        <f t="shared" si="191"/>
        <v>5626990.176410527</v>
      </c>
      <c r="I223" s="425">
        <v>1451290.9496526823</v>
      </c>
      <c r="J223" s="418">
        <f t="shared" si="192"/>
        <v>7078281.126063209</v>
      </c>
      <c r="K223" s="447">
        <v>1152004</v>
      </c>
      <c r="L223" s="442">
        <f t="shared" si="193"/>
        <v>8230285.126063209</v>
      </c>
      <c r="M223" s="418">
        <v>614081.30550000013</v>
      </c>
      <c r="N223" s="405">
        <f t="shared" si="194"/>
        <v>8844366.4315632097</v>
      </c>
      <c r="O223" s="405">
        <f t="shared" si="195"/>
        <v>1318.53334284896</v>
      </c>
      <c r="P223" s="405">
        <f t="shared" si="196"/>
        <v>1416.9122767643719</v>
      </c>
      <c r="Q223" s="369">
        <v>15</v>
      </c>
      <c r="R223" s="369">
        <v>15</v>
      </c>
      <c r="S223" s="369"/>
      <c r="T223" s="461">
        <f t="shared" si="197"/>
        <v>-584484.50192670152</v>
      </c>
      <c r="U223" s="462">
        <f t="shared" si="198"/>
        <v>-6.6307405252062759E-2</v>
      </c>
      <c r="V223" s="463">
        <f t="shared" si="199"/>
        <v>-63.091990691778392</v>
      </c>
      <c r="W223" s="464"/>
      <c r="X223" s="242">
        <v>287</v>
      </c>
      <c r="Y223" s="18" t="s">
        <v>145</v>
      </c>
      <c r="Z223" s="21">
        <v>6380</v>
      </c>
      <c r="AA223" s="473">
        <f t="shared" si="200"/>
        <v>1348255.86930998</v>
      </c>
      <c r="AB223" s="473">
        <v>2679525</v>
      </c>
      <c r="AC223" s="22">
        <v>4027780.86930998</v>
      </c>
      <c r="AD223" s="36">
        <v>2192390</v>
      </c>
      <c r="AE223" s="22">
        <v>6220171</v>
      </c>
      <c r="AF223" s="21">
        <v>1442594.6279899105</v>
      </c>
      <c r="AG223" s="418">
        <f t="shared" si="201"/>
        <v>7662765.6279899105</v>
      </c>
      <c r="AH223" s="447">
        <v>1152004</v>
      </c>
      <c r="AI223" s="442">
        <f t="shared" si="202"/>
        <v>8814769.6279899105</v>
      </c>
      <c r="AJ223" s="419">
        <f t="shared" si="203"/>
        <v>1381.6253335407384</v>
      </c>
      <c r="AK223" s="369">
        <v>15</v>
      </c>
    </row>
    <row r="224" spans="1:37">
      <c r="A224" s="242">
        <v>288</v>
      </c>
      <c r="B224" s="18" t="s">
        <v>146</v>
      </c>
      <c r="C224" s="21">
        <v>6405</v>
      </c>
      <c r="D224" s="476">
        <f t="shared" si="190"/>
        <v>4599588.5339732133</v>
      </c>
      <c r="E224" s="473">
        <v>-531584.45664667292</v>
      </c>
      <c r="F224" s="22">
        <v>4068004.0773265404</v>
      </c>
      <c r="G224" s="36">
        <v>2064673.4692684582</v>
      </c>
      <c r="H224" s="22">
        <f t="shared" si="191"/>
        <v>6132677.5465949988</v>
      </c>
      <c r="I224" s="425">
        <v>1347041.961166126</v>
      </c>
      <c r="J224" s="418">
        <f t="shared" si="192"/>
        <v>7479719.5077611245</v>
      </c>
      <c r="K224" s="447">
        <v>374921</v>
      </c>
      <c r="L224" s="442">
        <f t="shared" si="193"/>
        <v>7854640.5077611245</v>
      </c>
      <c r="M224" s="418">
        <v>-588347.09440000006</v>
      </c>
      <c r="N224" s="405">
        <f t="shared" si="194"/>
        <v>7266293.4133611247</v>
      </c>
      <c r="O224" s="405">
        <f t="shared" si="195"/>
        <v>1226.3295094084503</v>
      </c>
      <c r="P224" s="405">
        <f t="shared" si="196"/>
        <v>1134.472039556772</v>
      </c>
      <c r="Q224" s="369">
        <v>15</v>
      </c>
      <c r="R224" s="369">
        <v>15</v>
      </c>
      <c r="S224" s="369"/>
      <c r="T224" s="461">
        <f t="shared" si="197"/>
        <v>1107607.6626453251</v>
      </c>
      <c r="U224" s="462">
        <f t="shared" si="198"/>
        <v>0.16416218626342186</v>
      </c>
      <c r="V224" s="463">
        <f t="shared" si="199"/>
        <v>178.97886595675845</v>
      </c>
      <c r="W224" s="464"/>
      <c r="X224" s="242">
        <v>288</v>
      </c>
      <c r="Y224" s="18" t="s">
        <v>146</v>
      </c>
      <c r="Z224" s="21">
        <v>6442</v>
      </c>
      <c r="AA224" s="473">
        <f t="shared" si="200"/>
        <v>4235419.9917869084</v>
      </c>
      <c r="AB224" s="473">
        <v>-1105168</v>
      </c>
      <c r="AC224" s="22">
        <v>3130251.9917869088</v>
      </c>
      <c r="AD224" s="36">
        <v>1905996</v>
      </c>
      <c r="AE224" s="22">
        <v>5036248</v>
      </c>
      <c r="AF224" s="21">
        <v>1335863.8451157999</v>
      </c>
      <c r="AG224" s="418">
        <f t="shared" si="201"/>
        <v>6372111.8451157995</v>
      </c>
      <c r="AH224" s="447">
        <v>374921</v>
      </c>
      <c r="AI224" s="442">
        <f t="shared" si="202"/>
        <v>6747032.8451157995</v>
      </c>
      <c r="AJ224" s="419">
        <f t="shared" si="203"/>
        <v>1047.3506434516919</v>
      </c>
      <c r="AK224" s="369">
        <v>15</v>
      </c>
    </row>
    <row r="225" spans="1:37">
      <c r="A225" s="242">
        <v>399</v>
      </c>
      <c r="B225" s="18" t="s">
        <v>161</v>
      </c>
      <c r="C225" s="21">
        <v>7817</v>
      </c>
      <c r="D225" s="476">
        <f t="shared" si="190"/>
        <v>4229392.8434635382</v>
      </c>
      <c r="E225" s="473">
        <v>-3535779.8779238821</v>
      </c>
      <c r="F225" s="22">
        <v>693612.96553965611</v>
      </c>
      <c r="G225" s="36">
        <v>2891168.5091246418</v>
      </c>
      <c r="H225" s="22">
        <f t="shared" si="191"/>
        <v>3584781.4746642979</v>
      </c>
      <c r="I225" s="425">
        <v>1308774.7013105543</v>
      </c>
      <c r="J225" s="418">
        <f t="shared" si="192"/>
        <v>4893556.1759748524</v>
      </c>
      <c r="K225" s="447">
        <v>-380211</v>
      </c>
      <c r="L225" s="442">
        <f t="shared" si="193"/>
        <v>4513345.1759748524</v>
      </c>
      <c r="M225" s="418">
        <v>62177.319100000022</v>
      </c>
      <c r="N225" s="405">
        <f t="shared" si="194"/>
        <v>4575522.4950748524</v>
      </c>
      <c r="O225" s="405">
        <f t="shared" si="195"/>
        <v>577.37561417101858</v>
      </c>
      <c r="P225" s="405">
        <f t="shared" si="196"/>
        <v>585.32972944542053</v>
      </c>
      <c r="Q225" s="369">
        <v>15</v>
      </c>
      <c r="R225" s="369">
        <v>15</v>
      </c>
      <c r="S225" s="369"/>
      <c r="T225" s="461">
        <f t="shared" si="197"/>
        <v>-1138165.6594432108</v>
      </c>
      <c r="U225" s="462">
        <f t="shared" si="198"/>
        <v>-0.20139139649353896</v>
      </c>
      <c r="V225" s="463">
        <f t="shared" si="199"/>
        <v>-136.55955958063169</v>
      </c>
      <c r="W225" s="464"/>
      <c r="X225" s="242">
        <v>399</v>
      </c>
      <c r="Y225" s="18" t="s">
        <v>161</v>
      </c>
      <c r="Z225" s="21">
        <v>7916</v>
      </c>
      <c r="AA225" s="473">
        <f t="shared" si="200"/>
        <v>4212905.0329757202</v>
      </c>
      <c r="AB225" s="473">
        <v>-2707364</v>
      </c>
      <c r="AC225" s="22">
        <v>1505541.0329757198</v>
      </c>
      <c r="AD225" s="36">
        <v>3221667</v>
      </c>
      <c r="AE225" s="22">
        <v>4727208</v>
      </c>
      <c r="AF225" s="21">
        <v>1304513.8354180634</v>
      </c>
      <c r="AG225" s="418">
        <f t="shared" si="201"/>
        <v>6031721.8354180632</v>
      </c>
      <c r="AH225" s="447">
        <v>-380211</v>
      </c>
      <c r="AI225" s="442">
        <f t="shared" si="202"/>
        <v>5651510.8354180632</v>
      </c>
      <c r="AJ225" s="419">
        <f t="shared" si="203"/>
        <v>713.93517375165027</v>
      </c>
      <c r="AK225" s="369">
        <v>15</v>
      </c>
    </row>
    <row r="226" spans="1:37">
      <c r="A226" s="242">
        <v>440</v>
      </c>
      <c r="B226" s="18" t="s">
        <v>182</v>
      </c>
      <c r="C226" s="21">
        <v>5732</v>
      </c>
      <c r="D226" s="476">
        <f t="shared" si="190"/>
        <v>10620742.065797668</v>
      </c>
      <c r="E226" s="473">
        <v>-2591350.9330398692</v>
      </c>
      <c r="F226" s="22">
        <v>8029391.1327577978</v>
      </c>
      <c r="G226" s="36">
        <v>3101823.1236216091</v>
      </c>
      <c r="H226" s="22">
        <f t="shared" si="191"/>
        <v>11131214.256379407</v>
      </c>
      <c r="I226" s="425">
        <v>773361.73533090774</v>
      </c>
      <c r="J226" s="418">
        <f t="shared" si="192"/>
        <v>11904575.991710315</v>
      </c>
      <c r="K226" s="447">
        <v>-1388868</v>
      </c>
      <c r="L226" s="442">
        <f t="shared" si="193"/>
        <v>10515707.991710315</v>
      </c>
      <c r="M226" s="418">
        <v>-64223.510000000009</v>
      </c>
      <c r="N226" s="405">
        <f t="shared" si="194"/>
        <v>10451484.481710315</v>
      </c>
      <c r="O226" s="405">
        <f t="shared" si="195"/>
        <v>1834.5617571022879</v>
      </c>
      <c r="P226" s="405">
        <f t="shared" si="196"/>
        <v>1823.3573764323648</v>
      </c>
      <c r="Q226" s="369">
        <v>15</v>
      </c>
      <c r="R226" s="369">
        <v>15</v>
      </c>
      <c r="S226" s="369"/>
      <c r="T226" s="461">
        <f t="shared" si="197"/>
        <v>619576.07355141826</v>
      </c>
      <c r="U226" s="462">
        <f t="shared" si="198"/>
        <v>6.2607903641070897E-2</v>
      </c>
      <c r="V226" s="463">
        <f t="shared" si="199"/>
        <v>74.310615487400582</v>
      </c>
      <c r="W226" s="464"/>
      <c r="X226" s="242">
        <v>440</v>
      </c>
      <c r="Y226" s="18" t="s">
        <v>182</v>
      </c>
      <c r="Z226" s="21">
        <v>5622</v>
      </c>
      <c r="AA226" s="473">
        <f t="shared" si="200"/>
        <v>10010873.803795546</v>
      </c>
      <c r="AB226" s="473">
        <v>-2708766</v>
      </c>
      <c r="AC226" s="22">
        <v>7302107.8037955472</v>
      </c>
      <c r="AD226" s="36">
        <v>3227863</v>
      </c>
      <c r="AE226" s="22">
        <v>10529971</v>
      </c>
      <c r="AF226" s="21">
        <v>755028.91815889569</v>
      </c>
      <c r="AG226" s="418">
        <f t="shared" si="201"/>
        <v>11284999.918158896</v>
      </c>
      <c r="AH226" s="447">
        <v>-1388868</v>
      </c>
      <c r="AI226" s="442">
        <f t="shared" si="202"/>
        <v>9896131.9181588963</v>
      </c>
      <c r="AJ226" s="419">
        <f t="shared" si="203"/>
        <v>1760.2511416148873</v>
      </c>
      <c r="AK226" s="369">
        <v>15</v>
      </c>
    </row>
    <row r="227" spans="1:37">
      <c r="A227" s="242">
        <v>475</v>
      </c>
      <c r="B227" s="18" t="s">
        <v>186</v>
      </c>
      <c r="C227" s="21">
        <v>5479</v>
      </c>
      <c r="D227" s="476">
        <f t="shared" si="190"/>
        <v>5543362.0063794311</v>
      </c>
      <c r="E227" s="473">
        <v>-2632774.6394378627</v>
      </c>
      <c r="F227" s="22">
        <v>2910587.3669415684</v>
      </c>
      <c r="G227" s="36">
        <v>1762862.7257926892</v>
      </c>
      <c r="H227" s="22">
        <f t="shared" si="191"/>
        <v>4673450.0927342577</v>
      </c>
      <c r="I227" s="425">
        <v>1109423.2635306478</v>
      </c>
      <c r="J227" s="418">
        <f t="shared" si="192"/>
        <v>5782873.356264906</v>
      </c>
      <c r="K227" s="447">
        <v>-203971</v>
      </c>
      <c r="L227" s="442">
        <f t="shared" si="193"/>
        <v>5578902.356264906</v>
      </c>
      <c r="M227" s="418">
        <v>726188.66970000009</v>
      </c>
      <c r="N227" s="405">
        <f t="shared" si="194"/>
        <v>6305091.0259649064</v>
      </c>
      <c r="O227" s="405">
        <f t="shared" si="195"/>
        <v>1018.2336842972999</v>
      </c>
      <c r="P227" s="405">
        <f t="shared" si="196"/>
        <v>1150.774051097811</v>
      </c>
      <c r="Q227" s="369">
        <v>15</v>
      </c>
      <c r="R227" s="369">
        <v>15</v>
      </c>
      <c r="S227" s="369"/>
      <c r="T227" s="461">
        <f t="shared" si="197"/>
        <v>-21896.337534318678</v>
      </c>
      <c r="U227" s="462">
        <f t="shared" si="198"/>
        <v>-3.9095026854938791E-3</v>
      </c>
      <c r="V227" s="463">
        <f t="shared" si="199"/>
        <v>-2.50600839437584</v>
      </c>
      <c r="W227" s="464"/>
      <c r="X227" s="242">
        <v>475</v>
      </c>
      <c r="Y227" s="18" t="s">
        <v>186</v>
      </c>
      <c r="Z227" s="21">
        <v>5487</v>
      </c>
      <c r="AA227" s="473">
        <f t="shared" si="200"/>
        <v>4997260.1955657452</v>
      </c>
      <c r="AB227" s="473">
        <v>-2163588</v>
      </c>
      <c r="AC227" s="22">
        <v>2833672.1955657457</v>
      </c>
      <c r="AD227" s="36">
        <v>1865512</v>
      </c>
      <c r="AE227" s="22">
        <v>4699184</v>
      </c>
      <c r="AF227" s="21">
        <v>1105585.6937992244</v>
      </c>
      <c r="AG227" s="418">
        <f t="shared" si="201"/>
        <v>5804769.6937992247</v>
      </c>
      <c r="AH227" s="447">
        <v>-203971</v>
      </c>
      <c r="AI227" s="442">
        <f t="shared" si="202"/>
        <v>5600798.6937992247</v>
      </c>
      <c r="AJ227" s="419">
        <f t="shared" si="203"/>
        <v>1020.7396926916757</v>
      </c>
      <c r="AK227" s="369">
        <v>15</v>
      </c>
    </row>
    <row r="228" spans="1:37">
      <c r="A228" s="242">
        <v>499</v>
      </c>
      <c r="B228" s="18" t="s">
        <v>196</v>
      </c>
      <c r="C228" s="21">
        <v>19662</v>
      </c>
      <c r="D228" s="476">
        <f t="shared" si="190"/>
        <v>15659744.982232988</v>
      </c>
      <c r="E228" s="473">
        <v>242172.99264093116</v>
      </c>
      <c r="F228" s="22">
        <v>15901917.974873919</v>
      </c>
      <c r="G228" s="36">
        <v>4113035.363859355</v>
      </c>
      <c r="H228" s="22">
        <f t="shared" si="191"/>
        <v>20014953.338733274</v>
      </c>
      <c r="I228" s="425">
        <v>2874317.3275775257</v>
      </c>
      <c r="J228" s="418">
        <f t="shared" si="192"/>
        <v>22889270.666310802</v>
      </c>
      <c r="K228" s="447">
        <v>-1208697</v>
      </c>
      <c r="L228" s="442">
        <f t="shared" si="193"/>
        <v>21680573.666310802</v>
      </c>
      <c r="M228" s="418">
        <v>396158.98750999954</v>
      </c>
      <c r="N228" s="405">
        <f t="shared" si="194"/>
        <v>22076732.653820802</v>
      </c>
      <c r="O228" s="405">
        <f t="shared" si="195"/>
        <v>1102.6636998428849</v>
      </c>
      <c r="P228" s="405">
        <f t="shared" si="196"/>
        <v>1122.8121581640119</v>
      </c>
      <c r="Q228" s="369">
        <v>15</v>
      </c>
      <c r="R228" s="369">
        <v>15</v>
      </c>
      <c r="S228" s="369"/>
      <c r="T228" s="461">
        <f t="shared" si="197"/>
        <v>-2931698.6992890909</v>
      </c>
      <c r="U228" s="462">
        <f t="shared" si="198"/>
        <v>-0.11911532002167628</v>
      </c>
      <c r="V228" s="463">
        <f t="shared" si="199"/>
        <v>-157.17825171321124</v>
      </c>
      <c r="W228" s="464"/>
      <c r="X228" s="242">
        <v>499</v>
      </c>
      <c r="Y228" s="18" t="s">
        <v>196</v>
      </c>
      <c r="Z228" s="21">
        <v>19536</v>
      </c>
      <c r="AA228" s="473">
        <f t="shared" si="200"/>
        <v>15369363.046385489</v>
      </c>
      <c r="AB228" s="473">
        <v>3025041</v>
      </c>
      <c r="AC228" s="22">
        <v>18394404.046385489</v>
      </c>
      <c r="AD228" s="36">
        <v>4570585</v>
      </c>
      <c r="AE228" s="22">
        <v>22964990</v>
      </c>
      <c r="AF228" s="21">
        <v>2855979.3655998916</v>
      </c>
      <c r="AG228" s="418">
        <f t="shared" si="201"/>
        <v>25820969.365599893</v>
      </c>
      <c r="AH228" s="447">
        <v>-1208697</v>
      </c>
      <c r="AI228" s="442">
        <f t="shared" si="202"/>
        <v>24612272.365599893</v>
      </c>
      <c r="AJ228" s="419">
        <f t="shared" si="203"/>
        <v>1259.8419515560961</v>
      </c>
      <c r="AK228" s="369">
        <v>15</v>
      </c>
    </row>
    <row r="229" spans="1:37">
      <c r="A229" s="242">
        <v>545</v>
      </c>
      <c r="B229" s="18" t="s">
        <v>210</v>
      </c>
      <c r="C229" s="21">
        <v>9584</v>
      </c>
      <c r="D229" s="476">
        <f t="shared" si="190"/>
        <v>8495279.5322670154</v>
      </c>
      <c r="E229" s="473">
        <v>2690034.4461168768</v>
      </c>
      <c r="F229" s="22">
        <v>11185313.978383891</v>
      </c>
      <c r="G229" s="36">
        <v>3114606.4253798309</v>
      </c>
      <c r="H229" s="22">
        <f t="shared" si="191"/>
        <v>14299920.403763723</v>
      </c>
      <c r="I229" s="425">
        <v>2191848.117218161</v>
      </c>
      <c r="J229" s="418">
        <f t="shared" si="192"/>
        <v>16491768.520981884</v>
      </c>
      <c r="K229" s="447">
        <v>391283</v>
      </c>
      <c r="L229" s="442">
        <f t="shared" si="193"/>
        <v>16883051.520981885</v>
      </c>
      <c r="M229" s="418">
        <v>13591.487000000023</v>
      </c>
      <c r="N229" s="405">
        <f t="shared" si="194"/>
        <v>16896643.007981885</v>
      </c>
      <c r="O229" s="405">
        <f t="shared" si="195"/>
        <v>1761.5871787335022</v>
      </c>
      <c r="P229" s="405">
        <f t="shared" si="196"/>
        <v>1763.0053222017827</v>
      </c>
      <c r="Q229" s="369">
        <v>15</v>
      </c>
      <c r="R229" s="369">
        <v>15</v>
      </c>
      <c r="S229" s="369"/>
      <c r="T229" s="461">
        <f t="shared" si="197"/>
        <v>853273.95382439345</v>
      </c>
      <c r="U229" s="462">
        <f t="shared" si="198"/>
        <v>5.3230554837680244E-2</v>
      </c>
      <c r="V229" s="463">
        <f t="shared" si="199"/>
        <v>85.182915278420523</v>
      </c>
      <c r="W229" s="464"/>
      <c r="X229" s="242">
        <v>545</v>
      </c>
      <c r="Y229" s="18" t="s">
        <v>210</v>
      </c>
      <c r="Z229" s="21">
        <v>9562</v>
      </c>
      <c r="AA229" s="473">
        <f t="shared" si="200"/>
        <v>8107718.8050993569</v>
      </c>
      <c r="AB229" s="473">
        <v>2211251</v>
      </c>
      <c r="AC229" s="22">
        <v>10318969.805099357</v>
      </c>
      <c r="AD229" s="36">
        <v>3150065</v>
      </c>
      <c r="AE229" s="22">
        <v>13469035</v>
      </c>
      <c r="AF229" s="21">
        <v>2169459.5671574911</v>
      </c>
      <c r="AG229" s="418">
        <f t="shared" si="201"/>
        <v>15638494.567157492</v>
      </c>
      <c r="AH229" s="447">
        <v>391283</v>
      </c>
      <c r="AI229" s="442">
        <f t="shared" si="202"/>
        <v>16029777.567157492</v>
      </c>
      <c r="AJ229" s="419">
        <f t="shared" si="203"/>
        <v>1676.4042634550817</v>
      </c>
      <c r="AK229" s="369">
        <v>15</v>
      </c>
    </row>
    <row r="230" spans="1:37">
      <c r="A230" s="242">
        <v>598</v>
      </c>
      <c r="B230" s="18" t="s">
        <v>227</v>
      </c>
      <c r="C230" s="21">
        <v>19207</v>
      </c>
      <c r="D230" s="476">
        <f t="shared" si="190"/>
        <v>9638469.3668377995</v>
      </c>
      <c r="E230" s="473">
        <v>-11815192.600662775</v>
      </c>
      <c r="F230" s="22">
        <v>-2176723.2338249758</v>
      </c>
      <c r="G230" s="36">
        <v>1506314.2386241669</v>
      </c>
      <c r="H230" s="22">
        <f t="shared" si="191"/>
        <v>-670408.99520080886</v>
      </c>
      <c r="I230" s="425">
        <v>3124189.2120290324</v>
      </c>
      <c r="J230" s="418">
        <f t="shared" si="192"/>
        <v>2453780.2168282233</v>
      </c>
      <c r="K230" s="447">
        <v>2602371</v>
      </c>
      <c r="L230" s="442">
        <f t="shared" si="193"/>
        <v>5056151.2168282233</v>
      </c>
      <c r="M230" s="418">
        <v>776731.07850000018</v>
      </c>
      <c r="N230" s="405">
        <f t="shared" si="194"/>
        <v>5832882.2953282231</v>
      </c>
      <c r="O230" s="405">
        <f t="shared" si="195"/>
        <v>263.24523438476717</v>
      </c>
      <c r="P230" s="405">
        <f t="shared" si="196"/>
        <v>303.68523430667062</v>
      </c>
      <c r="Q230" s="369">
        <v>15</v>
      </c>
      <c r="R230" s="369">
        <v>15</v>
      </c>
      <c r="S230" s="369"/>
      <c r="T230" s="461">
        <f t="shared" si="197"/>
        <v>-3569261.4120007996</v>
      </c>
      <c r="U230" s="462">
        <f t="shared" si="198"/>
        <v>-0.41380761310724201</v>
      </c>
      <c r="V230" s="463">
        <f t="shared" si="199"/>
        <v>-188.41799171509263</v>
      </c>
      <c r="W230" s="464"/>
      <c r="X230" s="242">
        <v>598</v>
      </c>
      <c r="Y230" s="18" t="s">
        <v>227</v>
      </c>
      <c r="Z230" s="21">
        <v>19097</v>
      </c>
      <c r="AA230" s="473">
        <f t="shared" si="200"/>
        <v>9339512.9365354571</v>
      </c>
      <c r="AB230" s="473">
        <v>-7167336</v>
      </c>
      <c r="AC230" s="22">
        <v>2172176.9365354571</v>
      </c>
      <c r="AD230" s="36">
        <v>793398</v>
      </c>
      <c r="AE230" s="22">
        <v>2965575</v>
      </c>
      <c r="AF230" s="21">
        <v>3057466.6288290229</v>
      </c>
      <c r="AG230" s="418">
        <f t="shared" si="201"/>
        <v>6023041.6288290229</v>
      </c>
      <c r="AH230" s="447">
        <v>2602371</v>
      </c>
      <c r="AI230" s="442">
        <f t="shared" si="202"/>
        <v>8625412.6288290229</v>
      </c>
      <c r="AJ230" s="419">
        <f t="shared" si="203"/>
        <v>451.6632260998598</v>
      </c>
      <c r="AK230" s="369">
        <v>15</v>
      </c>
    </row>
    <row r="231" spans="1:37">
      <c r="A231" s="242">
        <v>599</v>
      </c>
      <c r="B231" s="18" t="s">
        <v>228</v>
      </c>
      <c r="C231" s="21">
        <v>11206</v>
      </c>
      <c r="D231" s="476">
        <f t="shared" si="190"/>
        <v>13969721.782136105</v>
      </c>
      <c r="E231" s="473">
        <v>-4430888.8484185515</v>
      </c>
      <c r="F231" s="22">
        <v>9538832.9337175526</v>
      </c>
      <c r="G231" s="36">
        <v>4786256.0862159692</v>
      </c>
      <c r="H231" s="22">
        <f t="shared" si="191"/>
        <v>14325089.019933522</v>
      </c>
      <c r="I231" s="425">
        <v>2063292.1723409942</v>
      </c>
      <c r="J231" s="418">
        <f t="shared" si="192"/>
        <v>16388381.192274516</v>
      </c>
      <c r="K231" s="447">
        <v>-904198</v>
      </c>
      <c r="L231" s="442">
        <f t="shared" si="193"/>
        <v>15484183.192274516</v>
      </c>
      <c r="M231" s="418">
        <v>-469055.65850000025</v>
      </c>
      <c r="N231" s="405">
        <f t="shared" si="194"/>
        <v>15015127.533774516</v>
      </c>
      <c r="O231" s="405">
        <f t="shared" si="195"/>
        <v>1381.7761192463427</v>
      </c>
      <c r="P231" s="405">
        <f t="shared" si="196"/>
        <v>1339.9185734226767</v>
      </c>
      <c r="Q231" s="369">
        <v>15</v>
      </c>
      <c r="R231" s="369">
        <v>15</v>
      </c>
      <c r="S231" s="369"/>
      <c r="T231" s="461">
        <f t="shared" si="197"/>
        <v>278307.76462532207</v>
      </c>
      <c r="U231" s="462">
        <f t="shared" si="198"/>
        <v>1.8302646628241385E-2</v>
      </c>
      <c r="V231" s="463">
        <f t="shared" si="199"/>
        <v>20.705995038573747</v>
      </c>
      <c r="W231" s="464"/>
      <c r="X231" s="242">
        <v>599</v>
      </c>
      <c r="Y231" s="18" t="s">
        <v>228</v>
      </c>
      <c r="Z231" s="21">
        <v>11172</v>
      </c>
      <c r="AA231" s="473">
        <f t="shared" si="200"/>
        <v>13366869.773979049</v>
      </c>
      <c r="AB231" s="473">
        <v>-4436613</v>
      </c>
      <c r="AC231" s="22">
        <v>8930256.7739790492</v>
      </c>
      <c r="AD231" s="36">
        <v>5139984</v>
      </c>
      <c r="AE231" s="22">
        <v>14070241</v>
      </c>
      <c r="AF231" s="21">
        <v>2039832.4276491948</v>
      </c>
      <c r="AG231" s="418">
        <f t="shared" si="201"/>
        <v>16110073.427649194</v>
      </c>
      <c r="AH231" s="447">
        <v>-904198</v>
      </c>
      <c r="AI231" s="442">
        <f t="shared" si="202"/>
        <v>15205875.427649194</v>
      </c>
      <c r="AJ231" s="419">
        <f t="shared" si="203"/>
        <v>1361.0701242077689</v>
      </c>
      <c r="AK231" s="369">
        <v>15</v>
      </c>
    </row>
    <row r="232" spans="1:37">
      <c r="A232" s="242">
        <v>893</v>
      </c>
      <c r="B232" s="18" t="s">
        <v>316</v>
      </c>
      <c r="C232" s="21">
        <v>7434</v>
      </c>
      <c r="D232" s="476">
        <f t="shared" si="190"/>
        <v>6462834.4996465966</v>
      </c>
      <c r="E232" s="473">
        <v>-765800.04737189412</v>
      </c>
      <c r="F232" s="22">
        <v>5697034.4522747025</v>
      </c>
      <c r="G232" s="36">
        <v>2391906.1517965347</v>
      </c>
      <c r="H232" s="22">
        <f t="shared" si="191"/>
        <v>8088940.6040712371</v>
      </c>
      <c r="I232" s="425">
        <v>1532299.524666938</v>
      </c>
      <c r="J232" s="418">
        <f t="shared" si="192"/>
        <v>9621240.1287381761</v>
      </c>
      <c r="K232" s="447">
        <v>-300256</v>
      </c>
      <c r="L232" s="442">
        <f t="shared" si="193"/>
        <v>9320984.1287381761</v>
      </c>
      <c r="M232" s="418">
        <v>74.67850000000908</v>
      </c>
      <c r="N232" s="405">
        <f t="shared" si="194"/>
        <v>9321058.8072381765</v>
      </c>
      <c r="O232" s="405">
        <f t="shared" si="195"/>
        <v>1253.8316019287297</v>
      </c>
      <c r="P232" s="405">
        <f t="shared" si="196"/>
        <v>1253.8416474627625</v>
      </c>
      <c r="Q232" s="369">
        <v>15</v>
      </c>
      <c r="R232" s="369">
        <v>15</v>
      </c>
      <c r="S232" s="369"/>
      <c r="T232" s="461">
        <f t="shared" si="197"/>
        <v>224304.74310204014</v>
      </c>
      <c r="U232" s="462">
        <f t="shared" si="198"/>
        <v>2.4657870591352538E-2</v>
      </c>
      <c r="V232" s="463">
        <f t="shared" si="199"/>
        <v>40.455666803194617</v>
      </c>
      <c r="W232" s="464"/>
      <c r="X232" s="242">
        <v>893</v>
      </c>
      <c r="Y232" s="18" t="s">
        <v>316</v>
      </c>
      <c r="Z232" s="21">
        <v>7497</v>
      </c>
      <c r="AA232" s="473">
        <f t="shared" si="200"/>
        <v>6499326.8965137638</v>
      </c>
      <c r="AB232" s="473">
        <v>-827929</v>
      </c>
      <c r="AC232" s="22">
        <v>5671397.8965137638</v>
      </c>
      <c r="AD232" s="36">
        <v>2204497</v>
      </c>
      <c r="AE232" s="22">
        <v>7875895</v>
      </c>
      <c r="AF232" s="21">
        <v>1521040.3856361366</v>
      </c>
      <c r="AG232" s="418">
        <f t="shared" si="201"/>
        <v>9396935.3856361359</v>
      </c>
      <c r="AH232" s="447">
        <v>-300256</v>
      </c>
      <c r="AI232" s="442">
        <f t="shared" si="202"/>
        <v>9096679.3856361359</v>
      </c>
      <c r="AJ232" s="419">
        <f t="shared" si="203"/>
        <v>1213.3759351255351</v>
      </c>
      <c r="AK232" s="369">
        <v>15</v>
      </c>
    </row>
    <row r="233" spans="1:37">
      <c r="A233" s="242">
        <v>905</v>
      </c>
      <c r="B233" s="18" t="s">
        <v>318</v>
      </c>
      <c r="C233" s="21">
        <v>67988</v>
      </c>
      <c r="D233" s="476">
        <f t="shared" si="190"/>
        <v>22188829.296726</v>
      </c>
      <c r="E233" s="473">
        <v>-27479251.073855605</v>
      </c>
      <c r="F233" s="22">
        <v>-5290421.7771296054</v>
      </c>
      <c r="G233" s="36">
        <v>3196897.4530323325</v>
      </c>
      <c r="H233" s="22">
        <f t="shared" si="191"/>
        <v>-2093524.3240972729</v>
      </c>
      <c r="I233" s="425">
        <v>10755839.592748186</v>
      </c>
      <c r="J233" s="418">
        <f t="shared" si="192"/>
        <v>8662315.2686509117</v>
      </c>
      <c r="K233" s="447">
        <v>28479655</v>
      </c>
      <c r="L233" s="442">
        <f t="shared" si="193"/>
        <v>37141970.268650912</v>
      </c>
      <c r="M233" s="418">
        <v>-5464909.9000599999</v>
      </c>
      <c r="N233" s="405">
        <f t="shared" si="194"/>
        <v>31677060.368590914</v>
      </c>
      <c r="O233" s="405">
        <f t="shared" si="195"/>
        <v>546.30185133627867</v>
      </c>
      <c r="P233" s="405">
        <f t="shared" si="196"/>
        <v>465.9213444812454</v>
      </c>
      <c r="Q233" s="369">
        <v>15</v>
      </c>
      <c r="R233" s="369">
        <v>15</v>
      </c>
      <c r="S233" s="369"/>
      <c r="T233" s="461">
        <f t="shared" si="197"/>
        <v>-11795985.624942787</v>
      </c>
      <c r="U233" s="462">
        <f t="shared" si="198"/>
        <v>-0.24103960636588337</v>
      </c>
      <c r="V233" s="463">
        <f t="shared" si="199"/>
        <v>-177.47180678090979</v>
      </c>
      <c r="W233" s="464"/>
      <c r="X233" s="242">
        <v>905</v>
      </c>
      <c r="Y233" s="18" t="s">
        <v>318</v>
      </c>
      <c r="Z233" s="21">
        <v>67615</v>
      </c>
      <c r="AA233" s="473">
        <f t="shared" si="200"/>
        <v>21540502.137507312</v>
      </c>
      <c r="AB233" s="473">
        <v>-14155992</v>
      </c>
      <c r="AC233" s="22">
        <v>7384510.137507312</v>
      </c>
      <c r="AD233" s="36">
        <v>2607194</v>
      </c>
      <c r="AE233" s="22">
        <v>9991704</v>
      </c>
      <c r="AF233" s="21">
        <v>10466596.893593699</v>
      </c>
      <c r="AG233" s="418">
        <f t="shared" si="201"/>
        <v>20458300.893593699</v>
      </c>
      <c r="AH233" s="447">
        <v>28479655</v>
      </c>
      <c r="AI233" s="442">
        <f t="shared" si="202"/>
        <v>48937955.893593699</v>
      </c>
      <c r="AJ233" s="419">
        <f t="shared" si="203"/>
        <v>723.77365811718846</v>
      </c>
      <c r="AK233" s="369">
        <v>15</v>
      </c>
    </row>
    <row r="234" spans="1:37">
      <c r="A234" s="242">
        <v>946</v>
      </c>
      <c r="B234" s="18" t="s">
        <v>331</v>
      </c>
      <c r="C234" s="21">
        <v>6287</v>
      </c>
      <c r="D234" s="476">
        <f t="shared" si="190"/>
        <v>5089401.4709421862</v>
      </c>
      <c r="E234" s="473">
        <v>-404628.41926935717</v>
      </c>
      <c r="F234" s="22">
        <v>4684773.0516728293</v>
      </c>
      <c r="G234" s="36">
        <v>2162266.2020459869</v>
      </c>
      <c r="H234" s="22">
        <f t="shared" si="191"/>
        <v>6847039.2537188157</v>
      </c>
      <c r="I234" s="425">
        <v>1381999.1452918865</v>
      </c>
      <c r="J234" s="418">
        <f t="shared" si="192"/>
        <v>8229038.399010702</v>
      </c>
      <c r="K234" s="447">
        <v>711365</v>
      </c>
      <c r="L234" s="442">
        <f t="shared" si="193"/>
        <v>8940403.399010703</v>
      </c>
      <c r="M234" s="418">
        <v>-157974.89890000003</v>
      </c>
      <c r="N234" s="405">
        <f t="shared" si="194"/>
        <v>8782428.5001107026</v>
      </c>
      <c r="O234" s="405">
        <f t="shared" si="195"/>
        <v>1422.0460313362021</v>
      </c>
      <c r="P234" s="405">
        <f t="shared" si="196"/>
        <v>1396.918800717465</v>
      </c>
      <c r="Q234" s="369">
        <v>15</v>
      </c>
      <c r="R234" s="369">
        <v>15</v>
      </c>
      <c r="S234" s="369"/>
      <c r="T234" s="461">
        <f t="shared" si="197"/>
        <v>-157180.19570246339</v>
      </c>
      <c r="U234" s="462">
        <f t="shared" si="198"/>
        <v>-1.7277136732637966E-2</v>
      </c>
      <c r="V234" s="463">
        <f t="shared" si="199"/>
        <v>-4.8020857769042777</v>
      </c>
      <c r="W234" s="464"/>
      <c r="X234" s="242">
        <v>946</v>
      </c>
      <c r="Y234" s="18" t="s">
        <v>331</v>
      </c>
      <c r="Z234" s="21">
        <v>6376</v>
      </c>
      <c r="AA234" s="473">
        <f t="shared" si="200"/>
        <v>4901433.4107991783</v>
      </c>
      <c r="AB234" s="473">
        <v>79508</v>
      </c>
      <c r="AC234" s="22">
        <v>4980941.4107991783</v>
      </c>
      <c r="AD234" s="36">
        <v>2025058</v>
      </c>
      <c r="AE234" s="22">
        <v>7006000</v>
      </c>
      <c r="AF234" s="21">
        <v>1380218.5947131673</v>
      </c>
      <c r="AG234" s="418">
        <f t="shared" si="201"/>
        <v>8386218.5947131673</v>
      </c>
      <c r="AH234" s="447">
        <v>711365</v>
      </c>
      <c r="AI234" s="442">
        <f t="shared" si="202"/>
        <v>9097583.5947131664</v>
      </c>
      <c r="AJ234" s="419">
        <f t="shared" si="203"/>
        <v>1426.8481171131064</v>
      </c>
      <c r="AK234" s="369">
        <v>15</v>
      </c>
    </row>
    <row r="235" spans="1:37" s="175" customFormat="1">
      <c r="A235" s="544"/>
      <c r="B235" s="18" t="s">
        <v>427</v>
      </c>
      <c r="C235" s="38">
        <f>SUM(C221:C234)</f>
        <v>176323</v>
      </c>
      <c r="D235" s="568">
        <f t="shared" ref="D235:AI235" si="204">SUM(D221:D234)</f>
        <v>109811927.69725057</v>
      </c>
      <c r="E235" s="568">
        <f t="shared" si="204"/>
        <v>-50606443.192731492</v>
      </c>
      <c r="F235" s="38">
        <f t="shared" si="204"/>
        <v>59205484.504519098</v>
      </c>
      <c r="G235" s="38">
        <f t="shared" si="204"/>
        <v>34251924.367242388</v>
      </c>
      <c r="H235" s="38">
        <f t="shared" si="204"/>
        <v>93457408.871761471</v>
      </c>
      <c r="I235" s="38">
        <f t="shared" si="204"/>
        <v>30653568.83429756</v>
      </c>
      <c r="J235" s="38">
        <f t="shared" si="204"/>
        <v>124110977.70605902</v>
      </c>
      <c r="K235" s="578">
        <f t="shared" si="204"/>
        <v>28929846</v>
      </c>
      <c r="L235" s="579">
        <f t="shared" si="204"/>
        <v>153040823.70605904</v>
      </c>
      <c r="M235" s="419">
        <f t="shared" si="204"/>
        <v>-5175541.1675500004</v>
      </c>
      <c r="N235" s="419">
        <f t="shared" si="204"/>
        <v>147865282.53850904</v>
      </c>
      <c r="O235" s="405">
        <f t="shared" si="195"/>
        <v>867.95723590262776</v>
      </c>
      <c r="P235" s="405">
        <f t="shared" si="196"/>
        <v>838.60462071601</v>
      </c>
      <c r="Q235" s="545">
        <v>15</v>
      </c>
      <c r="R235" s="545">
        <v>15</v>
      </c>
      <c r="S235" s="545"/>
      <c r="T235" s="546">
        <f t="shared" si="197"/>
        <v>-16991239.099877954</v>
      </c>
      <c r="U235" s="547">
        <f t="shared" si="198"/>
        <v>-9.9929618093680339E-2</v>
      </c>
      <c r="V235" s="548">
        <f t="shared" si="199"/>
        <v>-97.909027103927542</v>
      </c>
      <c r="W235" s="38"/>
      <c r="X235" s="38"/>
      <c r="Y235" s="38"/>
      <c r="Z235" s="38">
        <f t="shared" si="204"/>
        <v>176041</v>
      </c>
      <c r="AA235" s="38">
        <f t="shared" si="204"/>
        <v>105612494.63941008</v>
      </c>
      <c r="AB235" s="38">
        <f t="shared" si="204"/>
        <v>-28426602</v>
      </c>
      <c r="AC235" s="38">
        <f t="shared" si="204"/>
        <v>77185892.639410079</v>
      </c>
      <c r="AD235" s="38">
        <f t="shared" si="204"/>
        <v>33752704</v>
      </c>
      <c r="AE235" s="38">
        <f t="shared" si="204"/>
        <v>110938597</v>
      </c>
      <c r="AF235" s="38">
        <f t="shared" si="204"/>
        <v>30163619.805936988</v>
      </c>
      <c r="AG235" s="38">
        <f t="shared" si="204"/>
        <v>141102216.80593699</v>
      </c>
      <c r="AH235" s="38">
        <f t="shared" si="204"/>
        <v>28929846</v>
      </c>
      <c r="AI235" s="38">
        <f t="shared" si="204"/>
        <v>170032062.80593699</v>
      </c>
      <c r="AJ235" s="419">
        <f t="shared" si="203"/>
        <v>965.8662630065553</v>
      </c>
      <c r="AK235" s="545"/>
    </row>
    <row r="236" spans="1:37">
      <c r="A236" s="242"/>
      <c r="B236" s="18"/>
      <c r="C236" s="21"/>
      <c r="D236" s="476"/>
      <c r="E236" s="473"/>
      <c r="F236" s="22"/>
      <c r="G236" s="36"/>
      <c r="H236" s="22"/>
      <c r="I236" s="425"/>
      <c r="J236" s="418"/>
      <c r="K236" s="447"/>
      <c r="L236" s="442"/>
      <c r="M236" s="418"/>
      <c r="N236" s="405"/>
      <c r="O236" s="405"/>
      <c r="P236" s="405"/>
      <c r="Q236" s="369"/>
      <c r="R236" s="369"/>
      <c r="S236" s="369"/>
      <c r="T236" s="461"/>
      <c r="U236" s="462"/>
      <c r="V236" s="463"/>
      <c r="W236" s="464"/>
      <c r="X236" s="242"/>
      <c r="Y236" s="18"/>
      <c r="Z236" s="21"/>
      <c r="AA236" s="473"/>
      <c r="AB236" s="473"/>
      <c r="AC236" s="22"/>
      <c r="AD236" s="36"/>
      <c r="AE236" s="22"/>
      <c r="AF236" s="21"/>
      <c r="AG236" s="418"/>
      <c r="AH236" s="447"/>
      <c r="AI236" s="442"/>
      <c r="AJ236" s="419"/>
      <c r="AK236" s="369"/>
    </row>
    <row r="237" spans="1:37">
      <c r="A237" s="242">
        <v>74</v>
      </c>
      <c r="B237" s="18" t="s">
        <v>62</v>
      </c>
      <c r="C237" s="21">
        <v>1052</v>
      </c>
      <c r="D237" s="476">
        <f t="shared" ref="D237:D244" si="205">F237-E237</f>
        <v>523618.18759566173</v>
      </c>
      <c r="E237" s="473">
        <v>198159.48422991237</v>
      </c>
      <c r="F237" s="22">
        <v>721777.67182557413</v>
      </c>
      <c r="G237" s="36">
        <v>517079.63859000657</v>
      </c>
      <c r="H237" s="22">
        <f t="shared" ref="H237:H244" si="206">SUM(F237:G237)</f>
        <v>1238857.3104155806</v>
      </c>
      <c r="I237" s="425">
        <v>288321.85245114315</v>
      </c>
      <c r="J237" s="418">
        <f t="shared" ref="J237:J244" si="207">H237+I237</f>
        <v>1527179.1628667237</v>
      </c>
      <c r="K237" s="447">
        <v>-305209</v>
      </c>
      <c r="L237" s="442">
        <f t="shared" ref="L237:L244" si="208">J237+K237</f>
        <v>1221970.1628667237</v>
      </c>
      <c r="M237" s="418">
        <v>49287.80999999999</v>
      </c>
      <c r="N237" s="405">
        <f t="shared" ref="N237:N244" si="209">SUM(L237:M237)</f>
        <v>1271257.9728667238</v>
      </c>
      <c r="O237" s="405">
        <f t="shared" ref="O237:O245" si="210">L237/C237</f>
        <v>1161.5685958809161</v>
      </c>
      <c r="P237" s="405">
        <f t="shared" ref="P237:P245" si="211">N237/C237</f>
        <v>1208.4201262991671</v>
      </c>
      <c r="Q237" s="369">
        <v>16</v>
      </c>
      <c r="R237" s="369">
        <v>16</v>
      </c>
      <c r="S237" s="369"/>
      <c r="T237" s="461">
        <f t="shared" ref="T237:T245" si="212">L237-AI237</f>
        <v>93894.790113663999</v>
      </c>
      <c r="U237" s="462">
        <f t="shared" ref="U237:U245" si="213">T237/AI237</f>
        <v>8.3234500443453929E-2</v>
      </c>
      <c r="V237" s="463">
        <f t="shared" ref="V237:V245" si="214">O237-AJ237</f>
        <v>119.94775308030694</v>
      </c>
      <c r="W237" s="464"/>
      <c r="X237" s="242">
        <v>74</v>
      </c>
      <c r="Y237" s="18" t="s">
        <v>62</v>
      </c>
      <c r="Z237" s="21">
        <v>1083</v>
      </c>
      <c r="AA237" s="473">
        <f t="shared" ref="AA237:AA244" si="215">AC237-AB237</f>
        <v>530947.62723813998</v>
      </c>
      <c r="AB237" s="473">
        <v>153032</v>
      </c>
      <c r="AC237" s="22">
        <v>683979.62723813998</v>
      </c>
      <c r="AD237" s="36">
        <v>462783</v>
      </c>
      <c r="AE237" s="22">
        <v>1146762</v>
      </c>
      <c r="AF237" s="21">
        <v>286522.37275305967</v>
      </c>
      <c r="AG237" s="418">
        <f t="shared" ref="AG237:AG244" si="216">SUM(AE237:AF237)</f>
        <v>1433284.3727530597</v>
      </c>
      <c r="AH237" s="447">
        <v>-305209</v>
      </c>
      <c r="AI237" s="442">
        <f t="shared" ref="AI237:AI244" si="217">SUM(AG237:AH237)</f>
        <v>1128075.3727530597</v>
      </c>
      <c r="AJ237" s="419">
        <f t="shared" ref="AJ237:AJ245" si="218">AI237/Z237</f>
        <v>1041.6208428006091</v>
      </c>
      <c r="AK237" s="369">
        <v>16</v>
      </c>
    </row>
    <row r="238" spans="1:37">
      <c r="A238" s="242">
        <v>217</v>
      </c>
      <c r="B238" s="18" t="s">
        <v>113</v>
      </c>
      <c r="C238" s="21">
        <v>5352</v>
      </c>
      <c r="D238" s="476">
        <f t="shared" si="205"/>
        <v>2560514.1963665541</v>
      </c>
      <c r="E238" s="473">
        <v>-1879690.0653543526</v>
      </c>
      <c r="F238" s="22">
        <v>680824.13101220177</v>
      </c>
      <c r="G238" s="36">
        <v>2723436.6528655123</v>
      </c>
      <c r="H238" s="22">
        <f t="shared" si="206"/>
        <v>3404260.7838777141</v>
      </c>
      <c r="I238" s="425">
        <v>1068896.8647066934</v>
      </c>
      <c r="J238" s="418">
        <f t="shared" si="207"/>
        <v>4473157.6485844078</v>
      </c>
      <c r="K238" s="447">
        <v>95280</v>
      </c>
      <c r="L238" s="442">
        <f t="shared" si="208"/>
        <v>4568437.6485844078</v>
      </c>
      <c r="M238" s="418">
        <v>-20984.658499999998</v>
      </c>
      <c r="N238" s="405">
        <f t="shared" si="209"/>
        <v>4547452.9900844079</v>
      </c>
      <c r="O238" s="405">
        <f t="shared" si="210"/>
        <v>853.59447843505382</v>
      </c>
      <c r="P238" s="405">
        <f t="shared" si="211"/>
        <v>849.67357811741556</v>
      </c>
      <c r="Q238" s="369">
        <v>16</v>
      </c>
      <c r="R238" s="369">
        <v>16</v>
      </c>
      <c r="S238" s="369"/>
      <c r="T238" s="461">
        <f t="shared" si="212"/>
        <v>-452067.55257269647</v>
      </c>
      <c r="U238" s="462">
        <f t="shared" si="213"/>
        <v>-9.0044235482219181E-2</v>
      </c>
      <c r="V238" s="463">
        <f t="shared" si="214"/>
        <v>-77.853610833425591</v>
      </c>
      <c r="W238" s="464"/>
      <c r="X238" s="242">
        <v>217</v>
      </c>
      <c r="Y238" s="18" t="s">
        <v>113</v>
      </c>
      <c r="Z238" s="21">
        <v>5390</v>
      </c>
      <c r="AA238" s="473">
        <f t="shared" si="215"/>
        <v>2468348.7711236691</v>
      </c>
      <c r="AB238" s="473">
        <v>-1333588</v>
      </c>
      <c r="AC238" s="22">
        <v>1134760.7711236689</v>
      </c>
      <c r="AD238" s="36">
        <v>2726306</v>
      </c>
      <c r="AE238" s="22">
        <v>3861067</v>
      </c>
      <c r="AF238" s="21">
        <v>1064158.201157104</v>
      </c>
      <c r="AG238" s="418">
        <f t="shared" si="216"/>
        <v>4925225.2011571042</v>
      </c>
      <c r="AH238" s="447">
        <v>95280</v>
      </c>
      <c r="AI238" s="442">
        <f t="shared" si="217"/>
        <v>5020505.2011571042</v>
      </c>
      <c r="AJ238" s="419">
        <f t="shared" si="218"/>
        <v>931.44808926847941</v>
      </c>
      <c r="AK238" s="369">
        <v>16</v>
      </c>
    </row>
    <row r="239" spans="1:37">
      <c r="A239" s="242">
        <v>236</v>
      </c>
      <c r="B239" s="18" t="s">
        <v>122</v>
      </c>
      <c r="C239" s="21">
        <v>4198</v>
      </c>
      <c r="D239" s="476">
        <f t="shared" si="205"/>
        <v>2078652.6015746216</v>
      </c>
      <c r="E239" s="473">
        <v>-406865.48366856744</v>
      </c>
      <c r="F239" s="22">
        <v>1671787.1179060542</v>
      </c>
      <c r="G239" s="36">
        <v>2256432.1736401082</v>
      </c>
      <c r="H239" s="22">
        <f t="shared" si="206"/>
        <v>3928219.2915461622</v>
      </c>
      <c r="I239" s="425">
        <v>899195.01070310862</v>
      </c>
      <c r="J239" s="418">
        <f t="shared" si="207"/>
        <v>4827414.3022492705</v>
      </c>
      <c r="K239" s="447">
        <v>763780</v>
      </c>
      <c r="L239" s="442">
        <f t="shared" si="208"/>
        <v>5591194.3022492705</v>
      </c>
      <c r="M239" s="418">
        <v>301148.51910000003</v>
      </c>
      <c r="N239" s="405">
        <f t="shared" si="209"/>
        <v>5892342.8213492706</v>
      </c>
      <c r="O239" s="405">
        <f t="shared" si="210"/>
        <v>1331.8709628988258</v>
      </c>
      <c r="P239" s="405">
        <f t="shared" si="211"/>
        <v>1403.6071513457052</v>
      </c>
      <c r="Q239" s="369">
        <v>16</v>
      </c>
      <c r="R239" s="369">
        <v>16</v>
      </c>
      <c r="S239" s="369"/>
      <c r="T239" s="461">
        <f t="shared" si="212"/>
        <v>107344.62146652304</v>
      </c>
      <c r="U239" s="462">
        <f t="shared" si="213"/>
        <v>1.9574683427719522E-2</v>
      </c>
      <c r="V239" s="463">
        <f t="shared" si="214"/>
        <v>24.947778727532295</v>
      </c>
      <c r="W239" s="464"/>
      <c r="X239" s="242">
        <v>236</v>
      </c>
      <c r="Y239" s="18" t="s">
        <v>122</v>
      </c>
      <c r="Z239" s="21">
        <v>4196</v>
      </c>
      <c r="AA239" s="473">
        <f t="shared" si="215"/>
        <v>2069050.6582587203</v>
      </c>
      <c r="AB239" s="473">
        <v>-528791</v>
      </c>
      <c r="AC239" s="22">
        <v>1540259.6582587203</v>
      </c>
      <c r="AD239" s="36">
        <v>2283320</v>
      </c>
      <c r="AE239" s="22">
        <v>3823580</v>
      </c>
      <c r="AF239" s="21">
        <v>896489.68078274722</v>
      </c>
      <c r="AG239" s="418">
        <f t="shared" si="216"/>
        <v>4720069.6807827475</v>
      </c>
      <c r="AH239" s="447">
        <v>763780</v>
      </c>
      <c r="AI239" s="442">
        <f t="shared" si="217"/>
        <v>5483849.6807827475</v>
      </c>
      <c r="AJ239" s="419">
        <f t="shared" si="218"/>
        <v>1306.9231841712935</v>
      </c>
      <c r="AK239" s="369">
        <v>16</v>
      </c>
    </row>
    <row r="240" spans="1:37">
      <c r="A240" s="242">
        <v>272</v>
      </c>
      <c r="B240" s="18" t="s">
        <v>137</v>
      </c>
      <c r="C240" s="21">
        <v>48006</v>
      </c>
      <c r="D240" s="476">
        <f t="shared" si="205"/>
        <v>27211379.106165297</v>
      </c>
      <c r="E240" s="473">
        <v>-16573783.614642607</v>
      </c>
      <c r="F240" s="22">
        <v>10637595.491522692</v>
      </c>
      <c r="G240" s="36">
        <v>9084866.4605598319</v>
      </c>
      <c r="H240" s="22">
        <f t="shared" si="206"/>
        <v>19722461.952082522</v>
      </c>
      <c r="I240" s="425">
        <v>7691558.0895481976</v>
      </c>
      <c r="J240" s="418">
        <f t="shared" si="207"/>
        <v>27414020.041630719</v>
      </c>
      <c r="K240" s="447">
        <v>-966109</v>
      </c>
      <c r="L240" s="442">
        <f t="shared" si="208"/>
        <v>26447911.041630719</v>
      </c>
      <c r="M240" s="418">
        <v>15906.520499999984</v>
      </c>
      <c r="N240" s="405">
        <f t="shared" si="209"/>
        <v>26463817.562130719</v>
      </c>
      <c r="O240" s="405">
        <f t="shared" si="210"/>
        <v>550.92928054057245</v>
      </c>
      <c r="P240" s="405">
        <f t="shared" si="211"/>
        <v>551.26062496626923</v>
      </c>
      <c r="Q240" s="369">
        <v>16</v>
      </c>
      <c r="R240" s="369">
        <v>16</v>
      </c>
      <c r="S240" s="369"/>
      <c r="T240" s="461">
        <f t="shared" si="212"/>
        <v>-6312301.8067684658</v>
      </c>
      <c r="U240" s="462">
        <f t="shared" si="213"/>
        <v>-0.1926819534408768</v>
      </c>
      <c r="V240" s="463">
        <f t="shared" si="214"/>
        <v>-132.87152616378762</v>
      </c>
      <c r="W240" s="464"/>
      <c r="X240" s="242">
        <v>272</v>
      </c>
      <c r="Y240" s="18" t="s">
        <v>137</v>
      </c>
      <c r="Z240" s="21">
        <v>47909</v>
      </c>
      <c r="AA240" s="473">
        <f t="shared" si="215"/>
        <v>26107056.931182861</v>
      </c>
      <c r="AB240" s="473">
        <v>-8595848</v>
      </c>
      <c r="AC240" s="22">
        <v>17511208.931182861</v>
      </c>
      <c r="AD240" s="36">
        <v>8660489</v>
      </c>
      <c r="AE240" s="22">
        <v>26171698</v>
      </c>
      <c r="AF240" s="21">
        <v>7554623.8483991865</v>
      </c>
      <c r="AG240" s="418">
        <f t="shared" si="216"/>
        <v>33726321.848399185</v>
      </c>
      <c r="AH240" s="447">
        <v>-966109</v>
      </c>
      <c r="AI240" s="442">
        <f t="shared" si="217"/>
        <v>32760212.848399185</v>
      </c>
      <c r="AJ240" s="419">
        <f t="shared" si="218"/>
        <v>683.80080670436007</v>
      </c>
      <c r="AK240" s="369">
        <v>16</v>
      </c>
    </row>
    <row r="241" spans="1:37">
      <c r="A241" s="242">
        <v>421</v>
      </c>
      <c r="B241" s="18" t="s">
        <v>172</v>
      </c>
      <c r="C241" s="21">
        <v>695</v>
      </c>
      <c r="D241" s="476">
        <f t="shared" si="205"/>
        <v>720615.63130609528</v>
      </c>
      <c r="E241" s="473">
        <v>414275.03958797193</v>
      </c>
      <c r="F241" s="22">
        <v>1134890.6708940673</v>
      </c>
      <c r="G241" s="36">
        <v>197379.42246718012</v>
      </c>
      <c r="H241" s="22">
        <f t="shared" si="206"/>
        <v>1332270.0933612473</v>
      </c>
      <c r="I241" s="425">
        <v>170432.7658465337</v>
      </c>
      <c r="J241" s="418">
        <f t="shared" si="207"/>
        <v>1502702.859207781</v>
      </c>
      <c r="K241" s="447">
        <v>-186258</v>
      </c>
      <c r="L241" s="442">
        <f t="shared" si="208"/>
        <v>1316444.859207781</v>
      </c>
      <c r="M241" s="418">
        <v>0</v>
      </c>
      <c r="N241" s="405">
        <f t="shared" si="209"/>
        <v>1316444.859207781</v>
      </c>
      <c r="O241" s="405">
        <f t="shared" si="210"/>
        <v>1894.1652650471669</v>
      </c>
      <c r="P241" s="405">
        <f t="shared" si="211"/>
        <v>1894.1652650471669</v>
      </c>
      <c r="Q241" s="369">
        <v>16</v>
      </c>
      <c r="R241" s="369">
        <v>16</v>
      </c>
      <c r="S241" s="369"/>
      <c r="T241" s="461">
        <f t="shared" si="212"/>
        <v>571439.15404836531</v>
      </c>
      <c r="U241" s="462">
        <f t="shared" si="213"/>
        <v>0.76702654770420742</v>
      </c>
      <c r="V241" s="463">
        <f t="shared" si="214"/>
        <v>857.99599500625504</v>
      </c>
      <c r="W241" s="464"/>
      <c r="X241" s="242">
        <v>421</v>
      </c>
      <c r="Y241" s="18" t="s">
        <v>172</v>
      </c>
      <c r="Z241" s="21">
        <v>719</v>
      </c>
      <c r="AA241" s="473">
        <f t="shared" si="215"/>
        <v>663505.36697276717</v>
      </c>
      <c r="AB241" s="473">
        <v>8036</v>
      </c>
      <c r="AC241" s="22">
        <v>671541.36697276717</v>
      </c>
      <c r="AD241" s="36">
        <v>87700</v>
      </c>
      <c r="AE241" s="22">
        <v>759242</v>
      </c>
      <c r="AF241" s="21">
        <v>172021.70515941572</v>
      </c>
      <c r="AG241" s="418">
        <f t="shared" si="216"/>
        <v>931263.70515941572</v>
      </c>
      <c r="AH241" s="447">
        <v>-186258</v>
      </c>
      <c r="AI241" s="442">
        <f t="shared" si="217"/>
        <v>745005.70515941572</v>
      </c>
      <c r="AJ241" s="419">
        <f t="shared" si="218"/>
        <v>1036.1692700409119</v>
      </c>
      <c r="AK241" s="369">
        <v>16</v>
      </c>
    </row>
    <row r="242" spans="1:37">
      <c r="A242" s="242">
        <v>584</v>
      </c>
      <c r="B242" s="18" t="s">
        <v>222</v>
      </c>
      <c r="C242" s="21">
        <v>2653</v>
      </c>
      <c r="D242" s="476">
        <f t="shared" si="205"/>
        <v>3817863.0916703423</v>
      </c>
      <c r="E242" s="473">
        <v>-1019019.2161576491</v>
      </c>
      <c r="F242" s="22">
        <v>2798843.8755126931</v>
      </c>
      <c r="G242" s="36">
        <v>1820064.9121482298</v>
      </c>
      <c r="H242" s="22">
        <f t="shared" si="206"/>
        <v>4618908.7876609229</v>
      </c>
      <c r="I242" s="425">
        <v>547938.6876702545</v>
      </c>
      <c r="J242" s="418">
        <f t="shared" si="207"/>
        <v>5166847.475331177</v>
      </c>
      <c r="K242" s="447">
        <v>249790</v>
      </c>
      <c r="L242" s="442">
        <f t="shared" si="208"/>
        <v>5416637.475331177</v>
      </c>
      <c r="M242" s="418">
        <v>11948.560000000001</v>
      </c>
      <c r="N242" s="405">
        <f t="shared" si="209"/>
        <v>5428586.0353311766</v>
      </c>
      <c r="O242" s="405">
        <f t="shared" si="210"/>
        <v>2041.7027799966743</v>
      </c>
      <c r="P242" s="405">
        <f t="shared" si="211"/>
        <v>2046.2065719303341</v>
      </c>
      <c r="Q242" s="369">
        <v>16</v>
      </c>
      <c r="R242" s="369">
        <v>16</v>
      </c>
      <c r="S242" s="369"/>
      <c r="T242" s="461">
        <f t="shared" si="212"/>
        <v>-267131.39824896585</v>
      </c>
      <c r="U242" s="462">
        <f t="shared" si="213"/>
        <v>-4.6998990316209452E-2</v>
      </c>
      <c r="V242" s="463">
        <f t="shared" si="214"/>
        <v>-82.276619696951684</v>
      </c>
      <c r="W242" s="464"/>
      <c r="X242" s="242">
        <v>584</v>
      </c>
      <c r="Y242" s="18" t="s">
        <v>222</v>
      </c>
      <c r="Z242" s="21">
        <v>2676</v>
      </c>
      <c r="AA242" s="473">
        <f t="shared" si="215"/>
        <v>3820369.3690158329</v>
      </c>
      <c r="AB242" s="473">
        <v>-717572</v>
      </c>
      <c r="AC242" s="22">
        <v>3102797.3690158329</v>
      </c>
      <c r="AD242" s="36">
        <v>1786916</v>
      </c>
      <c r="AE242" s="22">
        <v>4889714</v>
      </c>
      <c r="AF242" s="21">
        <v>544264.87358014286</v>
      </c>
      <c r="AG242" s="418">
        <f t="shared" si="216"/>
        <v>5433978.8735801429</v>
      </c>
      <c r="AH242" s="447">
        <v>249790</v>
      </c>
      <c r="AI242" s="442">
        <f t="shared" si="217"/>
        <v>5683768.8735801429</v>
      </c>
      <c r="AJ242" s="419">
        <f t="shared" si="218"/>
        <v>2123.979399693626</v>
      </c>
      <c r="AK242" s="369">
        <v>16</v>
      </c>
    </row>
    <row r="243" spans="1:37">
      <c r="A243" s="242">
        <v>849</v>
      </c>
      <c r="B243" s="18" t="s">
        <v>303</v>
      </c>
      <c r="C243" s="21">
        <v>2903</v>
      </c>
      <c r="D243" s="476">
        <f t="shared" si="205"/>
        <v>1965289.6377224477</v>
      </c>
      <c r="E243" s="473">
        <v>673068.7681933546</v>
      </c>
      <c r="F243" s="22">
        <v>2638358.4059158023</v>
      </c>
      <c r="G243" s="36">
        <v>1616833.932314876</v>
      </c>
      <c r="H243" s="22">
        <f t="shared" si="206"/>
        <v>4255192.3382306788</v>
      </c>
      <c r="I243" s="425">
        <v>698735.78070129897</v>
      </c>
      <c r="J243" s="418">
        <f t="shared" si="207"/>
        <v>4953928.118931978</v>
      </c>
      <c r="K243" s="447">
        <v>202306</v>
      </c>
      <c r="L243" s="442">
        <f t="shared" si="208"/>
        <v>5156234.118931978</v>
      </c>
      <c r="M243" s="418">
        <v>276459.80700000003</v>
      </c>
      <c r="N243" s="405">
        <f t="shared" si="209"/>
        <v>5432693.925931978</v>
      </c>
      <c r="O243" s="405">
        <f t="shared" si="210"/>
        <v>1776.1743434143914</v>
      </c>
      <c r="P243" s="405">
        <f t="shared" si="211"/>
        <v>1871.4067950161825</v>
      </c>
      <c r="Q243" s="369">
        <v>16</v>
      </c>
      <c r="R243" s="369">
        <v>16</v>
      </c>
      <c r="S243" s="369"/>
      <c r="T243" s="461">
        <f t="shared" si="212"/>
        <v>-9343.9982297979295</v>
      </c>
      <c r="U243" s="462">
        <f t="shared" si="213"/>
        <v>-1.8088968974748531E-3</v>
      </c>
      <c r="V243" s="463">
        <f t="shared" si="214"/>
        <v>17.978932535638478</v>
      </c>
      <c r="W243" s="464"/>
      <c r="X243" s="242">
        <v>849</v>
      </c>
      <c r="Y243" s="18" t="s">
        <v>303</v>
      </c>
      <c r="Z243" s="21">
        <v>2938</v>
      </c>
      <c r="AA243" s="473">
        <f t="shared" si="215"/>
        <v>1834340.710093807</v>
      </c>
      <c r="AB243" s="473">
        <v>894632</v>
      </c>
      <c r="AC243" s="22">
        <v>2728972.710093807</v>
      </c>
      <c r="AD243" s="36">
        <v>1535334</v>
      </c>
      <c r="AE243" s="22">
        <v>4264307</v>
      </c>
      <c r="AF243" s="21">
        <v>698965.11716177571</v>
      </c>
      <c r="AG243" s="418">
        <f t="shared" si="216"/>
        <v>4963272.1171617759</v>
      </c>
      <c r="AH243" s="447">
        <v>202306</v>
      </c>
      <c r="AI243" s="442">
        <f t="shared" si="217"/>
        <v>5165578.1171617759</v>
      </c>
      <c r="AJ243" s="419">
        <f t="shared" si="218"/>
        <v>1758.1954108787529</v>
      </c>
      <c r="AK243" s="369">
        <v>16</v>
      </c>
    </row>
    <row r="244" spans="1:37">
      <c r="A244" s="242">
        <v>924</v>
      </c>
      <c r="B244" s="18" t="s">
        <v>324</v>
      </c>
      <c r="C244" s="21">
        <v>2946</v>
      </c>
      <c r="D244" s="476">
        <f t="shared" si="205"/>
        <v>977380.79463195638</v>
      </c>
      <c r="E244" s="473">
        <v>-100767.98637987397</v>
      </c>
      <c r="F244" s="22">
        <v>876612.80825208244</v>
      </c>
      <c r="G244" s="36">
        <v>1607531.7323717417</v>
      </c>
      <c r="H244" s="22">
        <f t="shared" si="206"/>
        <v>2484144.5406238241</v>
      </c>
      <c r="I244" s="425">
        <v>725626.16125412926</v>
      </c>
      <c r="J244" s="418">
        <f t="shared" si="207"/>
        <v>3209770.7018779535</v>
      </c>
      <c r="K244" s="447">
        <v>164825</v>
      </c>
      <c r="L244" s="442">
        <f t="shared" si="208"/>
        <v>3374595.7018779535</v>
      </c>
      <c r="M244" s="418">
        <v>16429.270000000011</v>
      </c>
      <c r="N244" s="405">
        <f t="shared" si="209"/>
        <v>3391024.9718779535</v>
      </c>
      <c r="O244" s="405">
        <f t="shared" si="210"/>
        <v>1145.4839449687554</v>
      </c>
      <c r="P244" s="405">
        <f t="shared" si="211"/>
        <v>1151.0607508071805</v>
      </c>
      <c r="Q244" s="369">
        <v>16</v>
      </c>
      <c r="R244" s="369">
        <v>16</v>
      </c>
      <c r="S244" s="369"/>
      <c r="T244" s="461">
        <f t="shared" si="212"/>
        <v>107928.69984583696</v>
      </c>
      <c r="U244" s="462">
        <f t="shared" si="213"/>
        <v>3.303939452007109E-2</v>
      </c>
      <c r="V244" s="463">
        <f t="shared" si="214"/>
        <v>58.044863067251981</v>
      </c>
      <c r="W244" s="464"/>
      <c r="X244" s="242">
        <v>924</v>
      </c>
      <c r="Y244" s="18" t="s">
        <v>324</v>
      </c>
      <c r="Z244" s="21">
        <v>3004</v>
      </c>
      <c r="AA244" s="473">
        <f t="shared" si="215"/>
        <v>1176813.2361493004</v>
      </c>
      <c r="AB244" s="473">
        <v>-419132</v>
      </c>
      <c r="AC244" s="22">
        <v>757681.23614930024</v>
      </c>
      <c r="AD244" s="36">
        <v>1620249</v>
      </c>
      <c r="AE244" s="22">
        <v>2377930</v>
      </c>
      <c r="AF244" s="21">
        <v>723912.00203211652</v>
      </c>
      <c r="AG244" s="418">
        <f t="shared" si="216"/>
        <v>3101842.0020321165</v>
      </c>
      <c r="AH244" s="447">
        <v>164825</v>
      </c>
      <c r="AI244" s="442">
        <f t="shared" si="217"/>
        <v>3266667.0020321165</v>
      </c>
      <c r="AJ244" s="419">
        <f t="shared" si="218"/>
        <v>1087.4390819015034</v>
      </c>
      <c r="AK244" s="369">
        <v>16</v>
      </c>
    </row>
    <row r="245" spans="1:37" s="175" customFormat="1">
      <c r="A245" s="544"/>
      <c r="B245" s="18" t="s">
        <v>428</v>
      </c>
      <c r="C245" s="38">
        <f>SUM(C237:C244)</f>
        <v>67805</v>
      </c>
      <c r="D245" s="568">
        <f t="shared" ref="D245:AI245" si="219">SUM(D237:D244)</f>
        <v>39855313.247032978</v>
      </c>
      <c r="E245" s="568">
        <f t="shared" si="219"/>
        <v>-18694623.074191812</v>
      </c>
      <c r="F245" s="38">
        <f t="shared" si="219"/>
        <v>21160690.172841169</v>
      </c>
      <c r="G245" s="38">
        <f t="shared" si="219"/>
        <v>19823624.924957484</v>
      </c>
      <c r="H245" s="38">
        <f t="shared" si="219"/>
        <v>40984315.097798645</v>
      </c>
      <c r="I245" s="38">
        <f t="shared" si="219"/>
        <v>12090705.212881358</v>
      </c>
      <c r="J245" s="38">
        <f t="shared" si="219"/>
        <v>53075020.310680009</v>
      </c>
      <c r="K245" s="578">
        <f t="shared" si="219"/>
        <v>18405</v>
      </c>
      <c r="L245" s="579">
        <f t="shared" si="219"/>
        <v>53093425.310680009</v>
      </c>
      <c r="M245" s="419">
        <f t="shared" si="219"/>
        <v>650195.82810000004</v>
      </c>
      <c r="N245" s="419">
        <f t="shared" si="219"/>
        <v>53743621.138780005</v>
      </c>
      <c r="O245" s="405">
        <f t="shared" si="210"/>
        <v>783.03112323103028</v>
      </c>
      <c r="P245" s="405">
        <f t="shared" si="211"/>
        <v>792.62032503178239</v>
      </c>
      <c r="Q245" s="545">
        <v>16</v>
      </c>
      <c r="R245" s="545">
        <v>16</v>
      </c>
      <c r="S245" s="545"/>
      <c r="T245" s="546">
        <f t="shared" si="212"/>
        <v>-6160237.4903455377</v>
      </c>
      <c r="U245" s="547">
        <f t="shared" si="213"/>
        <v>-0.10396382601750179</v>
      </c>
      <c r="V245" s="548">
        <f t="shared" si="214"/>
        <v>-89.436855875581614</v>
      </c>
      <c r="W245" s="38"/>
      <c r="X245" s="38"/>
      <c r="Y245" s="38"/>
      <c r="Z245" s="38">
        <f t="shared" si="219"/>
        <v>67915</v>
      </c>
      <c r="AA245" s="38">
        <f t="shared" si="219"/>
        <v>38670432.670035101</v>
      </c>
      <c r="AB245" s="38">
        <f t="shared" si="219"/>
        <v>-10539231</v>
      </c>
      <c r="AC245" s="38">
        <f t="shared" si="219"/>
        <v>28131201.670035098</v>
      </c>
      <c r="AD245" s="38">
        <f t="shared" si="219"/>
        <v>19163097</v>
      </c>
      <c r="AE245" s="38">
        <f t="shared" si="219"/>
        <v>47294300</v>
      </c>
      <c r="AF245" s="38">
        <f t="shared" si="219"/>
        <v>11940957.801025547</v>
      </c>
      <c r="AG245" s="38">
        <f t="shared" si="219"/>
        <v>59235257.801025547</v>
      </c>
      <c r="AH245" s="38">
        <f t="shared" si="219"/>
        <v>18405</v>
      </c>
      <c r="AI245" s="38">
        <f t="shared" si="219"/>
        <v>59253662.801025547</v>
      </c>
      <c r="AJ245" s="419">
        <f t="shared" si="218"/>
        <v>872.46797910661189</v>
      </c>
      <c r="AK245" s="545"/>
    </row>
    <row r="246" spans="1:37">
      <c r="A246" s="242"/>
      <c r="B246" s="18"/>
      <c r="C246" s="21"/>
      <c r="D246" s="476"/>
      <c r="E246" s="473"/>
      <c r="F246" s="22"/>
      <c r="G246" s="36"/>
      <c r="H246" s="22"/>
      <c r="I246" s="425"/>
      <c r="J246" s="418"/>
      <c r="K246" s="447"/>
      <c r="L246" s="442"/>
      <c r="M246" s="418"/>
      <c r="N246" s="405"/>
      <c r="O246" s="405"/>
      <c r="P246" s="405"/>
      <c r="Q246" s="369"/>
      <c r="R246" s="369"/>
      <c r="S246" s="369"/>
      <c r="T246" s="461"/>
      <c r="U246" s="462"/>
      <c r="V246" s="463"/>
      <c r="W246" s="464"/>
      <c r="X246" s="242"/>
      <c r="Y246" s="18"/>
      <c r="Z246" s="21"/>
      <c r="AA246" s="473"/>
      <c r="AB246" s="473"/>
      <c r="AC246" s="22"/>
      <c r="AD246" s="36"/>
      <c r="AE246" s="22"/>
      <c r="AF246" s="21"/>
      <c r="AG246" s="418"/>
      <c r="AH246" s="447"/>
      <c r="AI246" s="442"/>
      <c r="AJ246" s="419"/>
      <c r="AK246" s="369"/>
    </row>
    <row r="247" spans="1:37">
      <c r="A247" s="242">
        <v>9</v>
      </c>
      <c r="B247" s="18" t="s">
        <v>46</v>
      </c>
      <c r="C247" s="21">
        <v>2447</v>
      </c>
      <c r="D247" s="476">
        <f t="shared" ref="D247:D276" si="220">F247-E247</f>
        <v>1479472.8518539083</v>
      </c>
      <c r="E247" s="473">
        <v>395212.06397345214</v>
      </c>
      <c r="F247" s="22">
        <v>1874684.9158273605</v>
      </c>
      <c r="G247" s="36">
        <v>1714403.8865584091</v>
      </c>
      <c r="H247" s="22">
        <f t="shared" ref="H247:H276" si="221">SUM(F247:G247)</f>
        <v>3589088.8023857698</v>
      </c>
      <c r="I247" s="425">
        <v>529249.67676565854</v>
      </c>
      <c r="J247" s="418">
        <f t="shared" ref="J247:J276" si="222">H247+I247</f>
        <v>4118338.4791514282</v>
      </c>
      <c r="K247" s="447">
        <v>-493319</v>
      </c>
      <c r="L247" s="442">
        <f t="shared" ref="L247:L276" si="223">J247+K247</f>
        <v>3625019.4791514282</v>
      </c>
      <c r="M247" s="418">
        <v>83639.920000000013</v>
      </c>
      <c r="N247" s="405">
        <f t="shared" ref="N247:N276" si="224">SUM(L247:M247)</f>
        <v>3708659.3991514281</v>
      </c>
      <c r="O247" s="405">
        <f t="shared" ref="O247:O277" si="225">L247/C247</f>
        <v>1481.4137634456183</v>
      </c>
      <c r="P247" s="405">
        <f t="shared" ref="P247:P277" si="226">N247/C247</f>
        <v>1515.5943600945764</v>
      </c>
      <c r="Q247" s="369">
        <v>17</v>
      </c>
      <c r="R247" s="369">
        <v>17</v>
      </c>
      <c r="S247" s="369"/>
      <c r="T247" s="461">
        <f t="shared" ref="T247:T277" si="227">L247-AI247</f>
        <v>-57034.410822875332</v>
      </c>
      <c r="U247" s="462">
        <f t="shared" ref="U247:U277" si="228">T247/AI247</f>
        <v>-1.5489835979362421E-2</v>
      </c>
      <c r="V247" s="463">
        <f t="shared" ref="V247:V277" si="229">O247-AJ247</f>
        <v>3.2708931227346056</v>
      </c>
      <c r="W247" s="464"/>
      <c r="X247" s="242">
        <v>9</v>
      </c>
      <c r="Y247" s="18" t="s">
        <v>46</v>
      </c>
      <c r="Z247" s="21">
        <v>2491</v>
      </c>
      <c r="AA247" s="473">
        <f t="shared" ref="AA247:AA276" si="230">AC247-AB247</f>
        <v>1503894.6549185985</v>
      </c>
      <c r="AB247" s="473">
        <v>444162</v>
      </c>
      <c r="AC247" s="22">
        <v>1948056.6549185985</v>
      </c>
      <c r="AD247" s="36">
        <v>1700195</v>
      </c>
      <c r="AE247" s="22">
        <v>3648251</v>
      </c>
      <c r="AF247" s="21">
        <v>527121.88997430366</v>
      </c>
      <c r="AG247" s="418">
        <f t="shared" ref="AG247:AG276" si="231">SUM(AE247:AF247)</f>
        <v>4175372.8899743035</v>
      </c>
      <c r="AH247" s="447">
        <v>-493319</v>
      </c>
      <c r="AI247" s="442">
        <f t="shared" ref="AI247:AI276" si="232">SUM(AG247:AH247)</f>
        <v>3682053.8899743035</v>
      </c>
      <c r="AJ247" s="419">
        <f t="shared" ref="AJ247:AJ277" si="233">AI247/Z247</f>
        <v>1478.1428703228837</v>
      </c>
      <c r="AK247" s="369">
        <v>17</v>
      </c>
    </row>
    <row r="248" spans="1:37">
      <c r="A248" s="242">
        <v>69</v>
      </c>
      <c r="B248" s="18" t="s">
        <v>59</v>
      </c>
      <c r="C248" s="21">
        <v>6687</v>
      </c>
      <c r="D248" s="476">
        <f t="shared" si="220"/>
        <v>3595426.0556196584</v>
      </c>
      <c r="E248" s="473">
        <v>-4030166.2346300767</v>
      </c>
      <c r="F248" s="22">
        <v>-434740.17901041824</v>
      </c>
      <c r="G248" s="36">
        <v>3720927.9316509287</v>
      </c>
      <c r="H248" s="22">
        <f t="shared" si="221"/>
        <v>3286187.7526405104</v>
      </c>
      <c r="I248" s="425">
        <v>1378950.1907303869</v>
      </c>
      <c r="J248" s="418">
        <f t="shared" si="222"/>
        <v>4665137.9433708973</v>
      </c>
      <c r="K248" s="447">
        <v>680407</v>
      </c>
      <c r="L248" s="442">
        <f t="shared" si="223"/>
        <v>5345544.9433708973</v>
      </c>
      <c r="M248" s="418">
        <v>67852.885099999985</v>
      </c>
      <c r="N248" s="405">
        <f t="shared" si="224"/>
        <v>5413397.8284708969</v>
      </c>
      <c r="O248" s="405">
        <f t="shared" si="225"/>
        <v>799.39359105292317</v>
      </c>
      <c r="P248" s="405">
        <f t="shared" si="226"/>
        <v>809.54057551531287</v>
      </c>
      <c r="Q248" s="369">
        <v>17</v>
      </c>
      <c r="R248" s="369">
        <v>17</v>
      </c>
      <c r="S248" s="369"/>
      <c r="T248" s="461">
        <f t="shared" si="227"/>
        <v>-1181204.9924257062</v>
      </c>
      <c r="U248" s="462">
        <f t="shared" si="228"/>
        <v>-0.18097904838475135</v>
      </c>
      <c r="V248" s="463">
        <f t="shared" si="229"/>
        <v>-160.14036010800066</v>
      </c>
      <c r="W248" s="464"/>
      <c r="X248" s="242">
        <v>69</v>
      </c>
      <c r="Y248" s="18" t="s">
        <v>59</v>
      </c>
      <c r="Z248" s="21">
        <v>6802</v>
      </c>
      <c r="AA248" s="473">
        <f t="shared" si="230"/>
        <v>3734551.7950217826</v>
      </c>
      <c r="AB248" s="473">
        <v>-2964940</v>
      </c>
      <c r="AC248" s="22">
        <v>769611.79502178263</v>
      </c>
      <c r="AD248" s="36">
        <v>3717894</v>
      </c>
      <c r="AE248" s="22">
        <v>4487506</v>
      </c>
      <c r="AF248" s="21">
        <v>1358836.9357966033</v>
      </c>
      <c r="AG248" s="418">
        <f t="shared" si="231"/>
        <v>5846342.9357966036</v>
      </c>
      <c r="AH248" s="447">
        <v>680407</v>
      </c>
      <c r="AI248" s="442">
        <f t="shared" si="232"/>
        <v>6526749.9357966036</v>
      </c>
      <c r="AJ248" s="419">
        <f t="shared" si="233"/>
        <v>959.53395116092383</v>
      </c>
      <c r="AK248" s="369">
        <v>17</v>
      </c>
    </row>
    <row r="249" spans="1:37">
      <c r="A249" s="242">
        <v>71</v>
      </c>
      <c r="B249" s="18" t="s">
        <v>60</v>
      </c>
      <c r="C249" s="21">
        <v>6591</v>
      </c>
      <c r="D249" s="476">
        <f t="shared" si="220"/>
        <v>4867759.0030744849</v>
      </c>
      <c r="E249" s="473">
        <v>-1461616.2574713521</v>
      </c>
      <c r="F249" s="22">
        <v>3406142.745603133</v>
      </c>
      <c r="G249" s="36">
        <v>3888870.1094753686</v>
      </c>
      <c r="H249" s="22">
        <f t="shared" si="221"/>
        <v>7295012.8550785016</v>
      </c>
      <c r="I249" s="425">
        <v>1404178.6055457909</v>
      </c>
      <c r="J249" s="418">
        <f t="shared" si="222"/>
        <v>8699191.4606242925</v>
      </c>
      <c r="K249" s="447">
        <v>637384</v>
      </c>
      <c r="L249" s="442">
        <f t="shared" si="223"/>
        <v>9336575.4606242925</v>
      </c>
      <c r="M249" s="418">
        <v>-71840.716999999975</v>
      </c>
      <c r="N249" s="405">
        <f t="shared" si="224"/>
        <v>9264734.7436242923</v>
      </c>
      <c r="O249" s="405">
        <f t="shared" si="225"/>
        <v>1416.5643241730074</v>
      </c>
      <c r="P249" s="405">
        <f t="shared" si="226"/>
        <v>1405.6645036601869</v>
      </c>
      <c r="Q249" s="369">
        <v>17</v>
      </c>
      <c r="R249" s="369">
        <v>17</v>
      </c>
      <c r="S249" s="369"/>
      <c r="T249" s="461">
        <f t="shared" si="227"/>
        <v>-1032713.0578722283</v>
      </c>
      <c r="U249" s="462">
        <f t="shared" si="228"/>
        <v>-9.9593434595835223E-2</v>
      </c>
      <c r="V249" s="463">
        <f t="shared" si="229"/>
        <v>-151.451480831759</v>
      </c>
      <c r="W249" s="464"/>
      <c r="X249" s="242">
        <v>71</v>
      </c>
      <c r="Y249" s="18" t="s">
        <v>60</v>
      </c>
      <c r="Z249" s="21">
        <v>6613</v>
      </c>
      <c r="AA249" s="473">
        <f t="shared" si="230"/>
        <v>4881508.9261949575</v>
      </c>
      <c r="AB249" s="473">
        <v>-454580</v>
      </c>
      <c r="AC249" s="22">
        <v>4426928.9261949575</v>
      </c>
      <c r="AD249" s="36">
        <v>3923936</v>
      </c>
      <c r="AE249" s="22">
        <v>8350865</v>
      </c>
      <c r="AF249" s="21">
        <v>1381039.5184965217</v>
      </c>
      <c r="AG249" s="418">
        <f t="shared" si="231"/>
        <v>9731904.5184965208</v>
      </c>
      <c r="AH249" s="447">
        <v>637384</v>
      </c>
      <c r="AI249" s="442">
        <f t="shared" si="232"/>
        <v>10369288.518496521</v>
      </c>
      <c r="AJ249" s="419">
        <f t="shared" si="233"/>
        <v>1568.0158050047664</v>
      </c>
      <c r="AK249" s="369">
        <v>17</v>
      </c>
    </row>
    <row r="250" spans="1:37">
      <c r="A250" s="242">
        <v>72</v>
      </c>
      <c r="B250" s="18" t="s">
        <v>61</v>
      </c>
      <c r="C250" s="21">
        <v>960</v>
      </c>
      <c r="D250" s="476">
        <f t="shared" si="220"/>
        <v>1304895.1913229665</v>
      </c>
      <c r="E250" s="473">
        <v>-302631.23868751817</v>
      </c>
      <c r="F250" s="22">
        <v>1002263.9526354483</v>
      </c>
      <c r="G250" s="36">
        <v>297482.92442468769</v>
      </c>
      <c r="H250" s="22">
        <f t="shared" si="221"/>
        <v>1299746.8770601361</v>
      </c>
      <c r="I250" s="425">
        <v>171597.85210447796</v>
      </c>
      <c r="J250" s="418">
        <f t="shared" si="222"/>
        <v>1471344.7291646141</v>
      </c>
      <c r="K250" s="447">
        <v>-217888</v>
      </c>
      <c r="L250" s="442">
        <f t="shared" si="223"/>
        <v>1253456.7291646141</v>
      </c>
      <c r="M250" s="418">
        <v>4480.7100000000009</v>
      </c>
      <c r="N250" s="405">
        <f t="shared" si="224"/>
        <v>1257937.4391646141</v>
      </c>
      <c r="O250" s="405">
        <f t="shared" si="225"/>
        <v>1305.6840928798063</v>
      </c>
      <c r="P250" s="405">
        <f t="shared" si="226"/>
        <v>1310.3514991298064</v>
      </c>
      <c r="Q250" s="369">
        <v>17</v>
      </c>
      <c r="R250" s="369">
        <v>17</v>
      </c>
      <c r="S250" s="369"/>
      <c r="T250" s="461">
        <f t="shared" si="227"/>
        <v>-245008.00854972727</v>
      </c>
      <c r="U250" s="462">
        <f t="shared" si="228"/>
        <v>-0.16350602211931006</v>
      </c>
      <c r="V250" s="463">
        <f t="shared" si="229"/>
        <v>-271.64720997739528</v>
      </c>
      <c r="W250" s="464"/>
      <c r="X250" s="242">
        <v>72</v>
      </c>
      <c r="Y250" s="18" t="s">
        <v>61</v>
      </c>
      <c r="Z250" s="21">
        <v>950</v>
      </c>
      <c r="AA250" s="473">
        <f t="shared" si="230"/>
        <v>1257643.3808491773</v>
      </c>
      <c r="AB250" s="473">
        <v>1610</v>
      </c>
      <c r="AC250" s="22">
        <v>1259253.3808491773</v>
      </c>
      <c r="AD250" s="36">
        <v>286639</v>
      </c>
      <c r="AE250" s="22">
        <v>1545892</v>
      </c>
      <c r="AF250" s="21">
        <v>170460.73771434132</v>
      </c>
      <c r="AG250" s="418">
        <f t="shared" si="231"/>
        <v>1716352.7377143414</v>
      </c>
      <c r="AH250" s="447">
        <v>-217888</v>
      </c>
      <c r="AI250" s="442">
        <f t="shared" si="232"/>
        <v>1498464.7377143414</v>
      </c>
      <c r="AJ250" s="419">
        <f t="shared" si="233"/>
        <v>1577.3313028572015</v>
      </c>
      <c r="AK250" s="369">
        <v>17</v>
      </c>
    </row>
    <row r="251" spans="1:37">
      <c r="A251" s="242">
        <v>139</v>
      </c>
      <c r="B251" s="18" t="s">
        <v>82</v>
      </c>
      <c r="C251" s="21">
        <v>9853</v>
      </c>
      <c r="D251" s="476">
        <f t="shared" si="220"/>
        <v>8833494.1535713263</v>
      </c>
      <c r="E251" s="473">
        <v>-2534245.4570268565</v>
      </c>
      <c r="F251" s="22">
        <v>6299248.6965444703</v>
      </c>
      <c r="G251" s="36">
        <v>5408993.6868276242</v>
      </c>
      <c r="H251" s="22">
        <f t="shared" si="221"/>
        <v>11708242.383372094</v>
      </c>
      <c r="I251" s="425">
        <v>1497329.8322281484</v>
      </c>
      <c r="J251" s="418">
        <f t="shared" si="222"/>
        <v>13205572.215600243</v>
      </c>
      <c r="K251" s="447">
        <v>83583</v>
      </c>
      <c r="L251" s="442">
        <f t="shared" si="223"/>
        <v>13289155.215600243</v>
      </c>
      <c r="M251" s="418">
        <v>261046.1645999999</v>
      </c>
      <c r="N251" s="405">
        <f t="shared" si="224"/>
        <v>13550201.380200243</v>
      </c>
      <c r="O251" s="405">
        <f t="shared" si="225"/>
        <v>1348.7420293920879</v>
      </c>
      <c r="P251" s="405">
        <f t="shared" si="226"/>
        <v>1375.2361088196735</v>
      </c>
      <c r="Q251" s="369">
        <v>17</v>
      </c>
      <c r="R251" s="369">
        <v>17</v>
      </c>
      <c r="S251" s="369"/>
      <c r="T251" s="461">
        <f t="shared" si="227"/>
        <v>-1268137.5209661983</v>
      </c>
      <c r="U251" s="462">
        <f t="shared" si="228"/>
        <v>-8.7113554966217421E-2</v>
      </c>
      <c r="V251" s="463">
        <f t="shared" si="229"/>
        <v>-119.91139439387257</v>
      </c>
      <c r="W251" s="464"/>
      <c r="X251" s="242">
        <v>139</v>
      </c>
      <c r="Y251" s="18" t="s">
        <v>82</v>
      </c>
      <c r="Z251" s="21">
        <v>9912</v>
      </c>
      <c r="AA251" s="473">
        <f t="shared" si="230"/>
        <v>8811675.8924217075</v>
      </c>
      <c r="AB251" s="473">
        <v>-1490204</v>
      </c>
      <c r="AC251" s="22">
        <v>7321471.8924217066</v>
      </c>
      <c r="AD251" s="36">
        <v>5671370</v>
      </c>
      <c r="AE251" s="22">
        <v>12992841</v>
      </c>
      <c r="AF251" s="21">
        <v>1480868.7365664409</v>
      </c>
      <c r="AG251" s="418">
        <f t="shared" si="231"/>
        <v>14473709.736566441</v>
      </c>
      <c r="AH251" s="447">
        <v>83583</v>
      </c>
      <c r="AI251" s="442">
        <f t="shared" si="232"/>
        <v>14557292.736566441</v>
      </c>
      <c r="AJ251" s="419">
        <f t="shared" si="233"/>
        <v>1468.6534237859605</v>
      </c>
      <c r="AK251" s="369">
        <v>17</v>
      </c>
    </row>
    <row r="252" spans="1:37">
      <c r="A252" s="242">
        <v>208</v>
      </c>
      <c r="B252" s="18" t="s">
        <v>108</v>
      </c>
      <c r="C252" s="21">
        <v>12335</v>
      </c>
      <c r="D252" s="476">
        <f t="shared" si="220"/>
        <v>6628026.2395063769</v>
      </c>
      <c r="E252" s="473">
        <v>343414.14959945879</v>
      </c>
      <c r="F252" s="22">
        <v>6971440.3891058359</v>
      </c>
      <c r="G252" s="36">
        <v>5841370.2077659462</v>
      </c>
      <c r="H252" s="22">
        <f t="shared" si="221"/>
        <v>12812810.596871782</v>
      </c>
      <c r="I252" s="425">
        <v>2453102.5667014555</v>
      </c>
      <c r="J252" s="418">
        <f t="shared" si="222"/>
        <v>15265913.163573237</v>
      </c>
      <c r="K252" s="447">
        <v>-58631</v>
      </c>
      <c r="L252" s="442">
        <f t="shared" si="223"/>
        <v>15207282.163573237</v>
      </c>
      <c r="M252" s="418">
        <v>-20671.008800000011</v>
      </c>
      <c r="N252" s="405">
        <f t="shared" si="224"/>
        <v>15186611.154773237</v>
      </c>
      <c r="O252" s="405">
        <f t="shared" si="225"/>
        <v>1232.8562759281101</v>
      </c>
      <c r="P252" s="405">
        <f t="shared" si="226"/>
        <v>1231.1804746472021</v>
      </c>
      <c r="Q252" s="369">
        <v>17</v>
      </c>
      <c r="R252" s="369">
        <v>17</v>
      </c>
      <c r="S252" s="369"/>
      <c r="T252" s="461">
        <f t="shared" si="227"/>
        <v>-2155845.0339531284</v>
      </c>
      <c r="U252" s="462">
        <f t="shared" si="228"/>
        <v>-0.12416225541792152</v>
      </c>
      <c r="V252" s="463">
        <f t="shared" si="229"/>
        <v>-166.04214475561253</v>
      </c>
      <c r="W252" s="464"/>
      <c r="X252" s="242">
        <v>208</v>
      </c>
      <c r="Y252" s="18" t="s">
        <v>108</v>
      </c>
      <c r="Z252" s="21">
        <v>12412</v>
      </c>
      <c r="AA252" s="473">
        <f t="shared" si="230"/>
        <v>6415961.1711967569</v>
      </c>
      <c r="AB252" s="473">
        <v>2305859</v>
      </c>
      <c r="AC252" s="22">
        <v>8721820.1711967569</v>
      </c>
      <c r="AD252" s="36">
        <v>6269419</v>
      </c>
      <c r="AE252" s="22">
        <v>14991239</v>
      </c>
      <c r="AF252" s="21">
        <v>2430519.1975263674</v>
      </c>
      <c r="AG252" s="418">
        <f t="shared" si="231"/>
        <v>17421758.197526366</v>
      </c>
      <c r="AH252" s="447">
        <v>-58631</v>
      </c>
      <c r="AI252" s="442">
        <f t="shared" si="232"/>
        <v>17363127.197526366</v>
      </c>
      <c r="AJ252" s="419">
        <f t="shared" si="233"/>
        <v>1398.8984206837226</v>
      </c>
      <c r="AK252" s="369">
        <v>17</v>
      </c>
    </row>
    <row r="253" spans="1:37">
      <c r="A253" s="242">
        <v>244</v>
      </c>
      <c r="B253" s="18" t="s">
        <v>126</v>
      </c>
      <c r="C253" s="21">
        <v>19300</v>
      </c>
      <c r="D253" s="476">
        <f t="shared" si="220"/>
        <v>17554102.081915356</v>
      </c>
      <c r="E253" s="473">
        <v>-763319.72460098413</v>
      </c>
      <c r="F253" s="22">
        <v>16790782.357314371</v>
      </c>
      <c r="G253" s="36">
        <v>3648764.5069138221</v>
      </c>
      <c r="H253" s="22">
        <f t="shared" si="221"/>
        <v>20439546.864228193</v>
      </c>
      <c r="I253" s="425">
        <v>2133772.7112558484</v>
      </c>
      <c r="J253" s="418">
        <f t="shared" si="222"/>
        <v>22573319.575484041</v>
      </c>
      <c r="K253" s="447">
        <v>151947</v>
      </c>
      <c r="L253" s="442">
        <f t="shared" si="223"/>
        <v>22725266.575484041</v>
      </c>
      <c r="M253" s="418">
        <v>109363.67611000006</v>
      </c>
      <c r="N253" s="405">
        <f t="shared" si="224"/>
        <v>22834630.251594041</v>
      </c>
      <c r="O253" s="405">
        <f t="shared" si="225"/>
        <v>1177.4749520976186</v>
      </c>
      <c r="P253" s="405">
        <f t="shared" si="226"/>
        <v>1183.1414638131628</v>
      </c>
      <c r="Q253" s="369">
        <v>17</v>
      </c>
      <c r="R253" s="369">
        <v>17</v>
      </c>
      <c r="S253" s="369"/>
      <c r="T253" s="461">
        <f t="shared" si="227"/>
        <v>1317392.9140951522</v>
      </c>
      <c r="U253" s="462">
        <f t="shared" si="228"/>
        <v>6.1537775069702233E-2</v>
      </c>
      <c r="V253" s="463">
        <f t="shared" si="229"/>
        <v>57.582000570683704</v>
      </c>
      <c r="W253" s="464"/>
      <c r="X253" s="242">
        <v>244</v>
      </c>
      <c r="Y253" s="18" t="s">
        <v>126</v>
      </c>
      <c r="Z253" s="21">
        <v>19116</v>
      </c>
      <c r="AA253" s="473">
        <f t="shared" si="230"/>
        <v>17329772.896117702</v>
      </c>
      <c r="AB253" s="473">
        <v>-2416939</v>
      </c>
      <c r="AC253" s="22">
        <v>14912833.8961177</v>
      </c>
      <c r="AD253" s="36">
        <v>4245107</v>
      </c>
      <c r="AE253" s="22">
        <v>19157941</v>
      </c>
      <c r="AF253" s="21">
        <v>2097985.6613888899</v>
      </c>
      <c r="AG253" s="418">
        <f t="shared" si="231"/>
        <v>21255926.661388889</v>
      </c>
      <c r="AH253" s="447">
        <v>151947</v>
      </c>
      <c r="AI253" s="442">
        <f t="shared" si="232"/>
        <v>21407873.661388889</v>
      </c>
      <c r="AJ253" s="419">
        <f t="shared" si="233"/>
        <v>1119.8929515269349</v>
      </c>
      <c r="AK253" s="369">
        <v>17</v>
      </c>
    </row>
    <row r="254" spans="1:37">
      <c r="A254" s="242">
        <v>305</v>
      </c>
      <c r="B254" s="18" t="s">
        <v>153</v>
      </c>
      <c r="C254" s="21">
        <v>15146</v>
      </c>
      <c r="D254" s="476">
        <f t="shared" si="220"/>
        <v>7314753.6154203443</v>
      </c>
      <c r="E254" s="473">
        <v>376157.54815496149</v>
      </c>
      <c r="F254" s="22">
        <v>7690911.1635753056</v>
      </c>
      <c r="G254" s="36">
        <v>4656099.7840294344</v>
      </c>
      <c r="H254" s="22">
        <f t="shared" si="221"/>
        <v>12347010.94760474</v>
      </c>
      <c r="I254" s="425">
        <v>2804604.4309715866</v>
      </c>
      <c r="J254" s="418">
        <f t="shared" si="222"/>
        <v>15151615.378576327</v>
      </c>
      <c r="K254" s="447">
        <v>-717416</v>
      </c>
      <c r="L254" s="442">
        <f t="shared" si="223"/>
        <v>14434199.378576327</v>
      </c>
      <c r="M254" s="418">
        <v>-80010.544900000008</v>
      </c>
      <c r="N254" s="405">
        <f t="shared" si="224"/>
        <v>14354188.833676327</v>
      </c>
      <c r="O254" s="405">
        <f t="shared" si="225"/>
        <v>953.00405246113348</v>
      </c>
      <c r="P254" s="405">
        <f t="shared" si="226"/>
        <v>947.72143362447684</v>
      </c>
      <c r="Q254" s="369">
        <v>17</v>
      </c>
      <c r="R254" s="369">
        <v>17</v>
      </c>
      <c r="S254" s="369"/>
      <c r="T254" s="461">
        <f t="shared" si="227"/>
        <v>-2715645.5280476995</v>
      </c>
      <c r="U254" s="462">
        <f t="shared" si="228"/>
        <v>-0.15834811001694815</v>
      </c>
      <c r="V254" s="463">
        <f t="shared" si="229"/>
        <v>-177.87922525888155</v>
      </c>
      <c r="W254" s="464"/>
      <c r="X254" s="242">
        <v>305</v>
      </c>
      <c r="Y254" s="18" t="s">
        <v>153</v>
      </c>
      <c r="Z254" s="21">
        <v>15165</v>
      </c>
      <c r="AA254" s="473">
        <f t="shared" si="230"/>
        <v>6507319.924198579</v>
      </c>
      <c r="AB254" s="473">
        <v>4321469</v>
      </c>
      <c r="AC254" s="22">
        <v>10828788.924198579</v>
      </c>
      <c r="AD254" s="36">
        <v>4277388</v>
      </c>
      <c r="AE254" s="22">
        <v>15106177</v>
      </c>
      <c r="AF254" s="21">
        <v>2761083.9066240275</v>
      </c>
      <c r="AG254" s="418">
        <f t="shared" si="231"/>
        <v>17867260.906624027</v>
      </c>
      <c r="AH254" s="447">
        <v>-717416</v>
      </c>
      <c r="AI254" s="442">
        <f t="shared" si="232"/>
        <v>17149844.906624027</v>
      </c>
      <c r="AJ254" s="419">
        <f t="shared" si="233"/>
        <v>1130.883277720015</v>
      </c>
      <c r="AK254" s="369">
        <v>17</v>
      </c>
    </row>
    <row r="255" spans="1:37">
      <c r="A255" s="242">
        <v>317</v>
      </c>
      <c r="B255" s="18" t="s">
        <v>157</v>
      </c>
      <c r="C255" s="21">
        <v>2474</v>
      </c>
      <c r="D255" s="476">
        <f t="shared" si="220"/>
        <v>1851171.8961464809</v>
      </c>
      <c r="E255" s="473">
        <v>563971.23348099273</v>
      </c>
      <c r="F255" s="22">
        <v>2415143.1296274737</v>
      </c>
      <c r="G255" s="36">
        <v>1499581.0924486737</v>
      </c>
      <c r="H255" s="22">
        <f t="shared" si="221"/>
        <v>3914724.2220761473</v>
      </c>
      <c r="I255" s="425">
        <v>601023.35741935391</v>
      </c>
      <c r="J255" s="418">
        <f t="shared" si="222"/>
        <v>4515747.5794955008</v>
      </c>
      <c r="K255" s="447">
        <v>81265</v>
      </c>
      <c r="L255" s="442">
        <f t="shared" si="223"/>
        <v>4597012.5794955008</v>
      </c>
      <c r="M255" s="418">
        <v>-37339.25</v>
      </c>
      <c r="N255" s="405">
        <f t="shared" si="224"/>
        <v>4559673.3294955008</v>
      </c>
      <c r="O255" s="405">
        <f t="shared" si="225"/>
        <v>1858.1295794242121</v>
      </c>
      <c r="P255" s="405">
        <f t="shared" si="226"/>
        <v>1843.036915721706</v>
      </c>
      <c r="Q255" s="369">
        <v>17</v>
      </c>
      <c r="R255" s="369">
        <v>17</v>
      </c>
      <c r="S255" s="369"/>
      <c r="T255" s="461">
        <f t="shared" si="227"/>
        <v>-635254.15897872113</v>
      </c>
      <c r="U255" s="462">
        <f t="shared" si="228"/>
        <v>-0.12141088953044607</v>
      </c>
      <c r="V255" s="463">
        <f t="shared" si="229"/>
        <v>-207.51066474247614</v>
      </c>
      <c r="W255" s="464"/>
      <c r="X255" s="242">
        <v>317</v>
      </c>
      <c r="Y255" s="18" t="s">
        <v>157</v>
      </c>
      <c r="Z255" s="21">
        <v>2533</v>
      </c>
      <c r="AA255" s="473">
        <f t="shared" si="230"/>
        <v>1828403.9576403527</v>
      </c>
      <c r="AB255" s="473">
        <v>1284975</v>
      </c>
      <c r="AC255" s="22">
        <v>3113378.9576403527</v>
      </c>
      <c r="AD255" s="36">
        <v>1442924</v>
      </c>
      <c r="AE255" s="22">
        <v>4556303</v>
      </c>
      <c r="AF255" s="21">
        <v>594698.73847422237</v>
      </c>
      <c r="AG255" s="418">
        <f t="shared" si="231"/>
        <v>5151001.7384742219</v>
      </c>
      <c r="AH255" s="447">
        <v>81265</v>
      </c>
      <c r="AI255" s="442">
        <f t="shared" si="232"/>
        <v>5232266.7384742219</v>
      </c>
      <c r="AJ255" s="419">
        <f t="shared" si="233"/>
        <v>2065.6402441666883</v>
      </c>
      <c r="AK255" s="369">
        <v>17</v>
      </c>
    </row>
    <row r="256" spans="1:37">
      <c r="A256" s="242">
        <v>425</v>
      </c>
      <c r="B256" s="18" t="s">
        <v>175</v>
      </c>
      <c r="C256" s="21">
        <v>10258</v>
      </c>
      <c r="D256" s="476">
        <f t="shared" si="220"/>
        <v>16561608.892837102</v>
      </c>
      <c r="E256" s="473">
        <v>-2777957.632960815</v>
      </c>
      <c r="F256" s="22">
        <v>13783651.259876287</v>
      </c>
      <c r="G256" s="36">
        <v>5145427.643503502</v>
      </c>
      <c r="H256" s="22">
        <f t="shared" si="221"/>
        <v>18929078.90337979</v>
      </c>
      <c r="I256" s="425">
        <v>1179880.2923808831</v>
      </c>
      <c r="J256" s="418">
        <f t="shared" si="222"/>
        <v>20108959.195760675</v>
      </c>
      <c r="K256" s="447">
        <v>886471</v>
      </c>
      <c r="L256" s="442">
        <f t="shared" si="223"/>
        <v>20995430.195760675</v>
      </c>
      <c r="M256" s="418">
        <v>-12153.179089999991</v>
      </c>
      <c r="N256" s="405">
        <f t="shared" si="224"/>
        <v>20983277.016670674</v>
      </c>
      <c r="O256" s="405">
        <f t="shared" si="225"/>
        <v>2046.7371998206936</v>
      </c>
      <c r="P256" s="405">
        <f t="shared" si="226"/>
        <v>2045.5524484958739</v>
      </c>
      <c r="Q256" s="369">
        <v>17</v>
      </c>
      <c r="R256" s="369">
        <v>17</v>
      </c>
      <c r="S256" s="369"/>
      <c r="T256" s="461">
        <f t="shared" si="227"/>
        <v>355529.36823213473</v>
      </c>
      <c r="U256" s="462">
        <f t="shared" si="228"/>
        <v>1.7225342854261499E-2</v>
      </c>
      <c r="V256" s="463">
        <f t="shared" si="229"/>
        <v>26.782137428000397</v>
      </c>
      <c r="W256" s="464"/>
      <c r="X256" s="242">
        <v>425</v>
      </c>
      <c r="Y256" s="18" t="s">
        <v>175</v>
      </c>
      <c r="Z256" s="21">
        <v>10218</v>
      </c>
      <c r="AA256" s="473">
        <f t="shared" si="230"/>
        <v>16259553.299895678</v>
      </c>
      <c r="AB256" s="473">
        <v>-3317429</v>
      </c>
      <c r="AC256" s="22">
        <v>12942124.299895678</v>
      </c>
      <c r="AD256" s="36">
        <v>5636773</v>
      </c>
      <c r="AE256" s="22">
        <v>18578897</v>
      </c>
      <c r="AF256" s="21">
        <v>1174532.8275285389</v>
      </c>
      <c r="AG256" s="418">
        <f t="shared" si="231"/>
        <v>19753429.82752854</v>
      </c>
      <c r="AH256" s="447">
        <v>886471</v>
      </c>
      <c r="AI256" s="442">
        <f t="shared" si="232"/>
        <v>20639900.82752854</v>
      </c>
      <c r="AJ256" s="419">
        <f t="shared" si="233"/>
        <v>2019.9550623926932</v>
      </c>
      <c r="AK256" s="369">
        <v>17</v>
      </c>
    </row>
    <row r="257" spans="1:37">
      <c r="A257" s="242">
        <v>436</v>
      </c>
      <c r="B257" s="18" t="s">
        <v>181</v>
      </c>
      <c r="C257" s="21">
        <v>1988</v>
      </c>
      <c r="D257" s="476">
        <f t="shared" si="220"/>
        <v>2306169.9935628036</v>
      </c>
      <c r="E257" s="473">
        <v>-354850.05550339026</v>
      </c>
      <c r="F257" s="22">
        <v>1951319.9380594136</v>
      </c>
      <c r="G257" s="36">
        <v>1370506.2107299191</v>
      </c>
      <c r="H257" s="22">
        <f t="shared" si="221"/>
        <v>3321826.1487893327</v>
      </c>
      <c r="I257" s="425">
        <v>326752.1429303945</v>
      </c>
      <c r="J257" s="418">
        <f t="shared" si="222"/>
        <v>3648578.2917197272</v>
      </c>
      <c r="K257" s="447">
        <v>-388488</v>
      </c>
      <c r="L257" s="442">
        <f t="shared" si="223"/>
        <v>3260090.2917197272</v>
      </c>
      <c r="M257" s="418">
        <v>-10708.8969</v>
      </c>
      <c r="N257" s="405">
        <f t="shared" si="224"/>
        <v>3249381.3948197272</v>
      </c>
      <c r="O257" s="405">
        <f t="shared" si="225"/>
        <v>1639.8844525753154</v>
      </c>
      <c r="P257" s="405">
        <f t="shared" si="226"/>
        <v>1634.4976835109292</v>
      </c>
      <c r="Q257" s="369">
        <v>17</v>
      </c>
      <c r="R257" s="369">
        <v>17</v>
      </c>
      <c r="S257" s="369"/>
      <c r="T257" s="461">
        <f t="shared" si="227"/>
        <v>-1048046.3063179739</v>
      </c>
      <c r="U257" s="462">
        <f t="shared" si="228"/>
        <v>-0.24327137324181991</v>
      </c>
      <c r="V257" s="463">
        <f t="shared" si="229"/>
        <v>-494.97015497557709</v>
      </c>
      <c r="W257" s="464"/>
      <c r="X257" s="242">
        <v>436</v>
      </c>
      <c r="Y257" s="18" t="s">
        <v>181</v>
      </c>
      <c r="Z257" s="21">
        <v>2018</v>
      </c>
      <c r="AA257" s="473">
        <f t="shared" si="230"/>
        <v>2457390.5102605158</v>
      </c>
      <c r="AB257" s="473">
        <v>424056</v>
      </c>
      <c r="AC257" s="22">
        <v>2881446.5102605158</v>
      </c>
      <c r="AD257" s="36">
        <v>1491646</v>
      </c>
      <c r="AE257" s="22">
        <v>4373093</v>
      </c>
      <c r="AF257" s="21">
        <v>323531.59803770063</v>
      </c>
      <c r="AG257" s="418">
        <f t="shared" si="231"/>
        <v>4696624.5980377011</v>
      </c>
      <c r="AH257" s="447">
        <v>-388488</v>
      </c>
      <c r="AI257" s="442">
        <f t="shared" si="232"/>
        <v>4308136.5980377011</v>
      </c>
      <c r="AJ257" s="419">
        <f t="shared" si="233"/>
        <v>2134.8546075508925</v>
      </c>
      <c r="AK257" s="369">
        <v>17</v>
      </c>
    </row>
    <row r="258" spans="1:37">
      <c r="A258" s="242">
        <v>483</v>
      </c>
      <c r="B258" s="18" t="s">
        <v>189</v>
      </c>
      <c r="C258" s="21">
        <v>1067</v>
      </c>
      <c r="D258" s="476">
        <f t="shared" si="220"/>
        <v>1138737.7592231364</v>
      </c>
      <c r="E258" s="473">
        <v>-565757.34719360108</v>
      </c>
      <c r="F258" s="22">
        <v>572980.41202953528</v>
      </c>
      <c r="G258" s="36">
        <v>952009.79283989489</v>
      </c>
      <c r="H258" s="22">
        <f t="shared" si="221"/>
        <v>1524990.20486943</v>
      </c>
      <c r="I258" s="425">
        <v>241765.99015915487</v>
      </c>
      <c r="J258" s="418">
        <f t="shared" si="222"/>
        <v>1766756.1950285849</v>
      </c>
      <c r="K258" s="447">
        <v>-208749</v>
      </c>
      <c r="L258" s="442">
        <f t="shared" si="223"/>
        <v>1558007.1950285849</v>
      </c>
      <c r="M258" s="418">
        <v>58323.908499999998</v>
      </c>
      <c r="N258" s="405">
        <f t="shared" si="224"/>
        <v>1616331.1035285848</v>
      </c>
      <c r="O258" s="405">
        <f t="shared" si="225"/>
        <v>1460.1754405141378</v>
      </c>
      <c r="P258" s="405">
        <f t="shared" si="226"/>
        <v>1514.8370229883644</v>
      </c>
      <c r="Q258" s="369">
        <v>17</v>
      </c>
      <c r="R258" s="369">
        <v>17</v>
      </c>
      <c r="S258" s="369"/>
      <c r="T258" s="461">
        <f t="shared" si="227"/>
        <v>-378055.82043704297</v>
      </c>
      <c r="U258" s="462">
        <f t="shared" si="228"/>
        <v>-0.19527041083738672</v>
      </c>
      <c r="V258" s="463">
        <f t="shared" si="229"/>
        <v>-339.13962962120422</v>
      </c>
      <c r="W258" s="464"/>
      <c r="X258" s="242">
        <v>483</v>
      </c>
      <c r="Y258" s="18" t="s">
        <v>189</v>
      </c>
      <c r="Z258" s="21">
        <v>1076</v>
      </c>
      <c r="AA258" s="473">
        <f t="shared" si="230"/>
        <v>1226589.7984548532</v>
      </c>
      <c r="AB258" s="473">
        <v>-280395</v>
      </c>
      <c r="AC258" s="22">
        <v>946194.79845485324</v>
      </c>
      <c r="AD258" s="36">
        <v>956844</v>
      </c>
      <c r="AE258" s="22">
        <v>1903039</v>
      </c>
      <c r="AF258" s="21">
        <v>241773.01546562792</v>
      </c>
      <c r="AG258" s="418">
        <f t="shared" si="231"/>
        <v>2144812.0154656279</v>
      </c>
      <c r="AH258" s="447">
        <v>-208749</v>
      </c>
      <c r="AI258" s="442">
        <f t="shared" si="232"/>
        <v>1936063.0154656279</v>
      </c>
      <c r="AJ258" s="419">
        <f t="shared" si="233"/>
        <v>1799.315070135342</v>
      </c>
      <c r="AK258" s="369">
        <v>17</v>
      </c>
    </row>
    <row r="259" spans="1:37">
      <c r="A259" s="242">
        <v>494</v>
      </c>
      <c r="B259" s="18" t="s">
        <v>193</v>
      </c>
      <c r="C259" s="21">
        <v>8882</v>
      </c>
      <c r="D259" s="476">
        <f t="shared" si="220"/>
        <v>8196353.9812327195</v>
      </c>
      <c r="E259" s="473">
        <v>-4105204.7946798112</v>
      </c>
      <c r="F259" s="22">
        <v>4091149.1865529083</v>
      </c>
      <c r="G259" s="36">
        <v>4993324.9157926552</v>
      </c>
      <c r="H259" s="22">
        <f t="shared" si="221"/>
        <v>9084474.1023455635</v>
      </c>
      <c r="I259" s="425">
        <v>1371992.4141791677</v>
      </c>
      <c r="J259" s="418">
        <f t="shared" si="222"/>
        <v>10456466.516524732</v>
      </c>
      <c r="K259" s="447">
        <v>80250</v>
      </c>
      <c r="L259" s="442">
        <f t="shared" si="223"/>
        <v>10536716.516524732</v>
      </c>
      <c r="M259" s="418">
        <v>92242.883200000011</v>
      </c>
      <c r="N259" s="405">
        <f t="shared" si="224"/>
        <v>10628959.399724731</v>
      </c>
      <c r="O259" s="405">
        <f t="shared" si="225"/>
        <v>1186.2999906017487</v>
      </c>
      <c r="P259" s="405">
        <f t="shared" si="226"/>
        <v>1196.6853636258422</v>
      </c>
      <c r="Q259" s="369">
        <v>17</v>
      </c>
      <c r="R259" s="369">
        <v>17</v>
      </c>
      <c r="S259" s="369"/>
      <c r="T259" s="461">
        <f t="shared" si="227"/>
        <v>-1029731.3478771877</v>
      </c>
      <c r="U259" s="462">
        <f t="shared" si="228"/>
        <v>-8.9027449044783574E-2</v>
      </c>
      <c r="V259" s="463">
        <f t="shared" si="229"/>
        <v>-111.98801752508029</v>
      </c>
      <c r="W259" s="464"/>
      <c r="X259" s="242">
        <v>494</v>
      </c>
      <c r="Y259" s="18" t="s">
        <v>193</v>
      </c>
      <c r="Z259" s="21">
        <v>8909</v>
      </c>
      <c r="AA259" s="473">
        <f t="shared" si="230"/>
        <v>8248865.4596698396</v>
      </c>
      <c r="AB259" s="473">
        <v>-3503053</v>
      </c>
      <c r="AC259" s="22">
        <v>4745812.4596698396</v>
      </c>
      <c r="AD259" s="36">
        <v>5382582</v>
      </c>
      <c r="AE259" s="22">
        <v>10128395</v>
      </c>
      <c r="AF259" s="21">
        <v>1357802.8644019193</v>
      </c>
      <c r="AG259" s="418">
        <f t="shared" si="231"/>
        <v>11486197.86440192</v>
      </c>
      <c r="AH259" s="447">
        <v>80250</v>
      </c>
      <c r="AI259" s="442">
        <f t="shared" si="232"/>
        <v>11566447.86440192</v>
      </c>
      <c r="AJ259" s="419">
        <f t="shared" si="233"/>
        <v>1298.288008126829</v>
      </c>
      <c r="AK259" s="369">
        <v>17</v>
      </c>
    </row>
    <row r="260" spans="1:37">
      <c r="A260" s="242">
        <v>535</v>
      </c>
      <c r="B260" s="18" t="s">
        <v>205</v>
      </c>
      <c r="C260" s="21">
        <v>10419</v>
      </c>
      <c r="D260" s="476">
        <f t="shared" si="220"/>
        <v>8443137.6866405029</v>
      </c>
      <c r="E260" s="473">
        <v>-515962.88208898774</v>
      </c>
      <c r="F260" s="22">
        <v>7927174.8045515148</v>
      </c>
      <c r="G260" s="36">
        <v>6446513.3680833969</v>
      </c>
      <c r="H260" s="22">
        <f t="shared" si="221"/>
        <v>14373688.172634911</v>
      </c>
      <c r="I260" s="425">
        <v>2020081.5275229253</v>
      </c>
      <c r="J260" s="418">
        <f t="shared" si="222"/>
        <v>16393769.700157836</v>
      </c>
      <c r="K260" s="447">
        <v>-924542</v>
      </c>
      <c r="L260" s="442">
        <f t="shared" si="223"/>
        <v>15469227.700157836</v>
      </c>
      <c r="M260" s="418">
        <v>-62057.833499999979</v>
      </c>
      <c r="N260" s="405">
        <f t="shared" si="224"/>
        <v>15407169.866657836</v>
      </c>
      <c r="O260" s="405">
        <f t="shared" si="225"/>
        <v>1484.7132834396618</v>
      </c>
      <c r="P260" s="405">
        <f t="shared" si="226"/>
        <v>1478.7570656164542</v>
      </c>
      <c r="Q260" s="369">
        <v>17</v>
      </c>
      <c r="R260" s="369">
        <v>17</v>
      </c>
      <c r="S260" s="369"/>
      <c r="T260" s="461">
        <f t="shared" si="227"/>
        <v>-956265.91606168076</v>
      </c>
      <c r="U260" s="462">
        <f t="shared" si="228"/>
        <v>-5.8218397474363054E-2</v>
      </c>
      <c r="V260" s="463">
        <f t="shared" si="229"/>
        <v>-95.268788147440546</v>
      </c>
      <c r="W260" s="464"/>
      <c r="X260" s="242">
        <v>535</v>
      </c>
      <c r="Y260" s="18" t="s">
        <v>205</v>
      </c>
      <c r="Z260" s="21">
        <v>10396</v>
      </c>
      <c r="AA260" s="473">
        <f t="shared" si="230"/>
        <v>8267007.3834482897</v>
      </c>
      <c r="AB260" s="473">
        <v>319477</v>
      </c>
      <c r="AC260" s="22">
        <v>8586484.3834482897</v>
      </c>
      <c r="AD260" s="36">
        <v>6766676</v>
      </c>
      <c r="AE260" s="22">
        <v>15353160</v>
      </c>
      <c r="AF260" s="21">
        <v>1996875.6162195161</v>
      </c>
      <c r="AG260" s="418">
        <f t="shared" si="231"/>
        <v>17350035.616219517</v>
      </c>
      <c r="AH260" s="447">
        <v>-924542</v>
      </c>
      <c r="AI260" s="442">
        <f t="shared" si="232"/>
        <v>16425493.616219517</v>
      </c>
      <c r="AJ260" s="419">
        <f t="shared" si="233"/>
        <v>1579.9820715871024</v>
      </c>
      <c r="AK260" s="369">
        <v>17</v>
      </c>
    </row>
    <row r="261" spans="1:37">
      <c r="A261" s="242">
        <v>563</v>
      </c>
      <c r="B261" s="18" t="s">
        <v>214</v>
      </c>
      <c r="C261" s="21">
        <v>7025</v>
      </c>
      <c r="D261" s="476">
        <f t="shared" si="220"/>
        <v>3174790.4919864936</v>
      </c>
      <c r="E261" s="473">
        <v>-2052039.1049462084</v>
      </c>
      <c r="F261" s="22">
        <v>1122751.3870402849</v>
      </c>
      <c r="G261" s="36">
        <v>3489954.4848186024</v>
      </c>
      <c r="H261" s="22">
        <f t="shared" si="221"/>
        <v>4612705.8718588874</v>
      </c>
      <c r="I261" s="425">
        <v>1324387.9718390114</v>
      </c>
      <c r="J261" s="418">
        <f t="shared" si="222"/>
        <v>5937093.843697899</v>
      </c>
      <c r="K261" s="447">
        <v>-324143</v>
      </c>
      <c r="L261" s="442">
        <f t="shared" si="223"/>
        <v>5612950.843697899</v>
      </c>
      <c r="M261" s="418">
        <v>11829.074399999983</v>
      </c>
      <c r="N261" s="405">
        <f t="shared" si="224"/>
        <v>5624779.9180978993</v>
      </c>
      <c r="O261" s="405">
        <f t="shared" si="225"/>
        <v>798.99656138048385</v>
      </c>
      <c r="P261" s="405">
        <f t="shared" si="226"/>
        <v>800.68041538760133</v>
      </c>
      <c r="Q261" s="369">
        <v>17</v>
      </c>
      <c r="R261" s="369">
        <v>17</v>
      </c>
      <c r="S261" s="369"/>
      <c r="T261" s="461">
        <f t="shared" si="227"/>
        <v>-1956282.0514491992</v>
      </c>
      <c r="U261" s="462">
        <f t="shared" si="228"/>
        <v>-0.25845182445151615</v>
      </c>
      <c r="V261" s="463">
        <f t="shared" si="229"/>
        <v>-266.79235655067623</v>
      </c>
      <c r="W261" s="464"/>
      <c r="X261" s="242">
        <v>563</v>
      </c>
      <c r="Y261" s="18" t="s">
        <v>214</v>
      </c>
      <c r="Z261" s="21">
        <v>7102</v>
      </c>
      <c r="AA261" s="473">
        <f t="shared" si="230"/>
        <v>3190148.5121794734</v>
      </c>
      <c r="AB261" s="473">
        <v>-34416</v>
      </c>
      <c r="AC261" s="22">
        <v>3155732.5121794734</v>
      </c>
      <c r="AD261" s="36">
        <v>3430219</v>
      </c>
      <c r="AE261" s="22">
        <v>6585951</v>
      </c>
      <c r="AF261" s="21">
        <v>1307424.8951470982</v>
      </c>
      <c r="AG261" s="418">
        <f t="shared" si="231"/>
        <v>7893375.8951470982</v>
      </c>
      <c r="AH261" s="447">
        <v>-324143</v>
      </c>
      <c r="AI261" s="442">
        <f t="shared" si="232"/>
        <v>7569232.8951470982</v>
      </c>
      <c r="AJ261" s="419">
        <f t="shared" si="233"/>
        <v>1065.7889179311601</v>
      </c>
      <c r="AK261" s="369">
        <v>17</v>
      </c>
    </row>
    <row r="262" spans="1:37">
      <c r="A262" s="242">
        <v>564</v>
      </c>
      <c r="B262" s="18" t="s">
        <v>215</v>
      </c>
      <c r="C262" s="21">
        <v>211848</v>
      </c>
      <c r="D262" s="476">
        <f t="shared" si="220"/>
        <v>82218628.502062336</v>
      </c>
      <c r="E262" s="473">
        <v>-34027738.584222019</v>
      </c>
      <c r="F262" s="22">
        <v>48190889.917840317</v>
      </c>
      <c r="G262" s="36">
        <v>35208438.124542728</v>
      </c>
      <c r="H262" s="22">
        <f t="shared" si="221"/>
        <v>83399328.042383045</v>
      </c>
      <c r="I262" s="425">
        <v>29904215.247147802</v>
      </c>
      <c r="J262" s="418">
        <f t="shared" si="222"/>
        <v>113303543.28953084</v>
      </c>
      <c r="K262" s="447">
        <v>880840</v>
      </c>
      <c r="L262" s="442">
        <f t="shared" si="223"/>
        <v>114184383.28953084</v>
      </c>
      <c r="M262" s="418">
        <v>-12996608.523989998</v>
      </c>
      <c r="N262" s="405">
        <f t="shared" si="224"/>
        <v>101187774.76554084</v>
      </c>
      <c r="O262" s="405">
        <f t="shared" si="225"/>
        <v>538.99202866928579</v>
      </c>
      <c r="P262" s="405">
        <f t="shared" si="226"/>
        <v>477.64328558938882</v>
      </c>
      <c r="Q262" s="369">
        <v>17</v>
      </c>
      <c r="R262" s="369">
        <v>17</v>
      </c>
      <c r="S262" s="369"/>
      <c r="T262" s="461">
        <f t="shared" si="227"/>
        <v>-3927726.4765258729</v>
      </c>
      <c r="U262" s="462">
        <f t="shared" si="228"/>
        <v>-3.325422333328458E-2</v>
      </c>
      <c r="V262" s="463">
        <f t="shared" si="229"/>
        <v>-24.651713264929299</v>
      </c>
      <c r="W262" s="464"/>
      <c r="X262" s="242">
        <v>564</v>
      </c>
      <c r="Y262" s="18" t="s">
        <v>215</v>
      </c>
      <c r="Z262" s="21">
        <v>209551</v>
      </c>
      <c r="AA262" s="473">
        <f t="shared" si="230"/>
        <v>83507385.293335885</v>
      </c>
      <c r="AB262" s="473">
        <v>-36186101</v>
      </c>
      <c r="AC262" s="22">
        <v>47321284.293335885</v>
      </c>
      <c r="AD262" s="36">
        <v>40781492</v>
      </c>
      <c r="AE262" s="22">
        <v>88102776</v>
      </c>
      <c r="AF262" s="21">
        <v>29128493.76605672</v>
      </c>
      <c r="AG262" s="418">
        <f t="shared" si="231"/>
        <v>117231269.76605672</v>
      </c>
      <c r="AH262" s="447">
        <v>880840</v>
      </c>
      <c r="AI262" s="442">
        <f t="shared" si="232"/>
        <v>118112109.76605672</v>
      </c>
      <c r="AJ262" s="419">
        <f t="shared" si="233"/>
        <v>563.64374193421509</v>
      </c>
      <c r="AK262" s="369">
        <v>17</v>
      </c>
    </row>
    <row r="263" spans="1:37">
      <c r="A263" s="242">
        <v>615</v>
      </c>
      <c r="B263" s="18" t="s">
        <v>236</v>
      </c>
      <c r="C263" s="21">
        <v>7603</v>
      </c>
      <c r="D263" s="476">
        <f t="shared" si="220"/>
        <v>8104087.0074282596</v>
      </c>
      <c r="E263" s="473">
        <v>1870284.5859033044</v>
      </c>
      <c r="F263" s="22">
        <v>9974371.5933315642</v>
      </c>
      <c r="G263" s="36">
        <v>3660855.9471444041</v>
      </c>
      <c r="H263" s="22">
        <f t="shared" si="221"/>
        <v>13635227.540475968</v>
      </c>
      <c r="I263" s="425">
        <v>1585886.7167410827</v>
      </c>
      <c r="J263" s="418">
        <f t="shared" si="222"/>
        <v>15221114.257217051</v>
      </c>
      <c r="K263" s="447">
        <v>-86085</v>
      </c>
      <c r="L263" s="442">
        <f t="shared" si="223"/>
        <v>15135029.257217051</v>
      </c>
      <c r="M263" s="418">
        <v>9723.140699999989</v>
      </c>
      <c r="N263" s="405">
        <f t="shared" si="224"/>
        <v>15144752.397917051</v>
      </c>
      <c r="O263" s="405">
        <f t="shared" si="225"/>
        <v>1990.6654290697161</v>
      </c>
      <c r="P263" s="405">
        <f t="shared" si="226"/>
        <v>1991.9442848766344</v>
      </c>
      <c r="Q263" s="369">
        <v>17</v>
      </c>
      <c r="R263" s="369">
        <v>17</v>
      </c>
      <c r="S263" s="369"/>
      <c r="T263" s="461">
        <f t="shared" si="227"/>
        <v>-19940.047265317291</v>
      </c>
      <c r="U263" s="462">
        <f t="shared" si="228"/>
        <v>-1.3157431641527407E-3</v>
      </c>
      <c r="V263" s="463">
        <f t="shared" si="229"/>
        <v>22.998679591350992</v>
      </c>
      <c r="W263" s="464"/>
      <c r="X263" s="242">
        <v>615</v>
      </c>
      <c r="Y263" s="18" t="s">
        <v>236</v>
      </c>
      <c r="Z263" s="21">
        <v>7702</v>
      </c>
      <c r="AA263" s="473">
        <f t="shared" si="230"/>
        <v>7955094.9607930966</v>
      </c>
      <c r="AB263" s="473">
        <v>2512549</v>
      </c>
      <c r="AC263" s="22">
        <v>10467643.960793097</v>
      </c>
      <c r="AD263" s="36">
        <v>3213504</v>
      </c>
      <c r="AE263" s="22">
        <v>13681148</v>
      </c>
      <c r="AF263" s="21">
        <v>1559906.3044823692</v>
      </c>
      <c r="AG263" s="418">
        <f t="shared" si="231"/>
        <v>15241054.304482369</v>
      </c>
      <c r="AH263" s="447">
        <v>-86085</v>
      </c>
      <c r="AI263" s="442">
        <f t="shared" si="232"/>
        <v>15154969.304482369</v>
      </c>
      <c r="AJ263" s="419">
        <f t="shared" si="233"/>
        <v>1967.6667494783651</v>
      </c>
      <c r="AK263" s="369">
        <v>17</v>
      </c>
    </row>
    <row r="264" spans="1:37">
      <c r="A264" s="242">
        <v>625</v>
      </c>
      <c r="B264" s="18" t="s">
        <v>242</v>
      </c>
      <c r="C264" s="21">
        <v>2991</v>
      </c>
      <c r="D264" s="476">
        <f t="shared" si="220"/>
        <v>1768259.4298821867</v>
      </c>
      <c r="E264" s="473">
        <v>1203707.0086510533</v>
      </c>
      <c r="F264" s="22">
        <v>2971966.43853324</v>
      </c>
      <c r="G264" s="36">
        <v>585219.05044895434</v>
      </c>
      <c r="H264" s="22">
        <f t="shared" si="221"/>
        <v>3557185.4889821941</v>
      </c>
      <c r="I264" s="425">
        <v>570903.34837291122</v>
      </c>
      <c r="J264" s="418">
        <f t="shared" si="222"/>
        <v>4128088.8373551052</v>
      </c>
      <c r="K264" s="447">
        <v>491109</v>
      </c>
      <c r="L264" s="442">
        <f t="shared" si="223"/>
        <v>4619197.8373551052</v>
      </c>
      <c r="M264" s="418">
        <v>-4331.3529999999882</v>
      </c>
      <c r="N264" s="405">
        <f t="shared" si="224"/>
        <v>4614866.4843551051</v>
      </c>
      <c r="O264" s="405">
        <f t="shared" si="225"/>
        <v>1544.3657095804431</v>
      </c>
      <c r="P264" s="405">
        <f t="shared" si="226"/>
        <v>1542.9175808609511</v>
      </c>
      <c r="Q264" s="369">
        <v>17</v>
      </c>
      <c r="R264" s="369">
        <v>17</v>
      </c>
      <c r="S264" s="369"/>
      <c r="T264" s="461">
        <f t="shared" si="227"/>
        <v>-425889.96167100035</v>
      </c>
      <c r="U264" s="462">
        <f t="shared" si="228"/>
        <v>-8.4416759159912605E-2</v>
      </c>
      <c r="V264" s="463">
        <f t="shared" si="229"/>
        <v>-110.84682290843671</v>
      </c>
      <c r="W264" s="464"/>
      <c r="X264" s="242">
        <v>625</v>
      </c>
      <c r="Y264" s="18" t="s">
        <v>242</v>
      </c>
      <c r="Z264" s="21">
        <v>3048</v>
      </c>
      <c r="AA264" s="473">
        <f t="shared" si="230"/>
        <v>1780263.0973057053</v>
      </c>
      <c r="AB264" s="473">
        <v>1550760</v>
      </c>
      <c r="AC264" s="22">
        <v>3331023.0973057053</v>
      </c>
      <c r="AD264" s="36">
        <v>659657</v>
      </c>
      <c r="AE264" s="22">
        <v>3990680</v>
      </c>
      <c r="AF264" s="21">
        <v>563298.79902610555</v>
      </c>
      <c r="AG264" s="418">
        <f t="shared" si="231"/>
        <v>4553978.7990261056</v>
      </c>
      <c r="AH264" s="447">
        <v>491109</v>
      </c>
      <c r="AI264" s="442">
        <f t="shared" si="232"/>
        <v>5045087.7990261056</v>
      </c>
      <c r="AJ264" s="419">
        <f t="shared" si="233"/>
        <v>1655.2125324888798</v>
      </c>
      <c r="AK264" s="369">
        <v>17</v>
      </c>
    </row>
    <row r="265" spans="1:37">
      <c r="A265" s="242">
        <v>626</v>
      </c>
      <c r="B265" s="18" t="s">
        <v>243</v>
      </c>
      <c r="C265" s="21">
        <v>4835</v>
      </c>
      <c r="D265" s="476">
        <f t="shared" si="220"/>
        <v>1960278.0506525622</v>
      </c>
      <c r="E265" s="473">
        <v>-1764671.2841494214</v>
      </c>
      <c r="F265" s="22">
        <v>195606.7665031408</v>
      </c>
      <c r="G265" s="36">
        <v>1604429.3367191397</v>
      </c>
      <c r="H265" s="22">
        <f t="shared" si="221"/>
        <v>1800036.1032222805</v>
      </c>
      <c r="I265" s="425">
        <v>972786.8051777177</v>
      </c>
      <c r="J265" s="418">
        <f t="shared" si="222"/>
        <v>2772822.9083999982</v>
      </c>
      <c r="K265" s="447">
        <v>-223161</v>
      </c>
      <c r="L265" s="442">
        <f t="shared" si="223"/>
        <v>2549661.9083999982</v>
      </c>
      <c r="M265" s="418">
        <v>-6048.9585000000006</v>
      </c>
      <c r="N265" s="405">
        <f t="shared" si="224"/>
        <v>2543612.949899998</v>
      </c>
      <c r="O265" s="405">
        <f t="shared" si="225"/>
        <v>527.33441745604932</v>
      </c>
      <c r="P265" s="405">
        <f t="shared" si="226"/>
        <v>526.0833402068248</v>
      </c>
      <c r="Q265" s="369">
        <v>17</v>
      </c>
      <c r="R265" s="369">
        <v>17</v>
      </c>
      <c r="S265" s="369"/>
      <c r="T265" s="461">
        <f t="shared" si="227"/>
        <v>526211.70438021375</v>
      </c>
      <c r="U265" s="462">
        <f t="shared" si="228"/>
        <v>0.26005666130791955</v>
      </c>
      <c r="V265" s="463">
        <f t="shared" si="229"/>
        <v>119.70947708139494</v>
      </c>
      <c r="W265" s="464"/>
      <c r="X265" s="242">
        <v>626</v>
      </c>
      <c r="Y265" s="18" t="s">
        <v>243</v>
      </c>
      <c r="Z265" s="21">
        <v>4964</v>
      </c>
      <c r="AA265" s="473">
        <f t="shared" si="230"/>
        <v>1957698.2101586959</v>
      </c>
      <c r="AB265" s="473">
        <v>-631094</v>
      </c>
      <c r="AC265" s="22">
        <v>1326604.2101586959</v>
      </c>
      <c r="AD265" s="36">
        <v>-38849</v>
      </c>
      <c r="AE265" s="22">
        <v>1287755</v>
      </c>
      <c r="AF265" s="21">
        <v>958856.20401978435</v>
      </c>
      <c r="AG265" s="418">
        <f t="shared" si="231"/>
        <v>2246611.2040197845</v>
      </c>
      <c r="AH265" s="447">
        <v>-223161</v>
      </c>
      <c r="AI265" s="442">
        <f t="shared" si="232"/>
        <v>2023450.2040197845</v>
      </c>
      <c r="AJ265" s="419">
        <f t="shared" si="233"/>
        <v>407.62494037465439</v>
      </c>
      <c r="AK265" s="369">
        <v>17</v>
      </c>
    </row>
    <row r="266" spans="1:37">
      <c r="A266" s="242">
        <v>630</v>
      </c>
      <c r="B266" s="18" t="s">
        <v>244</v>
      </c>
      <c r="C266" s="21">
        <v>1635</v>
      </c>
      <c r="D266" s="476">
        <f t="shared" si="220"/>
        <v>2548419.876208032</v>
      </c>
      <c r="E266" s="473">
        <v>-681029.79313243146</v>
      </c>
      <c r="F266" s="22">
        <v>1867390.0830756004</v>
      </c>
      <c r="G266" s="36">
        <v>565064.69584370498</v>
      </c>
      <c r="H266" s="22">
        <f t="shared" si="221"/>
        <v>2432454.7789193057</v>
      </c>
      <c r="I266" s="425">
        <v>299436.21784880437</v>
      </c>
      <c r="J266" s="418">
        <f t="shared" si="222"/>
        <v>2731890.99676811</v>
      </c>
      <c r="K266" s="447">
        <v>-207370</v>
      </c>
      <c r="L266" s="442">
        <f t="shared" si="223"/>
        <v>2524520.99676811</v>
      </c>
      <c r="M266" s="418">
        <v>180721.97000000003</v>
      </c>
      <c r="N266" s="405">
        <f t="shared" si="224"/>
        <v>2705242.9667681102</v>
      </c>
      <c r="O266" s="405">
        <f t="shared" si="225"/>
        <v>1544.0495393077126</v>
      </c>
      <c r="P266" s="405">
        <f t="shared" si="226"/>
        <v>1654.5828542924221</v>
      </c>
      <c r="Q266" s="369">
        <v>17</v>
      </c>
      <c r="R266" s="369">
        <v>17</v>
      </c>
      <c r="S266" s="369"/>
      <c r="T266" s="461">
        <f t="shared" si="227"/>
        <v>285160.20671246946</v>
      </c>
      <c r="U266" s="462">
        <f t="shared" si="228"/>
        <v>0.12734000165528672</v>
      </c>
      <c r="V266" s="463">
        <f t="shared" si="229"/>
        <v>171.05089427053258</v>
      </c>
      <c r="W266" s="464"/>
      <c r="X266" s="242">
        <v>630</v>
      </c>
      <c r="Y266" s="18" t="s">
        <v>244</v>
      </c>
      <c r="Z266" s="21">
        <v>1631</v>
      </c>
      <c r="AA266" s="473">
        <f t="shared" si="230"/>
        <v>2441230.3853507699</v>
      </c>
      <c r="AB266" s="473">
        <v>-821097</v>
      </c>
      <c r="AC266" s="22">
        <v>1620133.3853507699</v>
      </c>
      <c r="AD266" s="36">
        <v>533140</v>
      </c>
      <c r="AE266" s="22">
        <v>2153273</v>
      </c>
      <c r="AF266" s="21">
        <v>293457.79005564051</v>
      </c>
      <c r="AG266" s="418">
        <f t="shared" si="231"/>
        <v>2446730.7900556405</v>
      </c>
      <c r="AH266" s="447">
        <v>-207370</v>
      </c>
      <c r="AI266" s="442">
        <f t="shared" si="232"/>
        <v>2239360.7900556405</v>
      </c>
      <c r="AJ266" s="419">
        <f t="shared" si="233"/>
        <v>1372.99864503718</v>
      </c>
      <c r="AK266" s="369">
        <v>17</v>
      </c>
    </row>
    <row r="267" spans="1:37">
      <c r="A267" s="242">
        <v>678</v>
      </c>
      <c r="B267" s="18" t="s">
        <v>249</v>
      </c>
      <c r="C267" s="21">
        <v>24073</v>
      </c>
      <c r="D267" s="476">
        <f t="shared" si="220"/>
        <v>11487915.539162807</v>
      </c>
      <c r="E267" s="473">
        <v>661629.46458947728</v>
      </c>
      <c r="F267" s="22">
        <v>12149545.003752284</v>
      </c>
      <c r="G267" s="36">
        <v>7875029.1931380816</v>
      </c>
      <c r="H267" s="22">
        <f t="shared" si="221"/>
        <v>20024574.196890365</v>
      </c>
      <c r="I267" s="425">
        <v>3527921.2120936974</v>
      </c>
      <c r="J267" s="418">
        <f t="shared" si="222"/>
        <v>23552495.408984061</v>
      </c>
      <c r="K267" s="447">
        <v>-695860</v>
      </c>
      <c r="L267" s="442">
        <f t="shared" si="223"/>
        <v>22856635.408984061</v>
      </c>
      <c r="M267" s="418">
        <v>-6138.5726999999606</v>
      </c>
      <c r="N267" s="405">
        <f t="shared" si="224"/>
        <v>22850496.83628406</v>
      </c>
      <c r="O267" s="405">
        <f t="shared" si="225"/>
        <v>949.47183188568363</v>
      </c>
      <c r="P267" s="405">
        <f t="shared" si="226"/>
        <v>949.21683364283888</v>
      </c>
      <c r="Q267" s="369">
        <v>17</v>
      </c>
      <c r="R267" s="369">
        <v>17</v>
      </c>
      <c r="S267" s="369"/>
      <c r="T267" s="461">
        <f t="shared" si="227"/>
        <v>-1902571.5947464891</v>
      </c>
      <c r="U267" s="462">
        <f t="shared" si="228"/>
        <v>-7.6842993980373545E-2</v>
      </c>
      <c r="V267" s="463">
        <f t="shared" si="229"/>
        <v>-71.105538424726547</v>
      </c>
      <c r="W267" s="464"/>
      <c r="X267" s="242">
        <v>678</v>
      </c>
      <c r="Y267" s="18" t="s">
        <v>249</v>
      </c>
      <c r="Z267" s="21">
        <v>24260</v>
      </c>
      <c r="AA267" s="473">
        <f t="shared" si="230"/>
        <v>11492687.2434191</v>
      </c>
      <c r="AB267" s="473">
        <v>3354242</v>
      </c>
      <c r="AC267" s="22">
        <v>14846929.2434191</v>
      </c>
      <c r="AD267" s="36">
        <v>7135771</v>
      </c>
      <c r="AE267" s="22">
        <v>21982701</v>
      </c>
      <c r="AF267" s="21">
        <v>3472366.0037305523</v>
      </c>
      <c r="AG267" s="418">
        <f t="shared" si="231"/>
        <v>25455067.00373055</v>
      </c>
      <c r="AH267" s="447">
        <v>-695860</v>
      </c>
      <c r="AI267" s="442">
        <f t="shared" si="232"/>
        <v>24759207.00373055</v>
      </c>
      <c r="AJ267" s="419">
        <f t="shared" si="233"/>
        <v>1020.5773703104102</v>
      </c>
      <c r="AK267" s="369">
        <v>17</v>
      </c>
    </row>
    <row r="268" spans="1:37">
      <c r="A268" s="242">
        <v>691</v>
      </c>
      <c r="B268" s="18" t="s">
        <v>257</v>
      </c>
      <c r="C268" s="21">
        <v>2636</v>
      </c>
      <c r="D268" s="476">
        <f t="shared" si="220"/>
        <v>1915367.6721669002</v>
      </c>
      <c r="E268" s="473">
        <v>461204.6257910924</v>
      </c>
      <c r="F268" s="22">
        <v>2376572.2979579926</v>
      </c>
      <c r="G268" s="36">
        <v>1703087.2369799777</v>
      </c>
      <c r="H268" s="22">
        <f t="shared" si="221"/>
        <v>4079659.5349379703</v>
      </c>
      <c r="I268" s="425">
        <v>645590.70339434978</v>
      </c>
      <c r="J268" s="418">
        <f t="shared" si="222"/>
        <v>4725250.23833232</v>
      </c>
      <c r="K268" s="447">
        <v>-38919</v>
      </c>
      <c r="L268" s="442">
        <f t="shared" si="223"/>
        <v>4686331.23833232</v>
      </c>
      <c r="M268" s="418">
        <v>-20835.301499999987</v>
      </c>
      <c r="N268" s="405">
        <f t="shared" si="224"/>
        <v>4665495.9368323199</v>
      </c>
      <c r="O268" s="405">
        <f t="shared" si="225"/>
        <v>1777.8191344204552</v>
      </c>
      <c r="P268" s="405">
        <f t="shared" si="226"/>
        <v>1769.9149987983005</v>
      </c>
      <c r="Q268" s="369">
        <v>17</v>
      </c>
      <c r="R268" s="369">
        <v>17</v>
      </c>
      <c r="S268" s="369"/>
      <c r="T268" s="461">
        <f t="shared" si="227"/>
        <v>-167372.82009505387</v>
      </c>
      <c r="U268" s="462">
        <f t="shared" si="228"/>
        <v>-3.4483523939711228E-2</v>
      </c>
      <c r="V268" s="463">
        <f t="shared" si="229"/>
        <v>-26.531816667788007</v>
      </c>
      <c r="W268" s="464"/>
      <c r="X268" s="242">
        <v>691</v>
      </c>
      <c r="Y268" s="18" t="s">
        <v>257</v>
      </c>
      <c r="Z268" s="21">
        <v>2690</v>
      </c>
      <c r="AA268" s="473">
        <f t="shared" si="230"/>
        <v>1863075.4469388165</v>
      </c>
      <c r="AB268" s="473">
        <v>593160</v>
      </c>
      <c r="AC268" s="22">
        <v>2456235.4469388165</v>
      </c>
      <c r="AD268" s="36">
        <v>1795427</v>
      </c>
      <c r="AE268" s="22">
        <v>4251663</v>
      </c>
      <c r="AF268" s="21">
        <v>640960.05842737365</v>
      </c>
      <c r="AG268" s="418">
        <f t="shared" si="231"/>
        <v>4892623.0584273739</v>
      </c>
      <c r="AH268" s="447">
        <v>-38919</v>
      </c>
      <c r="AI268" s="442">
        <f t="shared" si="232"/>
        <v>4853704.0584273739</v>
      </c>
      <c r="AJ268" s="419">
        <f t="shared" si="233"/>
        <v>1804.3509510882432</v>
      </c>
      <c r="AK268" s="369">
        <v>17</v>
      </c>
    </row>
    <row r="269" spans="1:37">
      <c r="A269" s="242">
        <v>746</v>
      </c>
      <c r="B269" s="18" t="s">
        <v>274</v>
      </c>
      <c r="C269" s="21">
        <v>4735</v>
      </c>
      <c r="D269" s="476">
        <f t="shared" si="220"/>
        <v>5676631.2362013832</v>
      </c>
      <c r="E269" s="473">
        <v>-1043173.6929698376</v>
      </c>
      <c r="F269" s="22">
        <v>4633457.5432315459</v>
      </c>
      <c r="G269" s="36">
        <v>1411084.5795577408</v>
      </c>
      <c r="H269" s="22">
        <f t="shared" si="221"/>
        <v>6044542.122789287</v>
      </c>
      <c r="I269" s="425">
        <v>932403.37805192301</v>
      </c>
      <c r="J269" s="418">
        <f t="shared" si="222"/>
        <v>6976945.5008412097</v>
      </c>
      <c r="K269" s="447">
        <v>259971</v>
      </c>
      <c r="L269" s="442">
        <f t="shared" si="223"/>
        <v>7236916.5008412097</v>
      </c>
      <c r="M269" s="418">
        <v>25838.760999999999</v>
      </c>
      <c r="N269" s="405">
        <f t="shared" si="224"/>
        <v>7262755.2618412096</v>
      </c>
      <c r="O269" s="405">
        <f t="shared" si="225"/>
        <v>1528.3878565662533</v>
      </c>
      <c r="P269" s="405">
        <f t="shared" si="226"/>
        <v>1533.8448282663589</v>
      </c>
      <c r="Q269" s="369">
        <v>17</v>
      </c>
      <c r="R269" s="369">
        <v>17</v>
      </c>
      <c r="S269" s="369"/>
      <c r="T269" s="461">
        <f t="shared" si="227"/>
        <v>-277406.67820335738</v>
      </c>
      <c r="U269" s="462">
        <f t="shared" si="228"/>
        <v>-3.6917054482959989E-2</v>
      </c>
      <c r="V269" s="463">
        <f t="shared" si="229"/>
        <v>-43.317472662896989</v>
      </c>
      <c r="W269" s="464"/>
      <c r="X269" s="242">
        <v>746</v>
      </c>
      <c r="Y269" s="18" t="s">
        <v>274</v>
      </c>
      <c r="Z269" s="21">
        <v>4781</v>
      </c>
      <c r="AA269" s="473">
        <f t="shared" si="230"/>
        <v>5663892.1747882413</v>
      </c>
      <c r="AB269" s="473">
        <v>-710574</v>
      </c>
      <c r="AC269" s="22">
        <v>4953318.1747882413</v>
      </c>
      <c r="AD269" s="36">
        <v>1377483</v>
      </c>
      <c r="AE269" s="22">
        <v>6330802</v>
      </c>
      <c r="AF269" s="21">
        <v>923550.17904456658</v>
      </c>
      <c r="AG269" s="418">
        <f t="shared" si="231"/>
        <v>7254352.179044567</v>
      </c>
      <c r="AH269" s="447">
        <v>259971</v>
      </c>
      <c r="AI269" s="442">
        <f t="shared" si="232"/>
        <v>7514323.179044567</v>
      </c>
      <c r="AJ269" s="419">
        <f t="shared" si="233"/>
        <v>1571.7053292291503</v>
      </c>
      <c r="AK269" s="369">
        <v>17</v>
      </c>
    </row>
    <row r="270" spans="1:37">
      <c r="A270" s="242">
        <v>748</v>
      </c>
      <c r="B270" s="18" t="s">
        <v>276</v>
      </c>
      <c r="C270" s="21">
        <v>4897</v>
      </c>
      <c r="D270" s="476">
        <f t="shared" si="220"/>
        <v>4263710.9390320554</v>
      </c>
      <c r="E270" s="473">
        <v>-2138248.7479496817</v>
      </c>
      <c r="F270" s="22">
        <v>2125462.1910823733</v>
      </c>
      <c r="G270" s="36">
        <v>2570702.8939212784</v>
      </c>
      <c r="H270" s="22">
        <f t="shared" si="221"/>
        <v>4696165.0850036517</v>
      </c>
      <c r="I270" s="425">
        <v>1030317.1434465179</v>
      </c>
      <c r="J270" s="418">
        <f t="shared" si="222"/>
        <v>5726482.2284501698</v>
      </c>
      <c r="K270" s="447">
        <v>102390</v>
      </c>
      <c r="L270" s="442">
        <f t="shared" si="223"/>
        <v>5828872.2284501698</v>
      </c>
      <c r="M270" s="418">
        <v>255400.47</v>
      </c>
      <c r="N270" s="405">
        <f t="shared" si="224"/>
        <v>6084272.6984501695</v>
      </c>
      <c r="O270" s="405">
        <f t="shared" si="225"/>
        <v>1190.294512650637</v>
      </c>
      <c r="P270" s="405">
        <f t="shared" si="226"/>
        <v>1242.4489888605615</v>
      </c>
      <c r="Q270" s="369">
        <v>17</v>
      </c>
      <c r="R270" s="369">
        <v>17</v>
      </c>
      <c r="S270" s="369"/>
      <c r="T270" s="461">
        <f t="shared" si="227"/>
        <v>-1018638.5931051858</v>
      </c>
      <c r="U270" s="462">
        <f t="shared" si="228"/>
        <v>-0.14876042107134785</v>
      </c>
      <c r="V270" s="463">
        <f t="shared" si="229"/>
        <v>-171.58114796100881</v>
      </c>
      <c r="W270" s="464"/>
      <c r="X270" s="242">
        <v>748</v>
      </c>
      <c r="Y270" s="18" t="s">
        <v>276</v>
      </c>
      <c r="Z270" s="21">
        <v>5028</v>
      </c>
      <c r="AA270" s="473">
        <f t="shared" si="230"/>
        <v>4520051.7513812482</v>
      </c>
      <c r="AB270" s="473">
        <v>-1500352</v>
      </c>
      <c r="AC270" s="22">
        <v>3019699.7513812482</v>
      </c>
      <c r="AD270" s="36">
        <v>2699997</v>
      </c>
      <c r="AE270" s="22">
        <v>5719696</v>
      </c>
      <c r="AF270" s="21">
        <v>1025424.8215553551</v>
      </c>
      <c r="AG270" s="418">
        <f t="shared" si="231"/>
        <v>6745120.8215553556</v>
      </c>
      <c r="AH270" s="447">
        <v>102390</v>
      </c>
      <c r="AI270" s="442">
        <f t="shared" si="232"/>
        <v>6847510.8215553556</v>
      </c>
      <c r="AJ270" s="419">
        <f t="shared" si="233"/>
        <v>1361.8756606116458</v>
      </c>
      <c r="AK270" s="369">
        <v>17</v>
      </c>
    </row>
    <row r="271" spans="1:37">
      <c r="A271" s="242">
        <v>785</v>
      </c>
      <c r="B271" s="18" t="s">
        <v>291</v>
      </c>
      <c r="C271" s="21">
        <v>2626</v>
      </c>
      <c r="D271" s="476">
        <f t="shared" si="220"/>
        <v>1390541.0115587283</v>
      </c>
      <c r="E271" s="473">
        <v>2178349.022751831</v>
      </c>
      <c r="F271" s="22">
        <v>3568890.0343105593</v>
      </c>
      <c r="G271" s="36">
        <v>1099139.2096583967</v>
      </c>
      <c r="H271" s="22">
        <f t="shared" si="221"/>
        <v>4668029.2439689562</v>
      </c>
      <c r="I271" s="425">
        <v>643052.14200253307</v>
      </c>
      <c r="J271" s="418">
        <f t="shared" si="222"/>
        <v>5311081.3859714894</v>
      </c>
      <c r="K271" s="447">
        <v>189159</v>
      </c>
      <c r="L271" s="442">
        <f t="shared" si="223"/>
        <v>5500240.3859714894</v>
      </c>
      <c r="M271" s="418">
        <v>48316.989499999996</v>
      </c>
      <c r="N271" s="405">
        <f t="shared" si="224"/>
        <v>5548557.3754714895</v>
      </c>
      <c r="O271" s="405">
        <f t="shared" si="225"/>
        <v>2094.5317539876196</v>
      </c>
      <c r="P271" s="405">
        <f t="shared" si="226"/>
        <v>2112.9312168589067</v>
      </c>
      <c r="Q271" s="369">
        <v>17</v>
      </c>
      <c r="R271" s="369">
        <v>17</v>
      </c>
      <c r="S271" s="369"/>
      <c r="T271" s="461">
        <f t="shared" si="227"/>
        <v>206078.49683066085</v>
      </c>
      <c r="U271" s="462">
        <f t="shared" si="228"/>
        <v>3.8925612995205298E-2</v>
      </c>
      <c r="V271" s="463">
        <f t="shared" si="229"/>
        <v>113.92498663227775</v>
      </c>
      <c r="W271" s="464"/>
      <c r="X271" s="242">
        <v>785</v>
      </c>
      <c r="Y271" s="18" t="s">
        <v>291</v>
      </c>
      <c r="Z271" s="21">
        <v>2673</v>
      </c>
      <c r="AA271" s="473">
        <f t="shared" si="230"/>
        <v>1326636.6655783774</v>
      </c>
      <c r="AB271" s="473">
        <v>1992720</v>
      </c>
      <c r="AC271" s="22">
        <v>3319356.6655783774</v>
      </c>
      <c r="AD271" s="36">
        <v>1147280</v>
      </c>
      <c r="AE271" s="22">
        <v>4466637</v>
      </c>
      <c r="AF271" s="21">
        <v>638365.88914082851</v>
      </c>
      <c r="AG271" s="418">
        <f t="shared" si="231"/>
        <v>5105002.8891408285</v>
      </c>
      <c r="AH271" s="447">
        <v>189159</v>
      </c>
      <c r="AI271" s="442">
        <f t="shared" si="232"/>
        <v>5294161.8891408285</v>
      </c>
      <c r="AJ271" s="419">
        <f t="shared" si="233"/>
        <v>1980.6067673553418</v>
      </c>
      <c r="AK271" s="369">
        <v>17</v>
      </c>
    </row>
    <row r="272" spans="1:37">
      <c r="A272" s="242">
        <v>791</v>
      </c>
      <c r="B272" s="18" t="s">
        <v>293</v>
      </c>
      <c r="C272" s="21">
        <v>5029</v>
      </c>
      <c r="D272" s="476">
        <f t="shared" si="220"/>
        <v>2952301.019331119</v>
      </c>
      <c r="E272" s="473">
        <v>235378.56535322257</v>
      </c>
      <c r="F272" s="22">
        <v>3187679.5846843417</v>
      </c>
      <c r="G272" s="36">
        <v>2903221.7135538687</v>
      </c>
      <c r="H272" s="22">
        <f t="shared" si="221"/>
        <v>6090901.2982382104</v>
      </c>
      <c r="I272" s="425">
        <v>1274692.5064676744</v>
      </c>
      <c r="J272" s="418">
        <f t="shared" si="222"/>
        <v>7365593.8047058843</v>
      </c>
      <c r="K272" s="447">
        <v>-165770</v>
      </c>
      <c r="L272" s="442">
        <f t="shared" si="223"/>
        <v>7199823.8047058843</v>
      </c>
      <c r="M272" s="418">
        <v>-205589.9105</v>
      </c>
      <c r="N272" s="405">
        <f t="shared" si="224"/>
        <v>6994233.8942058841</v>
      </c>
      <c r="O272" s="405">
        <f t="shared" si="225"/>
        <v>1431.6611264080104</v>
      </c>
      <c r="P272" s="405">
        <f t="shared" si="226"/>
        <v>1390.7802533716215</v>
      </c>
      <c r="Q272" s="369">
        <v>17</v>
      </c>
      <c r="R272" s="369">
        <v>17</v>
      </c>
      <c r="S272" s="369"/>
      <c r="T272" s="461">
        <f t="shared" si="227"/>
        <v>-1206853.6881581172</v>
      </c>
      <c r="U272" s="462">
        <f t="shared" si="228"/>
        <v>-0.1435589374259395</v>
      </c>
      <c r="V272" s="463">
        <f t="shared" si="229"/>
        <v>-206.74805169840192</v>
      </c>
      <c r="W272" s="464"/>
      <c r="X272" s="242">
        <v>791</v>
      </c>
      <c r="Y272" s="18" t="s">
        <v>293</v>
      </c>
      <c r="Z272" s="21">
        <v>5131</v>
      </c>
      <c r="AA272" s="473">
        <f t="shared" si="230"/>
        <v>3076607.9291258203</v>
      </c>
      <c r="AB272" s="473">
        <v>1452544</v>
      </c>
      <c r="AC272" s="22">
        <v>4529151.9291258203</v>
      </c>
      <c r="AD272" s="36">
        <v>2780392</v>
      </c>
      <c r="AE272" s="22">
        <v>7309544</v>
      </c>
      <c r="AF272" s="21">
        <v>1262903.4928640013</v>
      </c>
      <c r="AG272" s="418">
        <f t="shared" si="231"/>
        <v>8572447.4928640015</v>
      </c>
      <c r="AH272" s="447">
        <v>-165770</v>
      </c>
      <c r="AI272" s="442">
        <f t="shared" si="232"/>
        <v>8406677.4928640015</v>
      </c>
      <c r="AJ272" s="419">
        <f t="shared" si="233"/>
        <v>1638.4091781064124</v>
      </c>
      <c r="AK272" s="369">
        <v>17</v>
      </c>
    </row>
    <row r="273" spans="1:37">
      <c r="A273" s="242">
        <v>832</v>
      </c>
      <c r="B273" s="18" t="s">
        <v>295</v>
      </c>
      <c r="C273" s="21">
        <v>3825</v>
      </c>
      <c r="D273" s="476">
        <f t="shared" si="220"/>
        <v>3799299.2082052827</v>
      </c>
      <c r="E273" s="473">
        <v>2340354.108135771</v>
      </c>
      <c r="F273" s="22">
        <v>6139653.3163410537</v>
      </c>
      <c r="G273" s="36">
        <v>1836829.0081907515</v>
      </c>
      <c r="H273" s="22">
        <f t="shared" si="221"/>
        <v>7976482.3245318048</v>
      </c>
      <c r="I273" s="425">
        <v>779388.25334054185</v>
      </c>
      <c r="J273" s="418">
        <f t="shared" si="222"/>
        <v>8755870.5778723471</v>
      </c>
      <c r="K273" s="447">
        <v>-94740</v>
      </c>
      <c r="L273" s="442">
        <f t="shared" si="223"/>
        <v>8661130.5778723471</v>
      </c>
      <c r="M273" s="418">
        <v>-17922.840000000004</v>
      </c>
      <c r="N273" s="405">
        <f t="shared" si="224"/>
        <v>8643207.7378723472</v>
      </c>
      <c r="O273" s="405">
        <f t="shared" si="225"/>
        <v>2264.3478634960384</v>
      </c>
      <c r="P273" s="405">
        <f t="shared" si="226"/>
        <v>2259.662153692117</v>
      </c>
      <c r="Q273" s="369">
        <v>17</v>
      </c>
      <c r="R273" s="369">
        <v>17</v>
      </c>
      <c r="S273" s="369"/>
      <c r="T273" s="461">
        <f t="shared" si="227"/>
        <v>-35956.517342878506</v>
      </c>
      <c r="U273" s="462">
        <f t="shared" si="228"/>
        <v>-4.1343172661407841E-3</v>
      </c>
      <c r="V273" s="463">
        <f t="shared" si="229"/>
        <v>41.734243456369313</v>
      </c>
      <c r="W273" s="464"/>
      <c r="X273" s="242">
        <v>832</v>
      </c>
      <c r="Y273" s="18" t="s">
        <v>295</v>
      </c>
      <c r="Z273" s="21">
        <v>3913</v>
      </c>
      <c r="AA273" s="473">
        <f t="shared" si="230"/>
        <v>3653617.5293149054</v>
      </c>
      <c r="AB273" s="473">
        <v>2950939</v>
      </c>
      <c r="AC273" s="22">
        <v>6604556.5293149054</v>
      </c>
      <c r="AD273" s="36">
        <v>1421923</v>
      </c>
      <c r="AE273" s="22">
        <v>8026480</v>
      </c>
      <c r="AF273" s="21">
        <v>765347.09521522524</v>
      </c>
      <c r="AG273" s="418">
        <f t="shared" si="231"/>
        <v>8791827.0952152256</v>
      </c>
      <c r="AH273" s="447">
        <v>-94740</v>
      </c>
      <c r="AI273" s="442">
        <f t="shared" si="232"/>
        <v>8697087.0952152256</v>
      </c>
      <c r="AJ273" s="419">
        <f t="shared" si="233"/>
        <v>2222.6136200396691</v>
      </c>
      <c r="AK273" s="369">
        <v>17</v>
      </c>
    </row>
    <row r="274" spans="1:37">
      <c r="A274" s="242">
        <v>859</v>
      </c>
      <c r="B274" s="18" t="s">
        <v>310</v>
      </c>
      <c r="C274" s="21">
        <v>6562</v>
      </c>
      <c r="D274" s="476">
        <f t="shared" si="220"/>
        <v>10242948.781251915</v>
      </c>
      <c r="E274" s="473">
        <v>-3728601.7000665972</v>
      </c>
      <c r="F274" s="22">
        <v>6514347.0811853185</v>
      </c>
      <c r="G274" s="36">
        <v>4620640.3963601114</v>
      </c>
      <c r="H274" s="22">
        <f t="shared" si="221"/>
        <v>11134987.477545429</v>
      </c>
      <c r="I274" s="425">
        <v>971777.89613849076</v>
      </c>
      <c r="J274" s="418">
        <f t="shared" si="222"/>
        <v>12106765.37368392</v>
      </c>
      <c r="K274" s="447">
        <v>-970784</v>
      </c>
      <c r="L274" s="442">
        <f t="shared" si="223"/>
        <v>11135981.37368392</v>
      </c>
      <c r="M274" s="418">
        <v>43522.629800000053</v>
      </c>
      <c r="N274" s="405">
        <f t="shared" si="224"/>
        <v>11179504.003483919</v>
      </c>
      <c r="O274" s="405">
        <f t="shared" si="225"/>
        <v>1697.0407457610363</v>
      </c>
      <c r="P274" s="405">
        <f t="shared" si="226"/>
        <v>1703.6732708753307</v>
      </c>
      <c r="Q274" s="369">
        <v>17</v>
      </c>
      <c r="R274" s="369">
        <v>17</v>
      </c>
      <c r="S274" s="369"/>
      <c r="T274" s="461">
        <f t="shared" si="227"/>
        <v>-1032707.9140647743</v>
      </c>
      <c r="U274" s="462">
        <f t="shared" si="228"/>
        <v>-8.4865994162945185E-2</v>
      </c>
      <c r="V274" s="463">
        <f t="shared" si="229"/>
        <v>-148.65761427971825</v>
      </c>
      <c r="W274" s="464"/>
      <c r="X274" s="242">
        <v>859</v>
      </c>
      <c r="Y274" s="18" t="s">
        <v>310</v>
      </c>
      <c r="Z274" s="21">
        <v>6593</v>
      </c>
      <c r="AA274" s="473">
        <f t="shared" si="230"/>
        <v>10217519.537281049</v>
      </c>
      <c r="AB274" s="473">
        <v>-2872505</v>
      </c>
      <c r="AC274" s="22">
        <v>7345014.5372810494</v>
      </c>
      <c r="AD274" s="36">
        <v>4826238</v>
      </c>
      <c r="AE274" s="22">
        <v>12171253</v>
      </c>
      <c r="AF274" s="21">
        <v>968220.28774869477</v>
      </c>
      <c r="AG274" s="418">
        <f t="shared" si="231"/>
        <v>13139473.287748694</v>
      </c>
      <c r="AH274" s="447">
        <v>-970784</v>
      </c>
      <c r="AI274" s="442">
        <f t="shared" si="232"/>
        <v>12168689.287748694</v>
      </c>
      <c r="AJ274" s="419">
        <f t="shared" si="233"/>
        <v>1845.6983600407546</v>
      </c>
      <c r="AK274" s="369">
        <v>17</v>
      </c>
    </row>
    <row r="275" spans="1:37">
      <c r="A275" s="242">
        <v>889</v>
      </c>
      <c r="B275" s="18" t="s">
        <v>313</v>
      </c>
      <c r="C275" s="21">
        <v>2523</v>
      </c>
      <c r="D275" s="476">
        <f t="shared" si="220"/>
        <v>1915612.977958123</v>
      </c>
      <c r="E275" s="473">
        <v>1343199.8729653528</v>
      </c>
      <c r="F275" s="22">
        <v>3258812.8509234758</v>
      </c>
      <c r="G275" s="36">
        <v>1147862.9141781966</v>
      </c>
      <c r="H275" s="22">
        <f t="shared" si="221"/>
        <v>4406675.7651016722</v>
      </c>
      <c r="I275" s="425">
        <v>561350.7033262148</v>
      </c>
      <c r="J275" s="418">
        <f t="shared" si="222"/>
        <v>4968026.4684278872</v>
      </c>
      <c r="K275" s="447">
        <v>343566</v>
      </c>
      <c r="L275" s="442">
        <f t="shared" si="223"/>
        <v>5311592.4684278872</v>
      </c>
      <c r="M275" s="418">
        <v>159035.33360000001</v>
      </c>
      <c r="N275" s="405">
        <f t="shared" si="224"/>
        <v>5470627.8020278867</v>
      </c>
      <c r="O275" s="405">
        <f t="shared" si="225"/>
        <v>2105.2685170146206</v>
      </c>
      <c r="P275" s="405">
        <f t="shared" si="226"/>
        <v>2168.3027356432367</v>
      </c>
      <c r="Q275" s="369">
        <v>17</v>
      </c>
      <c r="R275" s="369">
        <v>17</v>
      </c>
      <c r="S275" s="369"/>
      <c r="T275" s="461">
        <f t="shared" si="227"/>
        <v>-145225.84290572163</v>
      </c>
      <c r="U275" s="462">
        <f t="shared" si="228"/>
        <v>-2.661364821403215E-2</v>
      </c>
      <c r="V275" s="463">
        <f t="shared" si="229"/>
        <v>-19.66073194706496</v>
      </c>
      <c r="W275" s="464"/>
      <c r="X275" s="242">
        <v>889</v>
      </c>
      <c r="Y275" s="18" t="s">
        <v>313</v>
      </c>
      <c r="Z275" s="21">
        <v>2568</v>
      </c>
      <c r="AA275" s="473">
        <f t="shared" si="230"/>
        <v>2030618.3103060303</v>
      </c>
      <c r="AB275" s="473">
        <v>1517726</v>
      </c>
      <c r="AC275" s="22">
        <v>3548344.3103060303</v>
      </c>
      <c r="AD275" s="36">
        <v>1009703</v>
      </c>
      <c r="AE275" s="22">
        <v>4558047</v>
      </c>
      <c r="AF275" s="21">
        <v>555205.31133360858</v>
      </c>
      <c r="AG275" s="418">
        <f t="shared" si="231"/>
        <v>5113252.3113336088</v>
      </c>
      <c r="AH275" s="447">
        <v>343566</v>
      </c>
      <c r="AI275" s="442">
        <f t="shared" si="232"/>
        <v>5456818.3113336088</v>
      </c>
      <c r="AJ275" s="419">
        <f t="shared" si="233"/>
        <v>2124.9292489616855</v>
      </c>
      <c r="AK275" s="369">
        <v>17</v>
      </c>
    </row>
    <row r="276" spans="1:37">
      <c r="A276" s="242">
        <v>977</v>
      </c>
      <c r="B276" s="18" t="s">
        <v>333</v>
      </c>
      <c r="C276" s="21">
        <v>15293</v>
      </c>
      <c r="D276" s="476">
        <f t="shared" si="220"/>
        <v>10031925.415708555</v>
      </c>
      <c r="E276" s="473">
        <v>-1836726.3126247129</v>
      </c>
      <c r="F276" s="22">
        <v>8195199.1030838415</v>
      </c>
      <c r="G276" s="36">
        <v>6509747.2144185593</v>
      </c>
      <c r="H276" s="22">
        <f t="shared" si="221"/>
        <v>14704946.317502402</v>
      </c>
      <c r="I276" s="425">
        <v>2484912.0449834801</v>
      </c>
      <c r="J276" s="418">
        <f t="shared" si="222"/>
        <v>17189858.362485882</v>
      </c>
      <c r="K276" s="447">
        <v>182836</v>
      </c>
      <c r="L276" s="442">
        <f t="shared" si="223"/>
        <v>17372694.362485882</v>
      </c>
      <c r="M276" s="418">
        <v>202378.73500000004</v>
      </c>
      <c r="N276" s="405">
        <f t="shared" si="224"/>
        <v>17575073.097485881</v>
      </c>
      <c r="O276" s="405">
        <f t="shared" si="225"/>
        <v>1135.9899537360807</v>
      </c>
      <c r="P276" s="405">
        <f t="shared" si="226"/>
        <v>1149.2233765439012</v>
      </c>
      <c r="Q276" s="369">
        <v>17</v>
      </c>
      <c r="R276" s="369">
        <v>17</v>
      </c>
      <c r="S276" s="369"/>
      <c r="T276" s="461">
        <f t="shared" si="227"/>
        <v>-1433117.5685818903</v>
      </c>
      <c r="U276" s="462">
        <f t="shared" si="228"/>
        <v>-7.6206099148228568E-2</v>
      </c>
      <c r="V276" s="463">
        <f t="shared" si="229"/>
        <v>-88.585935504511326</v>
      </c>
      <c r="W276" s="464"/>
      <c r="X276" s="242">
        <v>977</v>
      </c>
      <c r="Y276" s="18" t="s">
        <v>333</v>
      </c>
      <c r="Z276" s="21">
        <v>15357</v>
      </c>
      <c r="AA276" s="473">
        <f t="shared" si="230"/>
        <v>9988288.6900258735</v>
      </c>
      <c r="AB276" s="473">
        <v>-334575</v>
      </c>
      <c r="AC276" s="22">
        <v>9653713.6900258735</v>
      </c>
      <c r="AD276" s="36">
        <v>6534374</v>
      </c>
      <c r="AE276" s="22">
        <v>16188088</v>
      </c>
      <c r="AF276" s="21">
        <v>2434887.9310677741</v>
      </c>
      <c r="AG276" s="418">
        <f t="shared" si="231"/>
        <v>18622975.931067772</v>
      </c>
      <c r="AH276" s="447">
        <v>182836</v>
      </c>
      <c r="AI276" s="442">
        <f t="shared" si="232"/>
        <v>18805811.931067772</v>
      </c>
      <c r="AJ276" s="419">
        <f t="shared" si="233"/>
        <v>1224.575889240592</v>
      </c>
      <c r="AK276" s="369">
        <v>17</v>
      </c>
    </row>
    <row r="277" spans="1:37" s="175" customFormat="1">
      <c r="A277" s="544"/>
      <c r="B277" s="18" t="s">
        <v>429</v>
      </c>
      <c r="C277" s="38">
        <f>SUM(C247:C276)</f>
        <v>416543</v>
      </c>
      <c r="D277" s="568">
        <f t="shared" ref="D277:AI277" si="234">SUM(D247:D276)</f>
        <v>243525826.56072393</v>
      </c>
      <c r="E277" s="568">
        <f t="shared" si="234"/>
        <v>-52711078.595554344</v>
      </c>
      <c r="F277" s="38">
        <f t="shared" si="234"/>
        <v>190814747.96516958</v>
      </c>
      <c r="G277" s="38">
        <f t="shared" si="234"/>
        <v>126375582.06051877</v>
      </c>
      <c r="H277" s="38">
        <f t="shared" si="234"/>
        <v>317190330.02568829</v>
      </c>
      <c r="I277" s="38">
        <f t="shared" si="234"/>
        <v>65623303.881267995</v>
      </c>
      <c r="J277" s="38">
        <f t="shared" si="234"/>
        <v>382813633.90695632</v>
      </c>
      <c r="K277" s="578">
        <f t="shared" si="234"/>
        <v>-764687</v>
      </c>
      <c r="L277" s="579">
        <f t="shared" si="234"/>
        <v>382048946.90695632</v>
      </c>
      <c r="M277" s="419">
        <f t="shared" si="234"/>
        <v>-11938539.638869999</v>
      </c>
      <c r="N277" s="419">
        <f t="shared" si="234"/>
        <v>370110407.26808619</v>
      </c>
      <c r="O277" s="405">
        <f t="shared" si="225"/>
        <v>917.18969447801624</v>
      </c>
      <c r="P277" s="405">
        <f t="shared" si="226"/>
        <v>888.52869275941782</v>
      </c>
      <c r="Q277" s="545">
        <v>17</v>
      </c>
      <c r="R277" s="545">
        <v>17</v>
      </c>
      <c r="S277" s="545"/>
      <c r="T277" s="546">
        <f t="shared" si="227"/>
        <v>-23562259.166174352</v>
      </c>
      <c r="U277" s="547">
        <f t="shared" si="228"/>
        <v>-5.8090749992558484E-2</v>
      </c>
      <c r="V277" s="548">
        <f t="shared" si="229"/>
        <v>-58.768626499288189</v>
      </c>
      <c r="W277" s="38"/>
      <c r="X277" s="38"/>
      <c r="Y277" s="38"/>
      <c r="Z277" s="38">
        <f t="shared" si="234"/>
        <v>415603</v>
      </c>
      <c r="AA277" s="38">
        <f t="shared" si="234"/>
        <v>243394954.78757188</v>
      </c>
      <c r="AB277" s="38">
        <f t="shared" si="234"/>
        <v>-32492006</v>
      </c>
      <c r="AC277" s="38">
        <f t="shared" si="234"/>
        <v>210902948.78757188</v>
      </c>
      <c r="AD277" s="38">
        <f t="shared" si="234"/>
        <v>131077144</v>
      </c>
      <c r="AE277" s="38">
        <f t="shared" si="234"/>
        <v>341980093</v>
      </c>
      <c r="AF277" s="38">
        <f t="shared" si="234"/>
        <v>64395800.073130712</v>
      </c>
      <c r="AG277" s="38">
        <f t="shared" si="234"/>
        <v>406375893.07313067</v>
      </c>
      <c r="AH277" s="38">
        <f t="shared" si="234"/>
        <v>-764687</v>
      </c>
      <c r="AI277" s="38">
        <f t="shared" si="234"/>
        <v>405611206.07313067</v>
      </c>
      <c r="AJ277" s="419">
        <f t="shared" si="233"/>
        <v>975.95832097730442</v>
      </c>
      <c r="AK277" s="545"/>
    </row>
    <row r="278" spans="1:37">
      <c r="A278" s="242"/>
      <c r="B278" s="18"/>
      <c r="C278" s="21"/>
      <c r="D278" s="476"/>
      <c r="E278" s="473"/>
      <c r="F278" s="22"/>
      <c r="G278" s="36"/>
      <c r="H278" s="22"/>
      <c r="I278" s="425"/>
      <c r="J278" s="418"/>
      <c r="K278" s="447"/>
      <c r="L278" s="442"/>
      <c r="M278" s="418"/>
      <c r="N278" s="405"/>
      <c r="O278" s="405"/>
      <c r="P278" s="405"/>
      <c r="Q278" s="369"/>
      <c r="R278" s="369"/>
      <c r="S278" s="369"/>
      <c r="T278" s="461"/>
      <c r="U278" s="462"/>
      <c r="V278" s="463"/>
      <c r="W278" s="464"/>
      <c r="X278" s="242"/>
      <c r="Y278" s="18"/>
      <c r="Z278" s="21"/>
      <c r="AA278" s="473"/>
      <c r="AB278" s="473"/>
      <c r="AC278" s="22"/>
      <c r="AD278" s="36"/>
      <c r="AE278" s="22"/>
      <c r="AF278" s="21"/>
      <c r="AG278" s="418"/>
      <c r="AH278" s="447"/>
      <c r="AI278" s="442"/>
      <c r="AJ278" s="419"/>
      <c r="AK278" s="369"/>
    </row>
    <row r="279" spans="1:37">
      <c r="A279" s="242">
        <v>105</v>
      </c>
      <c r="B279" s="18" t="s">
        <v>77</v>
      </c>
      <c r="C279" s="21">
        <v>2094</v>
      </c>
      <c r="D279" s="476">
        <f t="shared" ref="D279:D286" si="235">F279-E279</f>
        <v>1086404.3989143651</v>
      </c>
      <c r="E279" s="473">
        <v>656112.18541535095</v>
      </c>
      <c r="F279" s="22">
        <v>1742516.5843297159</v>
      </c>
      <c r="G279" s="36">
        <v>910838.60649998044</v>
      </c>
      <c r="H279" s="22">
        <f t="shared" ref="H279:H286" si="236">SUM(F279:G279)</f>
        <v>2653355.1908296961</v>
      </c>
      <c r="I279" s="425">
        <v>507314.49640371185</v>
      </c>
      <c r="J279" s="418">
        <f t="shared" ref="J279:J286" si="237">H279+I279</f>
        <v>3160669.687233408</v>
      </c>
      <c r="K279" s="447">
        <v>-471324</v>
      </c>
      <c r="L279" s="442">
        <f t="shared" ref="L279:L286" si="238">J279+K279</f>
        <v>2689345.687233408</v>
      </c>
      <c r="M279" s="418">
        <v>13442.130000000005</v>
      </c>
      <c r="N279" s="405">
        <f t="shared" ref="N279:N286" si="239">SUM(L279:M279)</f>
        <v>2702787.8172334079</v>
      </c>
      <c r="O279" s="405">
        <f t="shared" ref="O279:O287" si="240">L279/C279</f>
        <v>1284.3102613340056</v>
      </c>
      <c r="P279" s="405">
        <f t="shared" ref="P279:P287" si="241">N279/C279</f>
        <v>1290.7296166348654</v>
      </c>
      <c r="Q279" s="369">
        <v>18</v>
      </c>
      <c r="R279" s="369">
        <v>18</v>
      </c>
      <c r="S279" s="369"/>
      <c r="T279" s="461">
        <f t="shared" ref="T279:T287" si="242">L279-AI279</f>
        <v>219757.28909724439</v>
      </c>
      <c r="U279" s="462">
        <f t="shared" ref="U279:U287" si="243">T279/AI279</f>
        <v>8.8985390951422758E-2</v>
      </c>
      <c r="V279" s="463">
        <f t="shared" ref="V279:V287" si="244">O279-AJ279</f>
        <v>129.75748053168513</v>
      </c>
      <c r="W279" s="464"/>
      <c r="X279" s="242">
        <v>105</v>
      </c>
      <c r="Y279" s="18" t="s">
        <v>77</v>
      </c>
      <c r="Z279" s="21">
        <v>2139</v>
      </c>
      <c r="AA279" s="473">
        <f t="shared" ref="AA279:AA286" si="245">AC279-AB279</f>
        <v>947494.61664512521</v>
      </c>
      <c r="AB279" s="473">
        <v>692042</v>
      </c>
      <c r="AC279" s="22">
        <v>1639536.6166451252</v>
      </c>
      <c r="AD279" s="36">
        <v>799733</v>
      </c>
      <c r="AE279" s="22">
        <v>2439269</v>
      </c>
      <c r="AF279" s="21">
        <v>501643.39813616365</v>
      </c>
      <c r="AG279" s="418">
        <f t="shared" ref="AG279:AG286" si="246">SUM(AE279:AF279)</f>
        <v>2940912.3981361636</v>
      </c>
      <c r="AH279" s="447">
        <v>-471324</v>
      </c>
      <c r="AI279" s="442">
        <f t="shared" ref="AI279:AI286" si="247">SUM(AG279:AH279)</f>
        <v>2469588.3981361636</v>
      </c>
      <c r="AJ279" s="419">
        <f t="shared" ref="AJ279:AJ287" si="248">AI279/Z279</f>
        <v>1154.5527808023205</v>
      </c>
      <c r="AK279" s="369">
        <v>18</v>
      </c>
    </row>
    <row r="280" spans="1:37">
      <c r="A280" s="242">
        <v>205</v>
      </c>
      <c r="B280" s="18" t="s">
        <v>107</v>
      </c>
      <c r="C280" s="21">
        <v>36297</v>
      </c>
      <c r="D280" s="476">
        <f t="shared" si="235"/>
        <v>9378393.6552861352</v>
      </c>
      <c r="E280" s="473">
        <v>-10140262.677426074</v>
      </c>
      <c r="F280" s="22">
        <v>-761869.02213993855</v>
      </c>
      <c r="G280" s="36">
        <v>12695503.235269813</v>
      </c>
      <c r="H280" s="22">
        <f t="shared" si="236"/>
        <v>11933634.213129874</v>
      </c>
      <c r="I280" s="425">
        <v>5820736.3360742386</v>
      </c>
      <c r="J280" s="418">
        <f t="shared" si="237"/>
        <v>17754370.549204111</v>
      </c>
      <c r="K280" s="447">
        <v>31139406</v>
      </c>
      <c r="L280" s="442">
        <f t="shared" si="238"/>
        <v>48893776.549204111</v>
      </c>
      <c r="M280" s="418">
        <v>-286451.79030000005</v>
      </c>
      <c r="N280" s="405">
        <f t="shared" si="239"/>
        <v>48607324.758904114</v>
      </c>
      <c r="O280" s="405">
        <f t="shared" si="240"/>
        <v>1347.0473193157593</v>
      </c>
      <c r="P280" s="405">
        <f t="shared" si="241"/>
        <v>1339.1554332012045</v>
      </c>
      <c r="Q280" s="369">
        <v>18</v>
      </c>
      <c r="R280" s="369">
        <v>18</v>
      </c>
      <c r="S280" s="369"/>
      <c r="T280" s="461">
        <f t="shared" si="242"/>
        <v>1987904.7643990517</v>
      </c>
      <c r="U280" s="462">
        <f t="shared" si="243"/>
        <v>4.2380723111152666E-2</v>
      </c>
      <c r="V280" s="463">
        <f t="shared" si="244"/>
        <v>61.708438302823652</v>
      </c>
      <c r="W280" s="464"/>
      <c r="X280" s="242">
        <v>205</v>
      </c>
      <c r="Y280" s="18" t="s">
        <v>107</v>
      </c>
      <c r="Z280" s="21">
        <v>36493</v>
      </c>
      <c r="AA280" s="473">
        <f t="shared" si="245"/>
        <v>9608581.2482196316</v>
      </c>
      <c r="AB280" s="473">
        <v>-12651741</v>
      </c>
      <c r="AC280" s="22">
        <v>-3043159.7517803684</v>
      </c>
      <c r="AD280" s="36">
        <v>13084594</v>
      </c>
      <c r="AE280" s="22">
        <v>10041434</v>
      </c>
      <c r="AF280" s="21">
        <v>5725031.7848050632</v>
      </c>
      <c r="AG280" s="418">
        <f t="shared" si="246"/>
        <v>15766465.784805063</v>
      </c>
      <c r="AH280" s="447">
        <v>31139406</v>
      </c>
      <c r="AI280" s="442">
        <f t="shared" si="247"/>
        <v>46905871.784805059</v>
      </c>
      <c r="AJ280" s="419">
        <f t="shared" si="248"/>
        <v>1285.3388810129356</v>
      </c>
      <c r="AK280" s="369">
        <v>18</v>
      </c>
    </row>
    <row r="281" spans="1:37">
      <c r="A281" s="242">
        <v>290</v>
      </c>
      <c r="B281" s="18" t="s">
        <v>147</v>
      </c>
      <c r="C281" s="21">
        <v>7755</v>
      </c>
      <c r="D281" s="476">
        <f t="shared" si="235"/>
        <v>3480148.3003246291</v>
      </c>
      <c r="E281" s="473">
        <v>731319.32677615609</v>
      </c>
      <c r="F281" s="22">
        <v>4211467.6271007853</v>
      </c>
      <c r="G281" s="36">
        <v>2864039.7753865798</v>
      </c>
      <c r="H281" s="22">
        <f t="shared" si="236"/>
        <v>7075507.4024873655</v>
      </c>
      <c r="I281" s="425">
        <v>1723087.9481387725</v>
      </c>
      <c r="J281" s="418">
        <f t="shared" si="237"/>
        <v>8798595.3506261371</v>
      </c>
      <c r="K281" s="447">
        <v>-548572</v>
      </c>
      <c r="L281" s="442">
        <f t="shared" si="238"/>
        <v>8250023.3506261371</v>
      </c>
      <c r="M281" s="418">
        <v>-70123.111500000014</v>
      </c>
      <c r="N281" s="405">
        <f t="shared" si="239"/>
        <v>8179900.2391261375</v>
      </c>
      <c r="O281" s="405">
        <f t="shared" si="240"/>
        <v>1063.8327982754529</v>
      </c>
      <c r="P281" s="405">
        <f t="shared" si="241"/>
        <v>1054.7904886042732</v>
      </c>
      <c r="Q281" s="369">
        <v>18</v>
      </c>
      <c r="R281" s="369">
        <v>18</v>
      </c>
      <c r="S281" s="369"/>
      <c r="T281" s="461">
        <f t="shared" si="242"/>
        <v>1050492.3426654059</v>
      </c>
      <c r="U281" s="462">
        <f t="shared" si="243"/>
        <v>0.14591121859241191</v>
      </c>
      <c r="V281" s="463">
        <f t="shared" si="244"/>
        <v>155.71839262954836</v>
      </c>
      <c r="W281" s="464"/>
      <c r="X281" s="242">
        <v>290</v>
      </c>
      <c r="Y281" s="18" t="s">
        <v>147</v>
      </c>
      <c r="Z281" s="21">
        <v>7928</v>
      </c>
      <c r="AA281" s="473">
        <f t="shared" si="245"/>
        <v>3168194.1412996612</v>
      </c>
      <c r="AB281" s="473">
        <v>487770</v>
      </c>
      <c r="AC281" s="22">
        <v>3655964.1412996612</v>
      </c>
      <c r="AD281" s="36">
        <v>2395833</v>
      </c>
      <c r="AE281" s="22">
        <v>6051797</v>
      </c>
      <c r="AF281" s="21">
        <v>1696306.0079607312</v>
      </c>
      <c r="AG281" s="418">
        <f t="shared" si="246"/>
        <v>7748103.0079607312</v>
      </c>
      <c r="AH281" s="447">
        <v>-548572</v>
      </c>
      <c r="AI281" s="442">
        <f t="shared" si="247"/>
        <v>7199531.0079607312</v>
      </c>
      <c r="AJ281" s="419">
        <f t="shared" si="248"/>
        <v>908.11440564590453</v>
      </c>
      <c r="AK281" s="369">
        <v>18</v>
      </c>
    </row>
    <row r="282" spans="1:37">
      <c r="A282" s="242">
        <v>578</v>
      </c>
      <c r="B282" s="18" t="s">
        <v>218</v>
      </c>
      <c r="C282" s="21">
        <v>3100</v>
      </c>
      <c r="D282" s="476">
        <f t="shared" si="235"/>
        <v>457542.69652409421</v>
      </c>
      <c r="E282" s="473">
        <v>-699293.19394066755</v>
      </c>
      <c r="F282" s="22">
        <v>-241750.49741657334</v>
      </c>
      <c r="G282" s="36">
        <v>1686047.9335108399</v>
      </c>
      <c r="H282" s="22">
        <f t="shared" si="236"/>
        <v>1444297.4360942666</v>
      </c>
      <c r="I282" s="425">
        <v>677689.2072218816</v>
      </c>
      <c r="J282" s="418">
        <f t="shared" si="237"/>
        <v>2121986.6433161483</v>
      </c>
      <c r="K282" s="447">
        <v>104090</v>
      </c>
      <c r="L282" s="442">
        <f t="shared" si="238"/>
        <v>2226076.6433161483</v>
      </c>
      <c r="M282" s="418">
        <v>357485.97950000002</v>
      </c>
      <c r="N282" s="405">
        <f t="shared" si="239"/>
        <v>2583562.6228161482</v>
      </c>
      <c r="O282" s="405">
        <f t="shared" si="240"/>
        <v>718.08923977940265</v>
      </c>
      <c r="P282" s="405">
        <f t="shared" si="241"/>
        <v>833.4072976826285</v>
      </c>
      <c r="Q282" s="369">
        <v>18</v>
      </c>
      <c r="R282" s="369">
        <v>18</v>
      </c>
      <c r="S282" s="369"/>
      <c r="T282" s="461">
        <f t="shared" si="242"/>
        <v>58768.855189401656</v>
      </c>
      <c r="U282" s="462">
        <f t="shared" si="243"/>
        <v>2.7116063307370344E-2</v>
      </c>
      <c r="V282" s="463">
        <f t="shared" si="244"/>
        <v>37.188269585640001</v>
      </c>
      <c r="W282" s="464"/>
      <c r="X282" s="242">
        <v>578</v>
      </c>
      <c r="Y282" s="18" t="s">
        <v>218</v>
      </c>
      <c r="Z282" s="21">
        <v>3183</v>
      </c>
      <c r="AA282" s="473">
        <f t="shared" si="245"/>
        <v>565807.10079544538</v>
      </c>
      <c r="AB282" s="473">
        <v>-794999</v>
      </c>
      <c r="AC282" s="22">
        <v>-229191.89920455462</v>
      </c>
      <c r="AD282" s="36">
        <v>1616384</v>
      </c>
      <c r="AE282" s="22">
        <v>1387192</v>
      </c>
      <c r="AF282" s="21">
        <v>676025.78812674677</v>
      </c>
      <c r="AG282" s="418">
        <f t="shared" si="246"/>
        <v>2063217.7881267467</v>
      </c>
      <c r="AH282" s="447">
        <v>104090</v>
      </c>
      <c r="AI282" s="442">
        <f t="shared" si="247"/>
        <v>2167307.7881267467</v>
      </c>
      <c r="AJ282" s="419">
        <f t="shared" si="248"/>
        <v>680.90097019376265</v>
      </c>
      <c r="AK282" s="369">
        <v>18</v>
      </c>
    </row>
    <row r="283" spans="1:37">
      <c r="A283" s="242">
        <v>620</v>
      </c>
      <c r="B283" s="18" t="s">
        <v>239</v>
      </c>
      <c r="C283" s="21">
        <v>2380</v>
      </c>
      <c r="D283" s="476">
        <f t="shared" si="235"/>
        <v>1813733.3685002071</v>
      </c>
      <c r="E283" s="473">
        <v>436034.81044762197</v>
      </c>
      <c r="F283" s="22">
        <v>2249768.1789478292</v>
      </c>
      <c r="G283" s="36">
        <v>793840.99892054696</v>
      </c>
      <c r="H283" s="22">
        <f t="shared" si="236"/>
        <v>3043609.177868376</v>
      </c>
      <c r="I283" s="425">
        <v>603356.0102614169</v>
      </c>
      <c r="J283" s="418">
        <f t="shared" si="237"/>
        <v>3646965.1881297929</v>
      </c>
      <c r="K283" s="447">
        <v>106429</v>
      </c>
      <c r="L283" s="442">
        <f t="shared" si="238"/>
        <v>3753394.1881297929</v>
      </c>
      <c r="M283" s="418">
        <v>-34277.431499999999</v>
      </c>
      <c r="N283" s="405">
        <f t="shared" si="239"/>
        <v>3719116.756629793</v>
      </c>
      <c r="O283" s="405">
        <f t="shared" si="240"/>
        <v>1577.0563815671399</v>
      </c>
      <c r="P283" s="405">
        <f t="shared" si="241"/>
        <v>1562.6540994242828</v>
      </c>
      <c r="Q283" s="369">
        <v>18</v>
      </c>
      <c r="R283" s="369">
        <v>18</v>
      </c>
      <c r="S283" s="369"/>
      <c r="T283" s="461">
        <f t="shared" si="242"/>
        <v>-233406.00313930027</v>
      </c>
      <c r="U283" s="462">
        <f t="shared" si="243"/>
        <v>-5.8544695480462892E-2</v>
      </c>
      <c r="V283" s="463">
        <f t="shared" si="244"/>
        <v>-52.870107095612866</v>
      </c>
      <c r="W283" s="464"/>
      <c r="X283" s="242">
        <v>620</v>
      </c>
      <c r="Y283" s="18" t="s">
        <v>239</v>
      </c>
      <c r="Z283" s="21">
        <v>2446</v>
      </c>
      <c r="AA283" s="473">
        <f t="shared" si="245"/>
        <v>1835933.780783365</v>
      </c>
      <c r="AB283" s="473">
        <v>902540</v>
      </c>
      <c r="AC283" s="22">
        <v>2738473.780783365</v>
      </c>
      <c r="AD283" s="36">
        <v>549017</v>
      </c>
      <c r="AE283" s="22">
        <v>3287491</v>
      </c>
      <c r="AF283" s="21">
        <v>592880.19126909296</v>
      </c>
      <c r="AG283" s="418">
        <f t="shared" si="246"/>
        <v>3880371.1912690932</v>
      </c>
      <c r="AH283" s="447">
        <v>106429</v>
      </c>
      <c r="AI283" s="442">
        <f t="shared" si="247"/>
        <v>3986800.1912690932</v>
      </c>
      <c r="AJ283" s="419">
        <f t="shared" si="248"/>
        <v>1629.9264886627527</v>
      </c>
      <c r="AK283" s="369">
        <v>18</v>
      </c>
    </row>
    <row r="284" spans="1:37">
      <c r="A284" s="242">
        <v>697</v>
      </c>
      <c r="B284" s="18" t="s">
        <v>259</v>
      </c>
      <c r="C284" s="21">
        <v>1174</v>
      </c>
      <c r="D284" s="476">
        <f t="shared" si="235"/>
        <v>485543.06457276415</v>
      </c>
      <c r="E284" s="473">
        <v>-246353.99740506092</v>
      </c>
      <c r="F284" s="22">
        <v>239189.06716770324</v>
      </c>
      <c r="G284" s="36">
        <v>418377.0075027172</v>
      </c>
      <c r="H284" s="22">
        <f t="shared" si="236"/>
        <v>657566.07467042049</v>
      </c>
      <c r="I284" s="425">
        <v>295907.23705592891</v>
      </c>
      <c r="J284" s="418">
        <f t="shared" si="237"/>
        <v>953473.31172634941</v>
      </c>
      <c r="K284" s="447">
        <v>-192951</v>
      </c>
      <c r="L284" s="442">
        <f t="shared" si="238"/>
        <v>760522.31172634941</v>
      </c>
      <c r="M284" s="418">
        <v>26107.603599999995</v>
      </c>
      <c r="N284" s="405">
        <f t="shared" si="239"/>
        <v>786629.91532634944</v>
      </c>
      <c r="O284" s="405">
        <f t="shared" si="240"/>
        <v>647.80435411103019</v>
      </c>
      <c r="P284" s="405">
        <f t="shared" si="241"/>
        <v>670.04251731375587</v>
      </c>
      <c r="Q284" s="369">
        <v>18</v>
      </c>
      <c r="R284" s="369">
        <v>18</v>
      </c>
      <c r="S284" s="369"/>
      <c r="T284" s="461">
        <f t="shared" si="242"/>
        <v>178878.11354463524</v>
      </c>
      <c r="U284" s="462">
        <f t="shared" si="243"/>
        <v>0.3075387223045094</v>
      </c>
      <c r="V284" s="463">
        <f t="shared" si="244"/>
        <v>167.10666966333253</v>
      </c>
      <c r="W284" s="464"/>
      <c r="X284" s="242">
        <v>697</v>
      </c>
      <c r="Y284" s="18" t="s">
        <v>259</v>
      </c>
      <c r="Z284" s="21">
        <v>1210</v>
      </c>
      <c r="AA284" s="473">
        <f t="shared" si="245"/>
        <v>344731.36980375077</v>
      </c>
      <c r="AB284" s="473">
        <v>-206289</v>
      </c>
      <c r="AC284" s="22">
        <v>138442.36980375077</v>
      </c>
      <c r="AD284" s="36">
        <v>341734</v>
      </c>
      <c r="AE284" s="22">
        <v>480177</v>
      </c>
      <c r="AF284" s="21">
        <v>294418.19818171411</v>
      </c>
      <c r="AG284" s="418">
        <f t="shared" si="246"/>
        <v>774595.19818171416</v>
      </c>
      <c r="AH284" s="447">
        <v>-192951</v>
      </c>
      <c r="AI284" s="442">
        <f t="shared" si="247"/>
        <v>581644.19818171416</v>
      </c>
      <c r="AJ284" s="419">
        <f t="shared" si="248"/>
        <v>480.69768444769767</v>
      </c>
      <c r="AK284" s="369">
        <v>18</v>
      </c>
    </row>
    <row r="285" spans="1:37">
      <c r="A285" s="242">
        <v>765</v>
      </c>
      <c r="B285" s="18" t="s">
        <v>285</v>
      </c>
      <c r="C285" s="21">
        <v>10354</v>
      </c>
      <c r="D285" s="476">
        <f t="shared" si="235"/>
        <v>4206725.1402127985</v>
      </c>
      <c r="E285" s="473">
        <v>-1668834.1510423315</v>
      </c>
      <c r="F285" s="22">
        <v>2537890.9891704675</v>
      </c>
      <c r="G285" s="36">
        <v>1789656.5571467113</v>
      </c>
      <c r="H285" s="22">
        <f t="shared" si="236"/>
        <v>4327547.5463171788</v>
      </c>
      <c r="I285" s="425">
        <v>1898738.6294198092</v>
      </c>
      <c r="J285" s="418">
        <f t="shared" si="237"/>
        <v>6226286.175736988</v>
      </c>
      <c r="K285" s="447">
        <v>589416</v>
      </c>
      <c r="L285" s="442">
        <f t="shared" si="238"/>
        <v>6815702.175736988</v>
      </c>
      <c r="M285" s="418">
        <v>-20237.873500000016</v>
      </c>
      <c r="N285" s="405">
        <f t="shared" si="239"/>
        <v>6795464.3022369882</v>
      </c>
      <c r="O285" s="405">
        <f t="shared" si="240"/>
        <v>658.26754643007416</v>
      </c>
      <c r="P285" s="405">
        <f t="shared" si="241"/>
        <v>656.31295173237277</v>
      </c>
      <c r="Q285" s="369">
        <v>18</v>
      </c>
      <c r="R285" s="369">
        <v>18</v>
      </c>
      <c r="S285" s="369"/>
      <c r="T285" s="461">
        <f t="shared" si="242"/>
        <v>1882684.3229413126</v>
      </c>
      <c r="U285" s="462">
        <f t="shared" si="243"/>
        <v>0.38164960661440628</v>
      </c>
      <c r="V285" s="463">
        <f t="shared" si="244"/>
        <v>181.55534573470544</v>
      </c>
      <c r="W285" s="464"/>
      <c r="X285" s="242">
        <v>765</v>
      </c>
      <c r="Y285" s="18" t="s">
        <v>285</v>
      </c>
      <c r="Z285" s="21">
        <v>10348</v>
      </c>
      <c r="AA285" s="473">
        <f t="shared" si="245"/>
        <v>3974037.7945020627</v>
      </c>
      <c r="AB285" s="473">
        <v>-2949679</v>
      </c>
      <c r="AC285" s="22">
        <v>1024358.7945020627</v>
      </c>
      <c r="AD285" s="36">
        <v>1431520</v>
      </c>
      <c r="AE285" s="22">
        <v>2455879</v>
      </c>
      <c r="AF285" s="21">
        <v>1887722.8527956752</v>
      </c>
      <c r="AG285" s="418">
        <f t="shared" si="246"/>
        <v>4343601.8527956754</v>
      </c>
      <c r="AH285" s="447">
        <v>589416</v>
      </c>
      <c r="AI285" s="442">
        <f t="shared" si="247"/>
        <v>4933017.8527956754</v>
      </c>
      <c r="AJ285" s="419">
        <f t="shared" si="248"/>
        <v>476.71220069536872</v>
      </c>
      <c r="AK285" s="369">
        <v>18</v>
      </c>
    </row>
    <row r="286" spans="1:37">
      <c r="A286" s="242">
        <v>777</v>
      </c>
      <c r="B286" s="18" t="s">
        <v>287</v>
      </c>
      <c r="C286" s="21">
        <v>7367</v>
      </c>
      <c r="D286" s="476">
        <f t="shared" si="235"/>
        <v>3226350.965150767</v>
      </c>
      <c r="E286" s="473">
        <v>412907.15264129423</v>
      </c>
      <c r="F286" s="22">
        <v>3639258.1177920611</v>
      </c>
      <c r="G286" s="36">
        <v>3072591.2379810628</v>
      </c>
      <c r="H286" s="22">
        <f t="shared" si="236"/>
        <v>6711849.3557731239</v>
      </c>
      <c r="I286" s="425">
        <v>1582526.7347096878</v>
      </c>
      <c r="J286" s="418">
        <f t="shared" si="237"/>
        <v>8294376.0904828114</v>
      </c>
      <c r="K286" s="447">
        <v>82592</v>
      </c>
      <c r="L286" s="442">
        <f t="shared" si="238"/>
        <v>8376968.0904828114</v>
      </c>
      <c r="M286" s="418">
        <v>-5257.3663999999844</v>
      </c>
      <c r="N286" s="405">
        <f t="shared" si="239"/>
        <v>8371710.7240828117</v>
      </c>
      <c r="O286" s="405">
        <f t="shared" si="240"/>
        <v>1137.0935374620349</v>
      </c>
      <c r="P286" s="405">
        <f t="shared" si="241"/>
        <v>1136.3799001062591</v>
      </c>
      <c r="Q286" s="369">
        <v>18</v>
      </c>
      <c r="R286" s="369">
        <v>18</v>
      </c>
      <c r="S286" s="369"/>
      <c r="T286" s="461">
        <f t="shared" si="242"/>
        <v>734458.69695914909</v>
      </c>
      <c r="U286" s="462">
        <f t="shared" si="243"/>
        <v>9.6101772224387011E-2</v>
      </c>
      <c r="V286" s="463">
        <f t="shared" si="244"/>
        <v>119.17806149990622</v>
      </c>
      <c r="W286" s="464"/>
      <c r="X286" s="242">
        <v>777</v>
      </c>
      <c r="Y286" s="18" t="s">
        <v>287</v>
      </c>
      <c r="Z286" s="21">
        <v>7508</v>
      </c>
      <c r="AA286" s="473">
        <f t="shared" si="245"/>
        <v>3073996.7784631569</v>
      </c>
      <c r="AB286" s="473">
        <v>383849</v>
      </c>
      <c r="AC286" s="22">
        <v>3457845.7784631569</v>
      </c>
      <c r="AD286" s="36">
        <v>2542504</v>
      </c>
      <c r="AE286" s="22">
        <v>6000349</v>
      </c>
      <c r="AF286" s="21">
        <v>1559568.3935236621</v>
      </c>
      <c r="AG286" s="418">
        <f t="shared" si="246"/>
        <v>7559917.3935236624</v>
      </c>
      <c r="AH286" s="447">
        <v>82592</v>
      </c>
      <c r="AI286" s="442">
        <f t="shared" si="247"/>
        <v>7642509.3935236624</v>
      </c>
      <c r="AJ286" s="419">
        <f t="shared" si="248"/>
        <v>1017.9154759621287</v>
      </c>
      <c r="AK286" s="369">
        <v>18</v>
      </c>
    </row>
    <row r="287" spans="1:37" s="175" customFormat="1">
      <c r="A287" s="544"/>
      <c r="B287" s="18" t="s">
        <v>430</v>
      </c>
      <c r="C287" s="38">
        <f>SUM(C279:C286)</f>
        <v>70521</v>
      </c>
      <c r="D287" s="568">
        <f t="shared" ref="D287:AI287" si="249">SUM(D279:D286)</f>
        <v>24134841.589485761</v>
      </c>
      <c r="E287" s="568">
        <f t="shared" si="249"/>
        <v>-10518370.544533709</v>
      </c>
      <c r="F287" s="38">
        <f t="shared" si="249"/>
        <v>13616471.04495205</v>
      </c>
      <c r="G287" s="38">
        <f t="shared" si="249"/>
        <v>24230895.352218252</v>
      </c>
      <c r="H287" s="38">
        <f t="shared" si="249"/>
        <v>37847366.397170298</v>
      </c>
      <c r="I287" s="38">
        <f t="shared" si="249"/>
        <v>13109356.599285448</v>
      </c>
      <c r="J287" s="38">
        <f t="shared" si="249"/>
        <v>50956722.996455736</v>
      </c>
      <c r="K287" s="578">
        <f t="shared" si="249"/>
        <v>30809086</v>
      </c>
      <c r="L287" s="579">
        <f t="shared" si="249"/>
        <v>81765808.996455744</v>
      </c>
      <c r="M287" s="419">
        <f t="shared" si="249"/>
        <v>-19311.860100000034</v>
      </c>
      <c r="N287" s="419">
        <f t="shared" si="249"/>
        <v>81746497.136355743</v>
      </c>
      <c r="O287" s="405">
        <f t="shared" si="240"/>
        <v>1159.4533400895584</v>
      </c>
      <c r="P287" s="405">
        <f t="shared" si="241"/>
        <v>1159.1794945669481</v>
      </c>
      <c r="Q287" s="545">
        <v>18</v>
      </c>
      <c r="R287" s="545">
        <v>18</v>
      </c>
      <c r="S287" s="545"/>
      <c r="T287" s="546">
        <f t="shared" si="242"/>
        <v>5879538.3816569</v>
      </c>
      <c r="U287" s="547">
        <f t="shared" si="243"/>
        <v>7.7478288681514296E-2</v>
      </c>
      <c r="V287" s="548">
        <f t="shared" si="244"/>
        <v>94.457611862783551</v>
      </c>
      <c r="W287" s="38"/>
      <c r="X287" s="38"/>
      <c r="Y287" s="38"/>
      <c r="Z287" s="38">
        <f t="shared" si="249"/>
        <v>71255</v>
      </c>
      <c r="AA287" s="38">
        <f t="shared" si="249"/>
        <v>23518776.830512196</v>
      </c>
      <c r="AB287" s="38">
        <f t="shared" si="249"/>
        <v>-14136507</v>
      </c>
      <c r="AC287" s="38">
        <f t="shared" si="249"/>
        <v>9382269.8305121996</v>
      </c>
      <c r="AD287" s="38">
        <f t="shared" si="249"/>
        <v>22761319</v>
      </c>
      <c r="AE287" s="38">
        <f t="shared" si="249"/>
        <v>32143588</v>
      </c>
      <c r="AF287" s="38">
        <f t="shared" si="249"/>
        <v>12933596.614798849</v>
      </c>
      <c r="AG287" s="38">
        <f t="shared" si="249"/>
        <v>45077184.614798851</v>
      </c>
      <c r="AH287" s="38">
        <f t="shared" si="249"/>
        <v>30809086</v>
      </c>
      <c r="AI287" s="38">
        <f t="shared" si="249"/>
        <v>75886270.614798844</v>
      </c>
      <c r="AJ287" s="419">
        <f t="shared" si="248"/>
        <v>1064.9957282267749</v>
      </c>
      <c r="AK287" s="545"/>
    </row>
    <row r="288" spans="1:37">
      <c r="A288" s="242"/>
      <c r="B288" s="18"/>
      <c r="C288" s="21"/>
      <c r="D288" s="476"/>
      <c r="E288" s="473"/>
      <c r="F288" s="22"/>
      <c r="G288" s="36"/>
      <c r="H288" s="22"/>
      <c r="I288" s="425"/>
      <c r="J288" s="418"/>
      <c r="K288" s="447"/>
      <c r="L288" s="442"/>
      <c r="M288" s="418"/>
      <c r="N288" s="405"/>
      <c r="O288" s="405"/>
      <c r="P288" s="405"/>
      <c r="Q288" s="369"/>
      <c r="R288" s="369"/>
      <c r="S288" s="369"/>
      <c r="T288" s="461"/>
      <c r="U288" s="462"/>
      <c r="V288" s="463"/>
      <c r="W288" s="464"/>
      <c r="X288" s="242"/>
      <c r="Y288" s="18"/>
      <c r="Z288" s="21"/>
      <c r="AA288" s="473"/>
      <c r="AB288" s="473"/>
      <c r="AC288" s="22"/>
      <c r="AD288" s="36"/>
      <c r="AE288" s="22"/>
      <c r="AF288" s="21"/>
      <c r="AG288" s="418"/>
      <c r="AH288" s="447"/>
      <c r="AI288" s="442"/>
      <c r="AJ288" s="419"/>
      <c r="AK288" s="369"/>
    </row>
    <row r="289" spans="1:37">
      <c r="A289" s="242">
        <v>47</v>
      </c>
      <c r="B289" s="18" t="s">
        <v>53</v>
      </c>
      <c r="C289" s="21">
        <v>1811</v>
      </c>
      <c r="D289" s="476">
        <f t="shared" ref="D289:D309" si="250">F289-E289</f>
        <v>2257422.040934932</v>
      </c>
      <c r="E289" s="473">
        <v>355986.64825666527</v>
      </c>
      <c r="F289" s="22">
        <v>2613408.689191597</v>
      </c>
      <c r="G289" s="36">
        <v>480692.39136218984</v>
      </c>
      <c r="H289" s="22">
        <f t="shared" ref="H289:H309" si="251">SUM(F289:G289)</f>
        <v>3094101.0805537868</v>
      </c>
      <c r="I289" s="425">
        <v>396846.70958367927</v>
      </c>
      <c r="J289" s="418">
        <f t="shared" ref="J289:J309" si="252">H289+I289</f>
        <v>3490947.790137466</v>
      </c>
      <c r="K289" s="447">
        <v>-18061</v>
      </c>
      <c r="L289" s="442">
        <f t="shared" ref="L289:L309" si="253">J289+K289</f>
        <v>3472886.790137466</v>
      </c>
      <c r="M289" s="418">
        <v>-50781.380000000005</v>
      </c>
      <c r="N289" s="405">
        <f t="shared" ref="N289:N309" si="254">SUM(L289:M289)</f>
        <v>3422105.4101374662</v>
      </c>
      <c r="O289" s="405">
        <f t="shared" ref="O289:O310" si="255">L289/C289</f>
        <v>1917.662501456359</v>
      </c>
      <c r="P289" s="405">
        <f t="shared" ref="P289:P310" si="256">N289/C289</f>
        <v>1889.6219824061104</v>
      </c>
      <c r="Q289" s="369">
        <v>19</v>
      </c>
      <c r="R289" s="369">
        <v>19</v>
      </c>
      <c r="S289" s="369"/>
      <c r="T289" s="461">
        <f t="shared" ref="T289:T310" si="257">L289-AI289</f>
        <v>-285929.12723230105</v>
      </c>
      <c r="U289" s="462">
        <f t="shared" ref="U289:U310" si="258">T289/AI289</f>
        <v>-7.6068935940970486E-2</v>
      </c>
      <c r="V289" s="463">
        <f t="shared" ref="V289:V310" si="259">O289-AJ289</f>
        <v>-183.40844173523806</v>
      </c>
      <c r="W289" s="464"/>
      <c r="X289" s="242">
        <v>47</v>
      </c>
      <c r="Y289" s="18" t="s">
        <v>53</v>
      </c>
      <c r="Z289" s="21">
        <v>1789</v>
      </c>
      <c r="AA289" s="473">
        <f t="shared" ref="AA289:AA309" si="260">AC289-AB289</f>
        <v>2121790.9162478577</v>
      </c>
      <c r="AB289" s="473">
        <v>628850</v>
      </c>
      <c r="AC289" s="22">
        <v>2750640.9162478577</v>
      </c>
      <c r="AD289" s="36">
        <v>637622</v>
      </c>
      <c r="AE289" s="22">
        <v>3388263</v>
      </c>
      <c r="AF289" s="21">
        <v>388613.91736976692</v>
      </c>
      <c r="AG289" s="418">
        <f t="shared" ref="AG289:AG309" si="261">SUM(AE289:AF289)</f>
        <v>3776876.9173697671</v>
      </c>
      <c r="AH289" s="447">
        <v>-18061</v>
      </c>
      <c r="AI289" s="442">
        <f t="shared" ref="AI289:AI309" si="262">SUM(AG289:AH289)</f>
        <v>3758815.9173697671</v>
      </c>
      <c r="AJ289" s="419">
        <f t="shared" ref="AJ289:AJ310" si="263">AI289/Z289</f>
        <v>2101.0709431915971</v>
      </c>
      <c r="AK289" s="369">
        <v>19</v>
      </c>
    </row>
    <row r="290" spans="1:37">
      <c r="A290" s="242">
        <v>148</v>
      </c>
      <c r="B290" s="18" t="s">
        <v>88</v>
      </c>
      <c r="C290" s="21">
        <v>7047</v>
      </c>
      <c r="D290" s="476">
        <f t="shared" si="250"/>
        <v>8303838.6653480455</v>
      </c>
      <c r="E290" s="473">
        <v>2672575.4288473409</v>
      </c>
      <c r="F290" s="22">
        <v>10976414.094195386</v>
      </c>
      <c r="G290" s="36">
        <v>-17712.331225032682</v>
      </c>
      <c r="H290" s="22">
        <f t="shared" si="251"/>
        <v>10958701.762970354</v>
      </c>
      <c r="I290" s="425">
        <v>1176424.2499754396</v>
      </c>
      <c r="J290" s="418">
        <f t="shared" si="252"/>
        <v>12135126.012945794</v>
      </c>
      <c r="K290" s="447">
        <v>-768089</v>
      </c>
      <c r="L290" s="442">
        <f t="shared" si="253"/>
        <v>11367037.012945794</v>
      </c>
      <c r="M290" s="418">
        <v>-2344.9048999999941</v>
      </c>
      <c r="N290" s="405">
        <f t="shared" si="254"/>
        <v>11364692.108045794</v>
      </c>
      <c r="O290" s="405">
        <f t="shared" si="255"/>
        <v>1613.0320722216254</v>
      </c>
      <c r="P290" s="405">
        <f t="shared" si="256"/>
        <v>1612.6993200008221</v>
      </c>
      <c r="Q290" s="369">
        <v>19</v>
      </c>
      <c r="R290" s="369">
        <v>19</v>
      </c>
      <c r="S290" s="369"/>
      <c r="T290" s="461">
        <f t="shared" si="257"/>
        <v>1258483.012212446</v>
      </c>
      <c r="U290" s="462">
        <f t="shared" si="258"/>
        <v>0.12449683823434554</v>
      </c>
      <c r="V290" s="463">
        <f t="shared" si="259"/>
        <v>170.60142143204962</v>
      </c>
      <c r="W290" s="464"/>
      <c r="X290" s="242">
        <v>148</v>
      </c>
      <c r="Y290" s="18" t="s">
        <v>88</v>
      </c>
      <c r="Z290" s="21">
        <v>7008</v>
      </c>
      <c r="AA290" s="473">
        <f t="shared" si="260"/>
        <v>7846325.1564238481</v>
      </c>
      <c r="AB290" s="473">
        <v>1909427</v>
      </c>
      <c r="AC290" s="22">
        <v>9755752.1564238481</v>
      </c>
      <c r="AD290" s="36">
        <v>-37836</v>
      </c>
      <c r="AE290" s="22">
        <v>9717916</v>
      </c>
      <c r="AF290" s="21">
        <v>1158727.0007333471</v>
      </c>
      <c r="AG290" s="418">
        <f t="shared" si="261"/>
        <v>10876643.000733348</v>
      </c>
      <c r="AH290" s="447">
        <v>-768089</v>
      </c>
      <c r="AI290" s="442">
        <f t="shared" si="262"/>
        <v>10108554.000733348</v>
      </c>
      <c r="AJ290" s="419">
        <f t="shared" si="263"/>
        <v>1442.4306507895758</v>
      </c>
      <c r="AK290" s="369">
        <v>19</v>
      </c>
    </row>
    <row r="291" spans="1:37">
      <c r="A291" s="242">
        <v>240</v>
      </c>
      <c r="B291" s="18" t="s">
        <v>124</v>
      </c>
      <c r="C291" s="21">
        <v>19499</v>
      </c>
      <c r="D291" s="476">
        <f t="shared" si="250"/>
        <v>2545726.7481394671</v>
      </c>
      <c r="E291" s="473">
        <v>-13560927.328409109</v>
      </c>
      <c r="F291" s="22">
        <v>-11015200.580269642</v>
      </c>
      <c r="G291" s="36">
        <v>5493540.8309436813</v>
      </c>
      <c r="H291" s="22">
        <f t="shared" si="251"/>
        <v>-5521659.7493259609</v>
      </c>
      <c r="I291" s="425">
        <v>3273210.4884122438</v>
      </c>
      <c r="J291" s="418">
        <f t="shared" si="252"/>
        <v>-2248449.2609137171</v>
      </c>
      <c r="K291" s="447">
        <v>574490</v>
      </c>
      <c r="L291" s="442">
        <f t="shared" si="253"/>
        <v>-1673959.2609137171</v>
      </c>
      <c r="M291" s="418">
        <v>-189414.54739999998</v>
      </c>
      <c r="N291" s="405">
        <f t="shared" si="254"/>
        <v>-1863373.8083137171</v>
      </c>
      <c r="O291" s="405">
        <f t="shared" si="255"/>
        <v>-85.848467147736656</v>
      </c>
      <c r="P291" s="405">
        <f t="shared" si="256"/>
        <v>-95.56253183823361</v>
      </c>
      <c r="Q291" s="369">
        <v>19</v>
      </c>
      <c r="R291" s="369">
        <v>19</v>
      </c>
      <c r="S291" s="369"/>
      <c r="T291" s="461">
        <f t="shared" si="257"/>
        <v>-2139182.9741051681</v>
      </c>
      <c r="U291" s="462">
        <f t="shared" si="258"/>
        <v>-4.5981812909541899</v>
      </c>
      <c r="V291" s="463">
        <f t="shared" si="259"/>
        <v>-109.13060673293589</v>
      </c>
      <c r="W291" s="464"/>
      <c r="X291" s="242">
        <v>240</v>
      </c>
      <c r="Y291" s="18" t="s">
        <v>124</v>
      </c>
      <c r="Z291" s="21">
        <v>19982</v>
      </c>
      <c r="AA291" s="473">
        <f t="shared" si="260"/>
        <v>2360374.0126371738</v>
      </c>
      <c r="AB291" s="473">
        <v>-9844743</v>
      </c>
      <c r="AC291" s="22">
        <v>-7484368.9873628262</v>
      </c>
      <c r="AD291" s="36">
        <v>4179917</v>
      </c>
      <c r="AE291" s="22">
        <v>-3304452</v>
      </c>
      <c r="AF291" s="21">
        <v>3195185.713191451</v>
      </c>
      <c r="AG291" s="418">
        <f t="shared" si="261"/>
        <v>-109266.28680854896</v>
      </c>
      <c r="AH291" s="447">
        <v>574490</v>
      </c>
      <c r="AI291" s="442">
        <f t="shared" si="262"/>
        <v>465223.71319145104</v>
      </c>
      <c r="AJ291" s="419">
        <f t="shared" si="263"/>
        <v>23.282139585199232</v>
      </c>
      <c r="AK291" s="369">
        <v>19</v>
      </c>
    </row>
    <row r="292" spans="1:37">
      <c r="A292" s="242">
        <v>241</v>
      </c>
      <c r="B292" s="18" t="s">
        <v>125</v>
      </c>
      <c r="C292" s="21">
        <v>7771</v>
      </c>
      <c r="D292" s="476">
        <f t="shared" si="250"/>
        <v>2749162.8510020212</v>
      </c>
      <c r="E292" s="473">
        <v>-3298830.6149604577</v>
      </c>
      <c r="F292" s="22">
        <v>-549667.76395843644</v>
      </c>
      <c r="G292" s="36">
        <v>1647267.5637608755</v>
      </c>
      <c r="H292" s="22">
        <f t="shared" si="251"/>
        <v>1097599.7998024391</v>
      </c>
      <c r="I292" s="425">
        <v>1162193.9186751309</v>
      </c>
      <c r="J292" s="418">
        <f t="shared" si="252"/>
        <v>2259793.71847757</v>
      </c>
      <c r="K292" s="447">
        <v>-401529</v>
      </c>
      <c r="L292" s="442">
        <f t="shared" si="253"/>
        <v>1858264.71847757</v>
      </c>
      <c r="M292" s="418">
        <v>173552.83399999997</v>
      </c>
      <c r="N292" s="405">
        <f t="shared" si="254"/>
        <v>2031817.55247757</v>
      </c>
      <c r="O292" s="405">
        <f t="shared" si="255"/>
        <v>239.12813260552954</v>
      </c>
      <c r="P292" s="405">
        <f t="shared" si="256"/>
        <v>261.46153036643545</v>
      </c>
      <c r="Q292" s="369">
        <v>19</v>
      </c>
      <c r="R292" s="369">
        <v>19</v>
      </c>
      <c r="S292" s="369"/>
      <c r="T292" s="461">
        <f t="shared" si="257"/>
        <v>-1160787.5507356138</v>
      </c>
      <c r="U292" s="462">
        <f t="shared" si="258"/>
        <v>-0.38448739777471119</v>
      </c>
      <c r="V292" s="463">
        <f t="shared" si="259"/>
        <v>-142.83698242650283</v>
      </c>
      <c r="W292" s="464"/>
      <c r="X292" s="242">
        <v>241</v>
      </c>
      <c r="Y292" s="18" t="s">
        <v>125</v>
      </c>
      <c r="Z292" s="21">
        <v>7904</v>
      </c>
      <c r="AA292" s="473">
        <f t="shared" si="260"/>
        <v>2640084.2987152529</v>
      </c>
      <c r="AB292" s="473">
        <v>-2046786</v>
      </c>
      <c r="AC292" s="22">
        <v>593298.29871525289</v>
      </c>
      <c r="AD292" s="36">
        <v>1677615</v>
      </c>
      <c r="AE292" s="22">
        <v>2270913</v>
      </c>
      <c r="AF292" s="21">
        <v>1149668.269213184</v>
      </c>
      <c r="AG292" s="418">
        <f t="shared" si="261"/>
        <v>3420581.2692131838</v>
      </c>
      <c r="AH292" s="447">
        <v>-401529</v>
      </c>
      <c r="AI292" s="442">
        <f t="shared" si="262"/>
        <v>3019052.2692131838</v>
      </c>
      <c r="AJ292" s="419">
        <f t="shared" si="263"/>
        <v>381.96511503203237</v>
      </c>
      <c r="AK292" s="369">
        <v>19</v>
      </c>
    </row>
    <row r="293" spans="1:37">
      <c r="A293" s="242">
        <v>261</v>
      </c>
      <c r="B293" s="18" t="s">
        <v>133</v>
      </c>
      <c r="C293" s="21">
        <v>6637</v>
      </c>
      <c r="D293" s="476">
        <f t="shared" si="250"/>
        <v>8834529.4878397342</v>
      </c>
      <c r="E293" s="473">
        <v>1996072.3367443911</v>
      </c>
      <c r="F293" s="22">
        <v>10830601.824584125</v>
      </c>
      <c r="G293" s="36">
        <v>-325792.58674560982</v>
      </c>
      <c r="H293" s="22">
        <f t="shared" si="251"/>
        <v>10504809.237838514</v>
      </c>
      <c r="I293" s="425">
        <v>1242738.1191856442</v>
      </c>
      <c r="J293" s="418">
        <f t="shared" si="252"/>
        <v>11747547.357024159</v>
      </c>
      <c r="K293" s="447">
        <v>299533</v>
      </c>
      <c r="L293" s="442">
        <f t="shared" si="253"/>
        <v>12047080.357024159</v>
      </c>
      <c r="M293" s="418">
        <v>-29348.650500000018</v>
      </c>
      <c r="N293" s="405">
        <f t="shared" si="254"/>
        <v>12017731.70652416</v>
      </c>
      <c r="O293" s="405">
        <f t="shared" si="255"/>
        <v>1815.1394239903811</v>
      </c>
      <c r="P293" s="405">
        <f t="shared" si="256"/>
        <v>1810.7174486250053</v>
      </c>
      <c r="Q293" s="369">
        <v>19</v>
      </c>
      <c r="R293" s="369">
        <v>19</v>
      </c>
      <c r="S293" s="369"/>
      <c r="T293" s="461">
        <f t="shared" si="257"/>
        <v>1388519.7271925379</v>
      </c>
      <c r="U293" s="462">
        <f t="shared" si="258"/>
        <v>0.13027272400236589</v>
      </c>
      <c r="V293" s="463">
        <f t="shared" si="259"/>
        <v>181.14270011614826</v>
      </c>
      <c r="W293" s="464"/>
      <c r="X293" s="242">
        <v>261</v>
      </c>
      <c r="Y293" s="18" t="s">
        <v>133</v>
      </c>
      <c r="Z293" s="21">
        <v>6523</v>
      </c>
      <c r="AA293" s="473">
        <f t="shared" si="260"/>
        <v>8501020.8943385258</v>
      </c>
      <c r="AB293" s="473">
        <v>769519</v>
      </c>
      <c r="AC293" s="22">
        <v>9270539.8943385258</v>
      </c>
      <c r="AD293" s="36">
        <v>-138958</v>
      </c>
      <c r="AE293" s="22">
        <v>9131582</v>
      </c>
      <c r="AF293" s="21">
        <v>1227445.6298316219</v>
      </c>
      <c r="AG293" s="418">
        <f t="shared" si="261"/>
        <v>10359027.629831621</v>
      </c>
      <c r="AH293" s="447">
        <v>299533</v>
      </c>
      <c r="AI293" s="442">
        <f t="shared" si="262"/>
        <v>10658560.629831621</v>
      </c>
      <c r="AJ293" s="419">
        <f t="shared" si="263"/>
        <v>1633.9967238742329</v>
      </c>
      <c r="AK293" s="369">
        <v>19</v>
      </c>
    </row>
    <row r="294" spans="1:37">
      <c r="A294" s="242">
        <v>273</v>
      </c>
      <c r="B294" s="18" t="s">
        <v>138</v>
      </c>
      <c r="C294" s="21">
        <v>3999</v>
      </c>
      <c r="D294" s="476">
        <f t="shared" si="250"/>
        <v>4402989.4318049205</v>
      </c>
      <c r="E294" s="473">
        <v>-47100.015034238619</v>
      </c>
      <c r="F294" s="22">
        <v>4355889.4167706817</v>
      </c>
      <c r="G294" s="36">
        <v>272030.97208499414</v>
      </c>
      <c r="H294" s="22">
        <f t="shared" si="251"/>
        <v>4627920.3888556762</v>
      </c>
      <c r="I294" s="425">
        <v>761653.1575547558</v>
      </c>
      <c r="J294" s="418">
        <f t="shared" si="252"/>
        <v>5389573.5464104321</v>
      </c>
      <c r="K294" s="447">
        <v>-273756</v>
      </c>
      <c r="L294" s="442">
        <f t="shared" si="253"/>
        <v>5115817.5464104321</v>
      </c>
      <c r="M294" s="418">
        <v>171357.28610000003</v>
      </c>
      <c r="N294" s="405">
        <f t="shared" si="254"/>
        <v>5287174.8325104322</v>
      </c>
      <c r="O294" s="405">
        <f t="shared" si="255"/>
        <v>1279.2742051538964</v>
      </c>
      <c r="P294" s="405">
        <f t="shared" si="256"/>
        <v>1322.124239187405</v>
      </c>
      <c r="Q294" s="369">
        <v>19</v>
      </c>
      <c r="R294" s="369">
        <v>19</v>
      </c>
      <c r="S294" s="369"/>
      <c r="T294" s="461">
        <f t="shared" si="257"/>
        <v>-64970.493785558268</v>
      </c>
      <c r="U294" s="462">
        <f t="shared" si="258"/>
        <v>-1.2540658541031612E-2</v>
      </c>
      <c r="V294" s="463">
        <f t="shared" si="259"/>
        <v>-19.494418610453067</v>
      </c>
      <c r="W294" s="464"/>
      <c r="X294" s="242">
        <v>273</v>
      </c>
      <c r="Y294" s="18" t="s">
        <v>138</v>
      </c>
      <c r="Z294" s="21">
        <v>3989</v>
      </c>
      <c r="AA294" s="473">
        <f t="shared" si="260"/>
        <v>4220435.2675860887</v>
      </c>
      <c r="AB294" s="473">
        <v>145626</v>
      </c>
      <c r="AC294" s="22">
        <v>4366061.2675860887</v>
      </c>
      <c r="AD294" s="36">
        <v>332890</v>
      </c>
      <c r="AE294" s="22">
        <v>4698951</v>
      </c>
      <c r="AF294" s="21">
        <v>755593.04019599035</v>
      </c>
      <c r="AG294" s="418">
        <f t="shared" si="261"/>
        <v>5454544.0401959904</v>
      </c>
      <c r="AH294" s="447">
        <v>-273756</v>
      </c>
      <c r="AI294" s="442">
        <f t="shared" si="262"/>
        <v>5180788.0401959904</v>
      </c>
      <c r="AJ294" s="419">
        <f t="shared" si="263"/>
        <v>1298.7686237643495</v>
      </c>
      <c r="AK294" s="369">
        <v>19</v>
      </c>
    </row>
    <row r="295" spans="1:37">
      <c r="A295" s="242">
        <v>320</v>
      </c>
      <c r="B295" s="18" t="s">
        <v>158</v>
      </c>
      <c r="C295" s="21">
        <v>6996</v>
      </c>
      <c r="D295" s="476">
        <f t="shared" si="250"/>
        <v>1580566.4607501091</v>
      </c>
      <c r="E295" s="473">
        <v>1390177.6460081465</v>
      </c>
      <c r="F295" s="22">
        <v>2970744.1067582555</v>
      </c>
      <c r="G295" s="36">
        <v>2661954.7840149594</v>
      </c>
      <c r="H295" s="22">
        <f t="shared" si="251"/>
        <v>5632698.8907732144</v>
      </c>
      <c r="I295" s="425">
        <v>1358446.3514527723</v>
      </c>
      <c r="J295" s="418">
        <f t="shared" si="252"/>
        <v>6991145.2422259869</v>
      </c>
      <c r="K295" s="447">
        <v>-342711</v>
      </c>
      <c r="L295" s="442">
        <f t="shared" si="253"/>
        <v>6648434.2422259869</v>
      </c>
      <c r="M295" s="418">
        <v>-15264.285399999993</v>
      </c>
      <c r="N295" s="405">
        <f t="shared" si="254"/>
        <v>6633169.9568259865</v>
      </c>
      <c r="O295" s="405">
        <f t="shared" si="255"/>
        <v>950.3193599522566</v>
      </c>
      <c r="P295" s="405">
        <f t="shared" si="256"/>
        <v>948.13750097569846</v>
      </c>
      <c r="Q295" s="369">
        <v>19</v>
      </c>
      <c r="R295" s="369">
        <v>19</v>
      </c>
      <c r="S295" s="369"/>
      <c r="T295" s="461">
        <f t="shared" si="257"/>
        <v>-980684.58148216642</v>
      </c>
      <c r="U295" s="462">
        <f t="shared" si="258"/>
        <v>-0.12854493476161408</v>
      </c>
      <c r="V295" s="463">
        <f t="shared" si="259"/>
        <v>-123.44824366606201</v>
      </c>
      <c r="W295" s="464"/>
      <c r="X295" s="242">
        <v>320</v>
      </c>
      <c r="Y295" s="18" t="s">
        <v>158</v>
      </c>
      <c r="Z295" s="21">
        <v>7105</v>
      </c>
      <c r="AA295" s="473">
        <f t="shared" si="260"/>
        <v>1424882.0328112678</v>
      </c>
      <c r="AB295" s="473">
        <v>2601541</v>
      </c>
      <c r="AC295" s="22">
        <v>4026423.0328112678</v>
      </c>
      <c r="AD295" s="36">
        <v>2612167</v>
      </c>
      <c r="AE295" s="22">
        <v>6638590</v>
      </c>
      <c r="AF295" s="21">
        <v>1333239.8237081533</v>
      </c>
      <c r="AG295" s="418">
        <f t="shared" si="261"/>
        <v>7971829.8237081533</v>
      </c>
      <c r="AH295" s="447">
        <v>-342711</v>
      </c>
      <c r="AI295" s="442">
        <f t="shared" si="262"/>
        <v>7629118.8237081533</v>
      </c>
      <c r="AJ295" s="419">
        <f t="shared" si="263"/>
        <v>1073.7676036183186</v>
      </c>
      <c r="AK295" s="369">
        <v>19</v>
      </c>
    </row>
    <row r="296" spans="1:37">
      <c r="A296" s="242">
        <v>498</v>
      </c>
      <c r="B296" s="18" t="s">
        <v>195</v>
      </c>
      <c r="C296" s="21">
        <v>2281</v>
      </c>
      <c r="D296" s="476">
        <f t="shared" si="250"/>
        <v>2613012.1841527848</v>
      </c>
      <c r="E296" s="473">
        <v>601217.25890328782</v>
      </c>
      <c r="F296" s="22">
        <v>3214229.4430560726</v>
      </c>
      <c r="G296" s="36">
        <v>39295.124444007408</v>
      </c>
      <c r="H296" s="22">
        <f t="shared" si="251"/>
        <v>3253524.56750008</v>
      </c>
      <c r="I296" s="425">
        <v>448744.42683288245</v>
      </c>
      <c r="J296" s="418">
        <f t="shared" si="252"/>
        <v>3702268.9943329627</v>
      </c>
      <c r="K296" s="447">
        <v>186556</v>
      </c>
      <c r="L296" s="442">
        <f t="shared" si="253"/>
        <v>3888824.9943329627</v>
      </c>
      <c r="M296" s="418">
        <v>27541.430800000031</v>
      </c>
      <c r="N296" s="405">
        <f t="shared" si="254"/>
        <v>3916366.4251329629</v>
      </c>
      <c r="O296" s="405">
        <f t="shared" si="255"/>
        <v>1704.8772443371165</v>
      </c>
      <c r="P296" s="405">
        <f t="shared" si="256"/>
        <v>1716.9515235129165</v>
      </c>
      <c r="Q296" s="369">
        <v>19</v>
      </c>
      <c r="R296" s="369">
        <v>19</v>
      </c>
      <c r="S296" s="369"/>
      <c r="T296" s="461">
        <f t="shared" si="257"/>
        <v>80797.94829837326</v>
      </c>
      <c r="U296" s="462">
        <f t="shared" si="258"/>
        <v>2.1217797909946712E-2</v>
      </c>
      <c r="V296" s="463">
        <f t="shared" si="259"/>
        <v>64.193467501877649</v>
      </c>
      <c r="W296" s="464"/>
      <c r="X296" s="242">
        <v>498</v>
      </c>
      <c r="Y296" s="18" t="s">
        <v>195</v>
      </c>
      <c r="Z296" s="21">
        <v>2321</v>
      </c>
      <c r="AA296" s="473">
        <f t="shared" si="260"/>
        <v>2758797.9688672982</v>
      </c>
      <c r="AB296" s="473">
        <v>371701</v>
      </c>
      <c r="AC296" s="22">
        <v>3130498.9688672982</v>
      </c>
      <c r="AD296" s="36">
        <v>46622</v>
      </c>
      <c r="AE296" s="22">
        <v>3177121</v>
      </c>
      <c r="AF296" s="21">
        <v>444350.04603458964</v>
      </c>
      <c r="AG296" s="418">
        <f t="shared" si="261"/>
        <v>3621471.0460345894</v>
      </c>
      <c r="AH296" s="447">
        <v>186556</v>
      </c>
      <c r="AI296" s="442">
        <f t="shared" si="262"/>
        <v>3808027.0460345894</v>
      </c>
      <c r="AJ296" s="419">
        <f t="shared" si="263"/>
        <v>1640.6837768352389</v>
      </c>
      <c r="AK296" s="369">
        <v>19</v>
      </c>
    </row>
    <row r="297" spans="1:37">
      <c r="A297" s="242">
        <v>583</v>
      </c>
      <c r="B297" s="18" t="s">
        <v>221</v>
      </c>
      <c r="C297" s="21">
        <v>947</v>
      </c>
      <c r="D297" s="476">
        <f t="shared" si="250"/>
        <v>865594.0045392263</v>
      </c>
      <c r="E297" s="473">
        <v>-242339.07255170986</v>
      </c>
      <c r="F297" s="22">
        <v>623254.93198751647</v>
      </c>
      <c r="G297" s="36">
        <v>36952.678230757418</v>
      </c>
      <c r="H297" s="22">
        <f t="shared" si="251"/>
        <v>660207.61021827394</v>
      </c>
      <c r="I297" s="425">
        <v>195467.44897002191</v>
      </c>
      <c r="J297" s="418">
        <f t="shared" si="252"/>
        <v>855675.05918829585</v>
      </c>
      <c r="K297" s="447">
        <v>-196037</v>
      </c>
      <c r="L297" s="442">
        <f t="shared" si="253"/>
        <v>659638.05918829585</v>
      </c>
      <c r="M297" s="418">
        <v>141814.47150000004</v>
      </c>
      <c r="N297" s="405">
        <f t="shared" si="254"/>
        <v>801452.53068829584</v>
      </c>
      <c r="O297" s="405">
        <f t="shared" si="255"/>
        <v>696.55550072681717</v>
      </c>
      <c r="P297" s="405">
        <f t="shared" si="256"/>
        <v>846.30679058954149</v>
      </c>
      <c r="Q297" s="369">
        <v>19</v>
      </c>
      <c r="R297" s="369">
        <v>19</v>
      </c>
      <c r="S297" s="369"/>
      <c r="T297" s="461">
        <f t="shared" si="257"/>
        <v>468686.93643556372</v>
      </c>
      <c r="U297" s="462">
        <f t="shared" si="258"/>
        <v>2.4544864134812099</v>
      </c>
      <c r="V297" s="463">
        <f t="shared" si="259"/>
        <v>489.89844147061353</v>
      </c>
      <c r="W297" s="464"/>
      <c r="X297" s="242">
        <v>583</v>
      </c>
      <c r="Y297" s="18" t="s">
        <v>221</v>
      </c>
      <c r="Z297" s="21">
        <v>924</v>
      </c>
      <c r="AA297" s="473">
        <f t="shared" si="260"/>
        <v>790572.04192899319</v>
      </c>
      <c r="AB297" s="473">
        <v>-591763</v>
      </c>
      <c r="AC297" s="22">
        <v>198809.04192899319</v>
      </c>
      <c r="AD297" s="36">
        <v>-3780</v>
      </c>
      <c r="AE297" s="22">
        <v>195029</v>
      </c>
      <c r="AF297" s="21">
        <v>191959.12275273216</v>
      </c>
      <c r="AG297" s="418">
        <f t="shared" si="261"/>
        <v>386988.12275273213</v>
      </c>
      <c r="AH297" s="447">
        <v>-196037</v>
      </c>
      <c r="AI297" s="442">
        <f t="shared" si="262"/>
        <v>190951.12275273213</v>
      </c>
      <c r="AJ297" s="419">
        <f t="shared" si="263"/>
        <v>206.65705925620361</v>
      </c>
      <c r="AK297" s="369">
        <v>19</v>
      </c>
    </row>
    <row r="298" spans="1:37">
      <c r="A298" s="242">
        <v>614</v>
      </c>
      <c r="B298" s="18" t="s">
        <v>235</v>
      </c>
      <c r="C298" s="21">
        <v>2999</v>
      </c>
      <c r="D298" s="476">
        <f t="shared" si="250"/>
        <v>2131268.0162177924</v>
      </c>
      <c r="E298" s="473">
        <v>-1300234.5127074032</v>
      </c>
      <c r="F298" s="22">
        <v>831033.50351038948</v>
      </c>
      <c r="G298" s="36">
        <v>1514462.534140015</v>
      </c>
      <c r="H298" s="22">
        <f t="shared" si="251"/>
        <v>2345496.0376504045</v>
      </c>
      <c r="I298" s="425">
        <v>779818.05126084213</v>
      </c>
      <c r="J298" s="418">
        <f t="shared" si="252"/>
        <v>3125314.0889112465</v>
      </c>
      <c r="K298" s="447">
        <v>156588</v>
      </c>
      <c r="L298" s="442">
        <f t="shared" si="253"/>
        <v>3281902.0889112465</v>
      </c>
      <c r="M298" s="418">
        <v>-11948.560000000001</v>
      </c>
      <c r="N298" s="405">
        <f t="shared" si="254"/>
        <v>3269953.5289112465</v>
      </c>
      <c r="O298" s="405">
        <f t="shared" si="255"/>
        <v>1094.3321403505324</v>
      </c>
      <c r="P298" s="405">
        <f t="shared" si="256"/>
        <v>1090.3479589567344</v>
      </c>
      <c r="Q298" s="369">
        <v>19</v>
      </c>
      <c r="R298" s="369">
        <v>19</v>
      </c>
      <c r="S298" s="369"/>
      <c r="T298" s="461">
        <f t="shared" si="257"/>
        <v>-335286.13566082111</v>
      </c>
      <c r="U298" s="462">
        <f t="shared" si="258"/>
        <v>-9.2692476820303488E-2</v>
      </c>
      <c r="V298" s="463">
        <f t="shared" si="259"/>
        <v>-85.442231656012837</v>
      </c>
      <c r="W298" s="464"/>
      <c r="X298" s="242">
        <v>614</v>
      </c>
      <c r="Y298" s="18" t="s">
        <v>235</v>
      </c>
      <c r="Z298" s="21">
        <v>3066</v>
      </c>
      <c r="AA298" s="473">
        <f t="shared" si="260"/>
        <v>1951394.3644175837</v>
      </c>
      <c r="AB298" s="473">
        <v>-871095</v>
      </c>
      <c r="AC298" s="22">
        <v>1080299.3644175837</v>
      </c>
      <c r="AD298" s="36">
        <v>1614527</v>
      </c>
      <c r="AE298" s="22">
        <v>2694827</v>
      </c>
      <c r="AF298" s="21">
        <v>765773.22457206773</v>
      </c>
      <c r="AG298" s="418">
        <f t="shared" si="261"/>
        <v>3460600.2245720676</v>
      </c>
      <c r="AH298" s="447">
        <v>156588</v>
      </c>
      <c r="AI298" s="442">
        <f t="shared" si="262"/>
        <v>3617188.2245720676</v>
      </c>
      <c r="AJ298" s="419">
        <f t="shared" si="263"/>
        <v>1179.7743720065453</v>
      </c>
      <c r="AK298" s="369">
        <v>19</v>
      </c>
    </row>
    <row r="299" spans="1:37">
      <c r="A299" s="242">
        <v>683</v>
      </c>
      <c r="B299" s="18" t="s">
        <v>252</v>
      </c>
      <c r="C299" s="21">
        <v>3618</v>
      </c>
      <c r="D299" s="476">
        <f t="shared" si="250"/>
        <v>5273281.5141343949</v>
      </c>
      <c r="E299" s="473">
        <v>-82685.787259695324</v>
      </c>
      <c r="F299" s="22">
        <v>5190595.7268746998</v>
      </c>
      <c r="G299" s="36">
        <v>2482707.0406596819</v>
      </c>
      <c r="H299" s="22">
        <f t="shared" si="251"/>
        <v>7673302.7675343817</v>
      </c>
      <c r="I299" s="425">
        <v>766152.31994182721</v>
      </c>
      <c r="J299" s="418">
        <f t="shared" si="252"/>
        <v>8439455.0874762088</v>
      </c>
      <c r="K299" s="447">
        <v>73588</v>
      </c>
      <c r="L299" s="442">
        <f t="shared" si="253"/>
        <v>8513043.0874762088</v>
      </c>
      <c r="M299" s="418">
        <v>4555.3885000000009</v>
      </c>
      <c r="N299" s="405">
        <f t="shared" si="254"/>
        <v>8517598.4759762082</v>
      </c>
      <c r="O299" s="405">
        <f t="shared" si="255"/>
        <v>2352.9693442443918</v>
      </c>
      <c r="P299" s="405">
        <f t="shared" si="256"/>
        <v>2354.2284344876198</v>
      </c>
      <c r="Q299" s="369">
        <v>19</v>
      </c>
      <c r="R299" s="369">
        <v>19</v>
      </c>
      <c r="S299" s="369"/>
      <c r="T299" s="461">
        <f t="shared" si="257"/>
        <v>291462.10899111722</v>
      </c>
      <c r="U299" s="462">
        <f t="shared" si="258"/>
        <v>3.5450859117466482E-2</v>
      </c>
      <c r="V299" s="463">
        <f t="shared" si="259"/>
        <v>112.75654356725499</v>
      </c>
      <c r="W299" s="464"/>
      <c r="X299" s="242">
        <v>683</v>
      </c>
      <c r="Y299" s="18" t="s">
        <v>252</v>
      </c>
      <c r="Z299" s="21">
        <v>3670</v>
      </c>
      <c r="AA299" s="473">
        <f t="shared" si="260"/>
        <v>5264187.4954140894</v>
      </c>
      <c r="AB299" s="473">
        <v>-348883</v>
      </c>
      <c r="AC299" s="22">
        <v>4915304.4954140894</v>
      </c>
      <c r="AD299" s="36">
        <v>2472724</v>
      </c>
      <c r="AE299" s="22">
        <v>7388029</v>
      </c>
      <c r="AF299" s="21">
        <v>759963.97848509159</v>
      </c>
      <c r="AG299" s="418">
        <f t="shared" si="261"/>
        <v>8147992.9784850916</v>
      </c>
      <c r="AH299" s="447">
        <v>73588</v>
      </c>
      <c r="AI299" s="442">
        <f t="shared" si="262"/>
        <v>8221580.9784850916</v>
      </c>
      <c r="AJ299" s="419">
        <f t="shared" si="263"/>
        <v>2240.2128006771368</v>
      </c>
      <c r="AK299" s="369">
        <v>19</v>
      </c>
    </row>
    <row r="300" spans="1:37">
      <c r="A300" s="242">
        <v>698</v>
      </c>
      <c r="B300" s="18" t="s">
        <v>260</v>
      </c>
      <c r="C300" s="21">
        <v>64535</v>
      </c>
      <c r="D300" s="476">
        <f t="shared" si="250"/>
        <v>23772844.415967487</v>
      </c>
      <c r="E300" s="473">
        <v>-31117310.907510597</v>
      </c>
      <c r="F300" s="22">
        <v>-7344466.4915431105</v>
      </c>
      <c r="G300" s="36">
        <v>16700212.155763496</v>
      </c>
      <c r="H300" s="22">
        <f t="shared" si="251"/>
        <v>9355745.6642203853</v>
      </c>
      <c r="I300" s="425">
        <v>9848597.0751886033</v>
      </c>
      <c r="J300" s="418">
        <f t="shared" si="252"/>
        <v>19204342.739408989</v>
      </c>
      <c r="K300" s="447">
        <v>-4863572</v>
      </c>
      <c r="L300" s="442">
        <f t="shared" si="253"/>
        <v>14340770.739408989</v>
      </c>
      <c r="M300" s="418">
        <v>-5290832.8229899965</v>
      </c>
      <c r="N300" s="405">
        <f t="shared" si="254"/>
        <v>9049937.916418992</v>
      </c>
      <c r="O300" s="405">
        <f t="shared" si="255"/>
        <v>222.21694800354828</v>
      </c>
      <c r="P300" s="405">
        <f t="shared" si="256"/>
        <v>140.23301954627709</v>
      </c>
      <c r="Q300" s="369">
        <v>19</v>
      </c>
      <c r="R300" s="369">
        <v>19</v>
      </c>
      <c r="S300" s="369"/>
      <c r="T300" s="461">
        <f t="shared" si="257"/>
        <v>-2783904.7286243737</v>
      </c>
      <c r="U300" s="462">
        <f t="shared" si="258"/>
        <v>-0.16256686054115826</v>
      </c>
      <c r="V300" s="463">
        <f t="shared" si="259"/>
        <v>-44.60566757814945</v>
      </c>
      <c r="W300" s="464"/>
      <c r="X300" s="242">
        <v>698</v>
      </c>
      <c r="Y300" s="18" t="s">
        <v>260</v>
      </c>
      <c r="Z300" s="21">
        <v>64180</v>
      </c>
      <c r="AA300" s="473">
        <f t="shared" si="260"/>
        <v>23238583.894185521</v>
      </c>
      <c r="AB300" s="473">
        <v>-30175562</v>
      </c>
      <c r="AC300" s="22">
        <v>-6936978.1058144793</v>
      </c>
      <c r="AD300" s="36">
        <v>19322521</v>
      </c>
      <c r="AE300" s="22">
        <v>12385543</v>
      </c>
      <c r="AF300" s="21">
        <v>9602704.4680333622</v>
      </c>
      <c r="AG300" s="418">
        <f t="shared" si="261"/>
        <v>21988247.468033362</v>
      </c>
      <c r="AH300" s="447">
        <v>-4863572</v>
      </c>
      <c r="AI300" s="442">
        <f t="shared" si="262"/>
        <v>17124675.468033362</v>
      </c>
      <c r="AJ300" s="419">
        <f t="shared" si="263"/>
        <v>266.82261558169773</v>
      </c>
      <c r="AK300" s="369">
        <v>19</v>
      </c>
    </row>
    <row r="301" spans="1:37">
      <c r="A301" s="242">
        <v>732</v>
      </c>
      <c r="B301" s="18" t="s">
        <v>267</v>
      </c>
      <c r="C301" s="21">
        <v>3336</v>
      </c>
      <c r="D301" s="476">
        <f t="shared" si="250"/>
        <v>2699290.4965281975</v>
      </c>
      <c r="E301" s="473">
        <v>-531755.02382122946</v>
      </c>
      <c r="F301" s="22">
        <v>2167535.472706968</v>
      </c>
      <c r="G301" s="36">
        <v>1350184.7130938445</v>
      </c>
      <c r="H301" s="22">
        <f t="shared" si="251"/>
        <v>3517720.1858008122</v>
      </c>
      <c r="I301" s="425">
        <v>763551.6679663423</v>
      </c>
      <c r="J301" s="418">
        <f t="shared" si="252"/>
        <v>4281271.8537671547</v>
      </c>
      <c r="K301" s="447">
        <v>86964</v>
      </c>
      <c r="L301" s="442">
        <f t="shared" si="253"/>
        <v>4368235.8537671547</v>
      </c>
      <c r="M301" s="418">
        <v>-97082.049999999988</v>
      </c>
      <c r="N301" s="405">
        <f t="shared" si="254"/>
        <v>4271153.8037671549</v>
      </c>
      <c r="O301" s="405">
        <f t="shared" si="255"/>
        <v>1309.4232175561015</v>
      </c>
      <c r="P301" s="405">
        <f t="shared" si="256"/>
        <v>1280.3218836232479</v>
      </c>
      <c r="Q301" s="369">
        <v>19</v>
      </c>
      <c r="R301" s="369">
        <v>19</v>
      </c>
      <c r="S301" s="369"/>
      <c r="T301" s="461">
        <f t="shared" si="257"/>
        <v>-323261.88473534584</v>
      </c>
      <c r="U301" s="462">
        <f t="shared" si="258"/>
        <v>-6.8903770768635006E-2</v>
      </c>
      <c r="V301" s="463">
        <f t="shared" si="259"/>
        <v>-63.966050155403309</v>
      </c>
      <c r="W301" s="464"/>
      <c r="X301" s="242">
        <v>732</v>
      </c>
      <c r="Y301" s="18" t="s">
        <v>267</v>
      </c>
      <c r="Z301" s="21">
        <v>3416</v>
      </c>
      <c r="AA301" s="473">
        <f t="shared" si="260"/>
        <v>2695207.2549868943</v>
      </c>
      <c r="AB301" s="473">
        <v>-25410</v>
      </c>
      <c r="AC301" s="22">
        <v>2669797.2549868943</v>
      </c>
      <c r="AD301" s="36">
        <v>1179060</v>
      </c>
      <c r="AE301" s="22">
        <v>3848858</v>
      </c>
      <c r="AF301" s="21">
        <v>755675.73850250023</v>
      </c>
      <c r="AG301" s="418">
        <f t="shared" si="261"/>
        <v>4604533.7385025006</v>
      </c>
      <c r="AH301" s="447">
        <v>86964</v>
      </c>
      <c r="AI301" s="442">
        <f t="shared" si="262"/>
        <v>4691497.7385025006</v>
      </c>
      <c r="AJ301" s="419">
        <f t="shared" si="263"/>
        <v>1373.3892677115048</v>
      </c>
      <c r="AK301" s="369">
        <v>19</v>
      </c>
    </row>
    <row r="302" spans="1:37">
      <c r="A302" s="242">
        <v>742</v>
      </c>
      <c r="B302" s="18" t="s">
        <v>272</v>
      </c>
      <c r="C302" s="21">
        <v>988</v>
      </c>
      <c r="D302" s="476">
        <f t="shared" si="250"/>
        <v>903988.36840953131</v>
      </c>
      <c r="E302" s="473">
        <v>154898.07105306571</v>
      </c>
      <c r="F302" s="22">
        <v>1058886.439462597</v>
      </c>
      <c r="G302" s="36">
        <v>-23235.849207795218</v>
      </c>
      <c r="H302" s="22">
        <f t="shared" si="251"/>
        <v>1035650.5902548018</v>
      </c>
      <c r="I302" s="425">
        <v>226616.96230358176</v>
      </c>
      <c r="J302" s="418">
        <f t="shared" si="252"/>
        <v>1262267.5525583834</v>
      </c>
      <c r="K302" s="447">
        <v>327125</v>
      </c>
      <c r="L302" s="442">
        <f t="shared" si="253"/>
        <v>1589392.5525583834</v>
      </c>
      <c r="M302" s="418">
        <v>0</v>
      </c>
      <c r="N302" s="405">
        <f t="shared" si="254"/>
        <v>1589392.5525583834</v>
      </c>
      <c r="O302" s="405">
        <f t="shared" si="255"/>
        <v>1608.6969155449226</v>
      </c>
      <c r="P302" s="405">
        <f t="shared" si="256"/>
        <v>1608.6969155449226</v>
      </c>
      <c r="Q302" s="369">
        <v>19</v>
      </c>
      <c r="R302" s="369">
        <v>19</v>
      </c>
      <c r="S302" s="369"/>
      <c r="T302" s="461">
        <f t="shared" si="257"/>
        <v>214174.532126887</v>
      </c>
      <c r="U302" s="462">
        <f t="shared" si="258"/>
        <v>0.15573860213065441</v>
      </c>
      <c r="V302" s="463">
        <f t="shared" si="259"/>
        <v>245.74545822926711</v>
      </c>
      <c r="W302" s="464"/>
      <c r="X302" s="242">
        <v>742</v>
      </c>
      <c r="Y302" s="18" t="s">
        <v>272</v>
      </c>
      <c r="Z302" s="21">
        <v>1009</v>
      </c>
      <c r="AA302" s="473">
        <f t="shared" si="260"/>
        <v>909974.86399904999</v>
      </c>
      <c r="AB302" s="473">
        <v>-37882</v>
      </c>
      <c r="AC302" s="22">
        <v>872092.86399904999</v>
      </c>
      <c r="AD302" s="36">
        <v>-49038</v>
      </c>
      <c r="AE302" s="22">
        <v>823055</v>
      </c>
      <c r="AF302" s="21">
        <v>225038.02043149644</v>
      </c>
      <c r="AG302" s="418">
        <f t="shared" si="261"/>
        <v>1048093.0204314964</v>
      </c>
      <c r="AH302" s="447">
        <v>327125</v>
      </c>
      <c r="AI302" s="442">
        <f t="shared" si="262"/>
        <v>1375218.0204314964</v>
      </c>
      <c r="AJ302" s="419">
        <f t="shared" si="263"/>
        <v>1362.9514573156555</v>
      </c>
      <c r="AK302" s="369">
        <v>19</v>
      </c>
    </row>
    <row r="303" spans="1:37">
      <c r="A303" s="242">
        <v>751</v>
      </c>
      <c r="B303" s="18" t="s">
        <v>278</v>
      </c>
      <c r="C303" s="21">
        <v>2877</v>
      </c>
      <c r="D303" s="476">
        <f t="shared" si="250"/>
        <v>1250538.8274485616</v>
      </c>
      <c r="E303" s="473">
        <v>58563.011008915186</v>
      </c>
      <c r="F303" s="22">
        <v>1309101.8384574768</v>
      </c>
      <c r="G303" s="36">
        <v>1203607.1248143001</v>
      </c>
      <c r="H303" s="22">
        <f t="shared" si="251"/>
        <v>2512708.9632717771</v>
      </c>
      <c r="I303" s="425">
        <v>520394.01247684244</v>
      </c>
      <c r="J303" s="418">
        <f t="shared" si="252"/>
        <v>3033102.9757486195</v>
      </c>
      <c r="K303" s="447">
        <v>260362</v>
      </c>
      <c r="L303" s="442">
        <f t="shared" si="253"/>
        <v>3293464.9757486195</v>
      </c>
      <c r="M303" s="418">
        <v>17922.839999999997</v>
      </c>
      <c r="N303" s="405">
        <f t="shared" si="254"/>
        <v>3311387.8157486194</v>
      </c>
      <c r="O303" s="405">
        <f t="shared" si="255"/>
        <v>1144.7566825681681</v>
      </c>
      <c r="P303" s="405">
        <f t="shared" si="256"/>
        <v>1150.9863801698364</v>
      </c>
      <c r="Q303" s="369">
        <v>19</v>
      </c>
      <c r="R303" s="369">
        <v>19</v>
      </c>
      <c r="S303" s="369"/>
      <c r="T303" s="461">
        <f t="shared" si="257"/>
        <v>98564.628417066764</v>
      </c>
      <c r="U303" s="462">
        <f t="shared" si="258"/>
        <v>3.0850611193363197E-2</v>
      </c>
      <c r="V303" s="463">
        <f t="shared" si="259"/>
        <v>44.584386655099024</v>
      </c>
      <c r="W303" s="464"/>
      <c r="X303" s="242">
        <v>751</v>
      </c>
      <c r="Y303" s="18" t="s">
        <v>278</v>
      </c>
      <c r="Z303" s="21">
        <v>2904</v>
      </c>
      <c r="AA303" s="473">
        <f t="shared" si="260"/>
        <v>1302067.5173572628</v>
      </c>
      <c r="AB303" s="473">
        <v>-195819</v>
      </c>
      <c r="AC303" s="22">
        <v>1106248.5173572628</v>
      </c>
      <c r="AD303" s="36">
        <v>1306770</v>
      </c>
      <c r="AE303" s="22">
        <v>2413018</v>
      </c>
      <c r="AF303" s="21">
        <v>521520.34733155294</v>
      </c>
      <c r="AG303" s="418">
        <f t="shared" si="261"/>
        <v>2934538.3473315528</v>
      </c>
      <c r="AH303" s="447">
        <v>260362</v>
      </c>
      <c r="AI303" s="442">
        <f t="shared" si="262"/>
        <v>3194900.3473315528</v>
      </c>
      <c r="AJ303" s="419">
        <f t="shared" si="263"/>
        <v>1100.1722959130691</v>
      </c>
      <c r="AK303" s="369">
        <v>19</v>
      </c>
    </row>
    <row r="304" spans="1:37">
      <c r="A304" s="242">
        <v>758</v>
      </c>
      <c r="B304" s="18" t="s">
        <v>281</v>
      </c>
      <c r="C304" s="21">
        <v>8134</v>
      </c>
      <c r="D304" s="476">
        <f t="shared" si="250"/>
        <v>8169730.8285730444</v>
      </c>
      <c r="E304" s="473">
        <v>-3702667.1321430146</v>
      </c>
      <c r="F304" s="22">
        <v>4467063.6964300303</v>
      </c>
      <c r="G304" s="36">
        <v>604044.98044418986</v>
      </c>
      <c r="H304" s="22">
        <f t="shared" si="251"/>
        <v>5071108.6768742204</v>
      </c>
      <c r="I304" s="425">
        <v>1535480.2572013477</v>
      </c>
      <c r="J304" s="418">
        <f t="shared" si="252"/>
        <v>6606588.9340755679</v>
      </c>
      <c r="K304" s="447">
        <v>-970894</v>
      </c>
      <c r="L304" s="442">
        <f t="shared" si="253"/>
        <v>5635694.9340755679</v>
      </c>
      <c r="M304" s="418">
        <v>-109105.28850000005</v>
      </c>
      <c r="N304" s="405">
        <f t="shared" si="254"/>
        <v>5526589.6455755681</v>
      </c>
      <c r="O304" s="405">
        <f t="shared" si="255"/>
        <v>692.85652004863141</v>
      </c>
      <c r="P304" s="405">
        <f t="shared" si="256"/>
        <v>679.44303486299088</v>
      </c>
      <c r="Q304" s="369">
        <v>19</v>
      </c>
      <c r="R304" s="369">
        <v>19</v>
      </c>
      <c r="S304" s="369"/>
      <c r="T304" s="461">
        <f t="shared" si="257"/>
        <v>3168145.5750601809</v>
      </c>
      <c r="U304" s="462">
        <f t="shared" si="258"/>
        <v>1.2839238913236366</v>
      </c>
      <c r="V304" s="463">
        <f t="shared" si="259"/>
        <v>391.45803965100259</v>
      </c>
      <c r="W304" s="464"/>
      <c r="X304" s="242">
        <v>758</v>
      </c>
      <c r="Y304" s="18" t="s">
        <v>281</v>
      </c>
      <c r="Z304" s="21">
        <v>8187</v>
      </c>
      <c r="AA304" s="473">
        <f t="shared" si="260"/>
        <v>7588017.249003401</v>
      </c>
      <c r="AB304" s="473">
        <v>-5567326</v>
      </c>
      <c r="AC304" s="22">
        <v>2020691.249003401</v>
      </c>
      <c r="AD304" s="36">
        <v>-104264</v>
      </c>
      <c r="AE304" s="22">
        <v>1916427</v>
      </c>
      <c r="AF304" s="21">
        <v>1522016.359015387</v>
      </c>
      <c r="AG304" s="418">
        <f t="shared" si="261"/>
        <v>3438443.359015387</v>
      </c>
      <c r="AH304" s="447">
        <v>-970894</v>
      </c>
      <c r="AI304" s="442">
        <f t="shared" si="262"/>
        <v>2467549.359015387</v>
      </c>
      <c r="AJ304" s="419">
        <f t="shared" si="263"/>
        <v>301.39848039762882</v>
      </c>
      <c r="AK304" s="369">
        <v>19</v>
      </c>
    </row>
    <row r="305" spans="1:37">
      <c r="A305" s="242">
        <v>845</v>
      </c>
      <c r="B305" s="18" t="s">
        <v>300</v>
      </c>
      <c r="C305" s="21">
        <v>2863</v>
      </c>
      <c r="D305" s="476">
        <f t="shared" si="250"/>
        <v>2339368.5639367602</v>
      </c>
      <c r="E305" s="473">
        <v>11398.363202506196</v>
      </c>
      <c r="F305" s="22">
        <v>2350766.9271392664</v>
      </c>
      <c r="G305" s="36">
        <v>1260495.3369888447</v>
      </c>
      <c r="H305" s="22">
        <f t="shared" si="251"/>
        <v>3611262.2641281113</v>
      </c>
      <c r="I305" s="425">
        <v>598067.15010389604</v>
      </c>
      <c r="J305" s="418">
        <f t="shared" si="252"/>
        <v>4209329.4142320072</v>
      </c>
      <c r="K305" s="447">
        <v>-71887</v>
      </c>
      <c r="L305" s="442">
        <f t="shared" si="253"/>
        <v>4137442.4142320072</v>
      </c>
      <c r="M305" s="418">
        <v>-13442.130000000005</v>
      </c>
      <c r="N305" s="405">
        <f t="shared" si="254"/>
        <v>4124000.2842320073</v>
      </c>
      <c r="O305" s="405">
        <f t="shared" si="255"/>
        <v>1445.1423032595205</v>
      </c>
      <c r="P305" s="405">
        <f t="shared" si="256"/>
        <v>1440.4471827565517</v>
      </c>
      <c r="Q305" s="369">
        <v>19</v>
      </c>
      <c r="R305" s="369">
        <v>19</v>
      </c>
      <c r="S305" s="369"/>
      <c r="T305" s="461">
        <f t="shared" si="257"/>
        <v>40908.147890184075</v>
      </c>
      <c r="U305" s="462">
        <f t="shared" si="258"/>
        <v>9.9860382534319118E-3</v>
      </c>
      <c r="V305" s="463">
        <f t="shared" si="259"/>
        <v>23.721669553128095</v>
      </c>
      <c r="W305" s="464"/>
      <c r="X305" s="242">
        <v>845</v>
      </c>
      <c r="Y305" s="18" t="s">
        <v>300</v>
      </c>
      <c r="Z305" s="21">
        <v>2882</v>
      </c>
      <c r="AA305" s="473">
        <f t="shared" si="260"/>
        <v>2107580.5752933221</v>
      </c>
      <c r="AB305" s="473">
        <v>142134</v>
      </c>
      <c r="AC305" s="22">
        <v>2249714.5752933221</v>
      </c>
      <c r="AD305" s="36">
        <v>1323282</v>
      </c>
      <c r="AE305" s="22">
        <v>3572996</v>
      </c>
      <c r="AF305" s="21">
        <v>595425.26634182327</v>
      </c>
      <c r="AG305" s="418">
        <f t="shared" si="261"/>
        <v>4168421.2663418232</v>
      </c>
      <c r="AH305" s="447">
        <v>-71887</v>
      </c>
      <c r="AI305" s="442">
        <f t="shared" si="262"/>
        <v>4096534.2663418232</v>
      </c>
      <c r="AJ305" s="419">
        <f t="shared" si="263"/>
        <v>1421.4206337063924</v>
      </c>
      <c r="AK305" s="369">
        <v>19</v>
      </c>
    </row>
    <row r="306" spans="1:37">
      <c r="A306" s="242">
        <v>851</v>
      </c>
      <c r="B306" s="18" t="s">
        <v>305</v>
      </c>
      <c r="C306" s="21">
        <v>21227</v>
      </c>
      <c r="D306" s="476">
        <f t="shared" si="250"/>
        <v>7828056.2559105558</v>
      </c>
      <c r="E306" s="473">
        <v>-6352077.3280328149</v>
      </c>
      <c r="F306" s="22">
        <v>1475978.9278777409</v>
      </c>
      <c r="G306" s="36">
        <v>6004325.3008374944</v>
      </c>
      <c r="H306" s="22">
        <f t="shared" si="251"/>
        <v>7480304.2287152354</v>
      </c>
      <c r="I306" s="425">
        <v>3338630.0595326992</v>
      </c>
      <c r="J306" s="418">
        <f t="shared" si="252"/>
        <v>10818934.288247935</v>
      </c>
      <c r="K306" s="447">
        <v>-181969</v>
      </c>
      <c r="L306" s="442">
        <f t="shared" si="253"/>
        <v>10636965.288247935</v>
      </c>
      <c r="M306" s="418">
        <v>-119963.54239999998</v>
      </c>
      <c r="N306" s="405">
        <f t="shared" si="254"/>
        <v>10517001.745847935</v>
      </c>
      <c r="O306" s="405">
        <f t="shared" si="255"/>
        <v>501.10544534074222</v>
      </c>
      <c r="P306" s="405">
        <f t="shared" si="256"/>
        <v>495.45398529457458</v>
      </c>
      <c r="Q306" s="369">
        <v>19</v>
      </c>
      <c r="R306" s="369">
        <v>19</v>
      </c>
      <c r="S306" s="369"/>
      <c r="T306" s="461">
        <f t="shared" si="257"/>
        <v>-4540863.3155986965</v>
      </c>
      <c r="U306" s="462">
        <f t="shared" si="258"/>
        <v>-0.29917740107091939</v>
      </c>
      <c r="V306" s="463">
        <f t="shared" si="259"/>
        <v>-210.36638721195231</v>
      </c>
      <c r="W306" s="464"/>
      <c r="X306" s="242">
        <v>851</v>
      </c>
      <c r="Y306" s="18" t="s">
        <v>305</v>
      </c>
      <c r="Z306" s="21">
        <v>21333</v>
      </c>
      <c r="AA306" s="473">
        <f t="shared" si="260"/>
        <v>7507952.3114673588</v>
      </c>
      <c r="AB306" s="473">
        <v>-1941634</v>
      </c>
      <c r="AC306" s="22">
        <v>5566318.3114673588</v>
      </c>
      <c r="AD306" s="36">
        <v>6501141</v>
      </c>
      <c r="AE306" s="22">
        <v>12067459</v>
      </c>
      <c r="AF306" s="21">
        <v>3292338.6038466329</v>
      </c>
      <c r="AG306" s="418">
        <f t="shared" si="261"/>
        <v>15359797.603846632</v>
      </c>
      <c r="AH306" s="447">
        <v>-181969</v>
      </c>
      <c r="AI306" s="442">
        <f t="shared" si="262"/>
        <v>15177828.603846632</v>
      </c>
      <c r="AJ306" s="419">
        <f t="shared" si="263"/>
        <v>711.47183255269454</v>
      </c>
      <c r="AK306" s="369">
        <v>19</v>
      </c>
    </row>
    <row r="307" spans="1:37">
      <c r="A307" s="242">
        <v>854</v>
      </c>
      <c r="B307" s="18" t="s">
        <v>307</v>
      </c>
      <c r="C307" s="21">
        <v>3262</v>
      </c>
      <c r="D307" s="476">
        <f t="shared" si="250"/>
        <v>1321918.3550288086</v>
      </c>
      <c r="E307" s="473">
        <v>-754499.64887674118</v>
      </c>
      <c r="F307" s="22">
        <v>567418.70615206752</v>
      </c>
      <c r="G307" s="36">
        <v>1319047.5410239249</v>
      </c>
      <c r="H307" s="22">
        <f t="shared" si="251"/>
        <v>1886466.2471759925</v>
      </c>
      <c r="I307" s="425">
        <v>682703.00620572676</v>
      </c>
      <c r="J307" s="418">
        <f t="shared" si="252"/>
        <v>2569169.2533817193</v>
      </c>
      <c r="K307" s="447">
        <v>-296761</v>
      </c>
      <c r="L307" s="442">
        <f t="shared" si="253"/>
        <v>2272408.2533817193</v>
      </c>
      <c r="M307" s="418">
        <v>-36891.179000000004</v>
      </c>
      <c r="N307" s="405">
        <f t="shared" si="254"/>
        <v>2235517.0743817193</v>
      </c>
      <c r="O307" s="405">
        <f t="shared" si="255"/>
        <v>696.63036584356814</v>
      </c>
      <c r="P307" s="405">
        <f t="shared" si="256"/>
        <v>685.32099153332899</v>
      </c>
      <c r="Q307" s="369">
        <v>19</v>
      </c>
      <c r="R307" s="369">
        <v>19</v>
      </c>
      <c r="S307" s="369"/>
      <c r="T307" s="461">
        <f t="shared" si="257"/>
        <v>-1297704.2721082056</v>
      </c>
      <c r="U307" s="462">
        <f t="shared" si="258"/>
        <v>-0.36349114008111616</v>
      </c>
      <c r="V307" s="463">
        <f t="shared" si="259"/>
        <v>-386.53484213274396</v>
      </c>
      <c r="W307" s="464"/>
      <c r="X307" s="242">
        <v>854</v>
      </c>
      <c r="Y307" s="18" t="s">
        <v>307</v>
      </c>
      <c r="Z307" s="21">
        <v>3296</v>
      </c>
      <c r="AA307" s="473">
        <f t="shared" si="260"/>
        <v>1177521.0939640887</v>
      </c>
      <c r="AB307" s="473">
        <v>709869</v>
      </c>
      <c r="AC307" s="22">
        <v>1887390.0939640887</v>
      </c>
      <c r="AD307" s="36">
        <v>1301770</v>
      </c>
      <c r="AE307" s="22">
        <v>3189160</v>
      </c>
      <c r="AF307" s="21">
        <v>677713.52548992482</v>
      </c>
      <c r="AG307" s="418">
        <f t="shared" si="261"/>
        <v>3866873.5254899249</v>
      </c>
      <c r="AH307" s="447">
        <v>-296761</v>
      </c>
      <c r="AI307" s="442">
        <f t="shared" si="262"/>
        <v>3570112.5254899249</v>
      </c>
      <c r="AJ307" s="419">
        <f t="shared" si="263"/>
        <v>1083.1652079763121</v>
      </c>
      <c r="AK307" s="369">
        <v>19</v>
      </c>
    </row>
    <row r="308" spans="1:37">
      <c r="A308" s="242">
        <v>890</v>
      </c>
      <c r="B308" s="18" t="s">
        <v>314</v>
      </c>
      <c r="C308" s="21">
        <v>1180</v>
      </c>
      <c r="D308" s="476">
        <f t="shared" si="250"/>
        <v>1935659.9326480976</v>
      </c>
      <c r="E308" s="473">
        <v>265008.79330975102</v>
      </c>
      <c r="F308" s="22">
        <v>2200668.7259578486</v>
      </c>
      <c r="G308" s="36">
        <v>440864.6242226141</v>
      </c>
      <c r="H308" s="22">
        <f t="shared" si="251"/>
        <v>2641533.3501804629</v>
      </c>
      <c r="I308" s="425">
        <v>240035.39583360765</v>
      </c>
      <c r="J308" s="418">
        <f t="shared" si="252"/>
        <v>2881568.7460140707</v>
      </c>
      <c r="K308" s="447">
        <v>421218</v>
      </c>
      <c r="L308" s="442">
        <f t="shared" si="253"/>
        <v>3302786.7460140707</v>
      </c>
      <c r="M308" s="418">
        <v>31364.969999999987</v>
      </c>
      <c r="N308" s="405">
        <f t="shared" si="254"/>
        <v>3334151.7160140709</v>
      </c>
      <c r="O308" s="405">
        <f t="shared" si="255"/>
        <v>2798.9718186559921</v>
      </c>
      <c r="P308" s="405">
        <f t="shared" si="256"/>
        <v>2825.5523017068399</v>
      </c>
      <c r="Q308" s="369">
        <v>19</v>
      </c>
      <c r="R308" s="369">
        <v>19</v>
      </c>
      <c r="S308" s="369"/>
      <c r="T308" s="461">
        <f t="shared" si="257"/>
        <v>-407901.89308163198</v>
      </c>
      <c r="U308" s="462">
        <f t="shared" si="258"/>
        <v>-0.10992619773698878</v>
      </c>
      <c r="V308" s="463">
        <f t="shared" si="259"/>
        <v>-356.37566356824482</v>
      </c>
      <c r="W308" s="464"/>
      <c r="X308" s="242">
        <v>890</v>
      </c>
      <c r="Y308" s="18" t="s">
        <v>314</v>
      </c>
      <c r="Z308" s="21">
        <v>1176</v>
      </c>
      <c r="AA308" s="473">
        <f t="shared" si="260"/>
        <v>1865208.2506143129</v>
      </c>
      <c r="AB308" s="473">
        <v>696519</v>
      </c>
      <c r="AC308" s="22">
        <v>2561727.2506143129</v>
      </c>
      <c r="AD308" s="36">
        <v>493192</v>
      </c>
      <c r="AE308" s="22">
        <v>3054919</v>
      </c>
      <c r="AF308" s="21">
        <v>234551.63909570267</v>
      </c>
      <c r="AG308" s="418">
        <f t="shared" si="261"/>
        <v>3289470.6390957027</v>
      </c>
      <c r="AH308" s="447">
        <v>421218</v>
      </c>
      <c r="AI308" s="442">
        <f t="shared" si="262"/>
        <v>3710688.6390957027</v>
      </c>
      <c r="AJ308" s="419">
        <f t="shared" si="263"/>
        <v>3155.347482224237</v>
      </c>
      <c r="AK308" s="369">
        <v>19</v>
      </c>
    </row>
    <row r="309" spans="1:37">
      <c r="A309" s="242">
        <v>976</v>
      </c>
      <c r="B309" s="18" t="s">
        <v>332</v>
      </c>
      <c r="C309" s="21">
        <v>3788</v>
      </c>
      <c r="D309" s="476">
        <f t="shared" si="250"/>
        <v>1875963.6272185396</v>
      </c>
      <c r="E309" s="473">
        <v>-587371.92765884893</v>
      </c>
      <c r="F309" s="22">
        <v>1288591.6995596907</v>
      </c>
      <c r="G309" s="36">
        <v>1893202.685195388</v>
      </c>
      <c r="H309" s="22">
        <f t="shared" si="251"/>
        <v>3181794.3847550787</v>
      </c>
      <c r="I309" s="425">
        <v>836132.93210427486</v>
      </c>
      <c r="J309" s="418">
        <f t="shared" si="252"/>
        <v>4017927.3168593533</v>
      </c>
      <c r="K309" s="447">
        <v>-611308</v>
      </c>
      <c r="L309" s="442">
        <f t="shared" si="253"/>
        <v>3406619.3168593533</v>
      </c>
      <c r="M309" s="418">
        <v>-46360.41280000002</v>
      </c>
      <c r="N309" s="405">
        <f t="shared" si="254"/>
        <v>3360258.9040593533</v>
      </c>
      <c r="O309" s="405">
        <f t="shared" si="255"/>
        <v>899.31872145178284</v>
      </c>
      <c r="P309" s="405">
        <f t="shared" si="256"/>
        <v>887.07996411281761</v>
      </c>
      <c r="Q309" s="369">
        <v>19</v>
      </c>
      <c r="R309" s="369">
        <v>19</v>
      </c>
      <c r="S309" s="369"/>
      <c r="T309" s="461">
        <f t="shared" si="257"/>
        <v>-1640143.7874940103</v>
      </c>
      <c r="U309" s="462">
        <f t="shared" si="258"/>
        <v>-0.32498925619853525</v>
      </c>
      <c r="V309" s="463">
        <f t="shared" si="259"/>
        <v>-418.37399508956548</v>
      </c>
      <c r="W309" s="464"/>
      <c r="X309" s="242">
        <v>976</v>
      </c>
      <c r="Y309" s="18" t="s">
        <v>332</v>
      </c>
      <c r="Z309" s="21">
        <v>3830</v>
      </c>
      <c r="AA309" s="473">
        <f t="shared" si="260"/>
        <v>1739485.3209117344</v>
      </c>
      <c r="AB309" s="473">
        <v>1100544</v>
      </c>
      <c r="AC309" s="22">
        <v>2840029.3209117344</v>
      </c>
      <c r="AD309" s="36">
        <v>1988420</v>
      </c>
      <c r="AE309" s="22">
        <v>4828450</v>
      </c>
      <c r="AF309" s="21">
        <v>829621.10435336339</v>
      </c>
      <c r="AG309" s="418">
        <f t="shared" si="261"/>
        <v>5658071.1043533636</v>
      </c>
      <c r="AH309" s="447">
        <v>-611308</v>
      </c>
      <c r="AI309" s="442">
        <f t="shared" si="262"/>
        <v>5046763.1043533636</v>
      </c>
      <c r="AJ309" s="419">
        <f t="shared" si="263"/>
        <v>1317.6927165413483</v>
      </c>
      <c r="AK309" s="369">
        <v>19</v>
      </c>
    </row>
    <row r="310" spans="1:37" s="175" customFormat="1">
      <c r="A310" s="544"/>
      <c r="B310" s="18" t="s">
        <v>431</v>
      </c>
      <c r="C310" s="38">
        <f>SUM(C289:C309)</f>
        <v>175795</v>
      </c>
      <c r="D310" s="568">
        <f t="shared" ref="D310:AI310" si="264">SUM(D289:D309)</f>
        <v>93654751.076533005</v>
      </c>
      <c r="E310" s="568">
        <f t="shared" si="264"/>
        <v>-54071901.741631791</v>
      </c>
      <c r="F310" s="38">
        <f t="shared" si="264"/>
        <v>39582849.334901214</v>
      </c>
      <c r="G310" s="38">
        <f t="shared" si="264"/>
        <v>45038147.614846818</v>
      </c>
      <c r="H310" s="38">
        <f t="shared" si="264"/>
        <v>84620996.949748039</v>
      </c>
      <c r="I310" s="38">
        <f t="shared" si="264"/>
        <v>30151903.760762163</v>
      </c>
      <c r="J310" s="38">
        <f t="shared" si="264"/>
        <v>114772900.71051018</v>
      </c>
      <c r="K310" s="578">
        <f t="shared" si="264"/>
        <v>-6610150</v>
      </c>
      <c r="L310" s="579">
        <f t="shared" si="264"/>
        <v>108162750.71051018</v>
      </c>
      <c r="M310" s="419">
        <f t="shared" si="264"/>
        <v>-5444670.5329899956</v>
      </c>
      <c r="N310" s="419">
        <f t="shared" si="264"/>
        <v>102718080.1775202</v>
      </c>
      <c r="O310" s="405">
        <f t="shared" si="255"/>
        <v>615.27774231639228</v>
      </c>
      <c r="P310" s="405">
        <f t="shared" si="256"/>
        <v>584.30603929304129</v>
      </c>
      <c r="Q310" s="545">
        <v>19</v>
      </c>
      <c r="R310" s="545">
        <v>19</v>
      </c>
      <c r="S310" s="545"/>
      <c r="T310" s="546">
        <f t="shared" si="257"/>
        <v>-8950878.1280195713</v>
      </c>
      <c r="U310" s="547">
        <f t="shared" si="258"/>
        <v>-7.6429005033740199E-2</v>
      </c>
      <c r="V310" s="548">
        <f t="shared" si="259"/>
        <v>-48.278122690518671</v>
      </c>
      <c r="W310" s="38"/>
      <c r="X310" s="38"/>
      <c r="Y310" s="38"/>
      <c r="Z310" s="38">
        <f t="shared" si="264"/>
        <v>176494</v>
      </c>
      <c r="AA310" s="38">
        <f t="shared" si="264"/>
        <v>90011462.78117092</v>
      </c>
      <c r="AB310" s="38">
        <f t="shared" si="264"/>
        <v>-42571173</v>
      </c>
      <c r="AC310" s="38">
        <f t="shared" si="264"/>
        <v>47440289.781170934</v>
      </c>
      <c r="AD310" s="38">
        <f t="shared" si="264"/>
        <v>46656364</v>
      </c>
      <c r="AE310" s="38">
        <f t="shared" si="264"/>
        <v>94096654</v>
      </c>
      <c r="AF310" s="38">
        <f t="shared" si="264"/>
        <v>29627124.838529743</v>
      </c>
      <c r="AG310" s="38">
        <f t="shared" si="264"/>
        <v>123723778.83852978</v>
      </c>
      <c r="AH310" s="38">
        <f t="shared" si="264"/>
        <v>-6610150</v>
      </c>
      <c r="AI310" s="38">
        <f t="shared" si="264"/>
        <v>117113628.83852975</v>
      </c>
      <c r="AJ310" s="419">
        <f t="shared" si="263"/>
        <v>663.55586500691095</v>
      </c>
      <c r="AK310" s="545"/>
    </row>
    <row r="311" spans="1:37">
      <c r="A311" s="242"/>
      <c r="B311" s="18"/>
      <c r="C311" s="21"/>
      <c r="D311" s="476"/>
      <c r="E311" s="473"/>
      <c r="F311" s="22"/>
      <c r="G311" s="36"/>
      <c r="H311" s="22"/>
      <c r="I311" s="425"/>
      <c r="J311" s="418"/>
      <c r="K311" s="447"/>
      <c r="L311" s="442"/>
      <c r="M311" s="418"/>
      <c r="N311" s="405"/>
      <c r="O311" s="405"/>
      <c r="P311" s="405"/>
      <c r="Q311" s="369"/>
      <c r="R311" s="369"/>
      <c r="S311" s="369"/>
      <c r="T311" s="461"/>
      <c r="U311" s="462"/>
      <c r="V311" s="463"/>
      <c r="W311" s="464"/>
      <c r="X311" s="242"/>
      <c r="Y311" s="18"/>
      <c r="Z311" s="21"/>
      <c r="AA311" s="473"/>
      <c r="AB311" s="473"/>
      <c r="AC311" s="22"/>
      <c r="AD311" s="36"/>
      <c r="AE311" s="22"/>
      <c r="AF311" s="21"/>
      <c r="AG311" s="418"/>
      <c r="AH311" s="447"/>
      <c r="AI311" s="442"/>
      <c r="AJ311" s="419"/>
      <c r="AK311" s="369"/>
    </row>
    <row r="312" spans="1:37">
      <c r="A312" s="242">
        <v>18</v>
      </c>
      <c r="B312" s="18" t="s">
        <v>49</v>
      </c>
      <c r="C312" s="21">
        <v>4763</v>
      </c>
      <c r="D312" s="476">
        <f>F312-E312</f>
        <v>2347422.0303152548</v>
      </c>
      <c r="E312" s="473">
        <v>-954606.39706081268</v>
      </c>
      <c r="F312" s="22">
        <v>1392815.6332544419</v>
      </c>
      <c r="G312" s="36">
        <v>1191234.9836468897</v>
      </c>
      <c r="H312" s="22">
        <f>SUM(F312:G312)</f>
        <v>2584050.6169013316</v>
      </c>
      <c r="I312" s="425">
        <v>829716.90878165886</v>
      </c>
      <c r="J312" s="418">
        <f>H312+I312</f>
        <v>3413767.5256829904</v>
      </c>
      <c r="K312" s="447">
        <v>-92555</v>
      </c>
      <c r="L312" s="442">
        <f>J312+K312</f>
        <v>3321212.5256829904</v>
      </c>
      <c r="M312" s="418">
        <v>393615.43780000048</v>
      </c>
      <c r="N312" s="405">
        <f>SUM(L312:M312)</f>
        <v>3714827.9634829909</v>
      </c>
      <c r="O312" s="405">
        <f>L312/C312</f>
        <v>697.29425271530351</v>
      </c>
      <c r="P312" s="405">
        <f>N312/C312</f>
        <v>779.93448739932626</v>
      </c>
      <c r="Q312" s="369">
        <v>1</v>
      </c>
      <c r="R312" s="465">
        <v>32</v>
      </c>
      <c r="S312" s="465">
        <v>32</v>
      </c>
      <c r="T312" s="461">
        <f>L312-AI312</f>
        <v>-276483.49004222453</v>
      </c>
      <c r="U312" s="462">
        <f>T312/AI312</f>
        <v>-7.6850153218543021E-2</v>
      </c>
      <c r="V312" s="463">
        <f>O312-AJ312</f>
        <v>-44.957865239145576</v>
      </c>
      <c r="W312" s="464"/>
      <c r="X312" s="242">
        <v>18</v>
      </c>
      <c r="Y312" s="18" t="s">
        <v>49</v>
      </c>
      <c r="Z312" s="21">
        <v>4847</v>
      </c>
      <c r="AA312" s="473">
        <f>AC312-AB312</f>
        <v>2365485.4276220202</v>
      </c>
      <c r="AB312" s="473">
        <v>-783508</v>
      </c>
      <c r="AC312" s="22">
        <v>1581977.42762202</v>
      </c>
      <c r="AD312" s="36">
        <v>1264212</v>
      </c>
      <c r="AE312" s="22">
        <v>2846189</v>
      </c>
      <c r="AF312" s="21">
        <v>844062.01572521508</v>
      </c>
      <c r="AG312" s="418">
        <f>SUM(AE312:AF312)</f>
        <v>3690251.015725215</v>
      </c>
      <c r="AH312" s="447">
        <v>-92555</v>
      </c>
      <c r="AI312" s="442">
        <f>SUM(AG312:AH312)</f>
        <v>3597696.015725215</v>
      </c>
      <c r="AJ312" s="419">
        <f>AI312/Z312</f>
        <v>742.25211795444909</v>
      </c>
      <c r="AK312" s="369">
        <v>1</v>
      </c>
    </row>
    <row r="313" spans="1:37">
      <c r="A313" s="242">
        <v>49</v>
      </c>
      <c r="B313" s="18" t="s">
        <v>54</v>
      </c>
      <c r="C313" s="21">
        <v>305274</v>
      </c>
      <c r="D313" s="476">
        <f>F313-E313</f>
        <v>248677887.92596337</v>
      </c>
      <c r="E313" s="473">
        <v>143198978.85848108</v>
      </c>
      <c r="F313" s="22">
        <v>391876866.78444445</v>
      </c>
      <c r="G313" s="36">
        <v>-24503466.170605302</v>
      </c>
      <c r="H313" s="22">
        <f>SUM(F313:G313)</f>
        <v>367373400.61383915</v>
      </c>
      <c r="I313" s="425">
        <v>31196367.638407085</v>
      </c>
      <c r="J313" s="418">
        <f>H313+I313</f>
        <v>398569768.25224626</v>
      </c>
      <c r="K313" s="447">
        <v>501319</v>
      </c>
      <c r="L313" s="442">
        <f>J313+K313</f>
        <v>399071087.25224626</v>
      </c>
      <c r="M313" s="418">
        <v>-14825819.548670001</v>
      </c>
      <c r="N313" s="405">
        <f>SUM(L313:M313)</f>
        <v>384245267.70357627</v>
      </c>
      <c r="O313" s="405">
        <f>L313/C313</f>
        <v>1307.2554074446114</v>
      </c>
      <c r="P313" s="405">
        <f>N313/C313</f>
        <v>1258.6897924604659</v>
      </c>
      <c r="Q313" s="369">
        <v>1</v>
      </c>
      <c r="R313" s="465">
        <v>34</v>
      </c>
      <c r="S313" s="465">
        <v>34</v>
      </c>
      <c r="T313" s="461">
        <f>L313-AI313</f>
        <v>43578037.235436678</v>
      </c>
      <c r="U313" s="462">
        <f>T313/AI313</f>
        <v>0.12258477974007109</v>
      </c>
      <c r="V313" s="463">
        <f>O313-AJ313</f>
        <v>110.84085089462815</v>
      </c>
      <c r="W313" s="464"/>
      <c r="X313" s="242">
        <v>49</v>
      </c>
      <c r="Y313" s="18" t="s">
        <v>54</v>
      </c>
      <c r="Z313" s="21">
        <v>297132</v>
      </c>
      <c r="AA313" s="473">
        <f>AC313-AB313</f>
        <v>231670383.19197631</v>
      </c>
      <c r="AB313" s="473">
        <v>116316489</v>
      </c>
      <c r="AC313" s="22">
        <v>347986872.19197631</v>
      </c>
      <c r="AD313" s="36">
        <v>-23588333</v>
      </c>
      <c r="AE313" s="22">
        <v>324398539</v>
      </c>
      <c r="AF313" s="21">
        <v>30593192.01680956</v>
      </c>
      <c r="AG313" s="418">
        <f>SUM(AE313:AF313)</f>
        <v>354991731.01680958</v>
      </c>
      <c r="AH313" s="447">
        <v>501319</v>
      </c>
      <c r="AI313" s="442">
        <f>SUM(AG313:AH313)</f>
        <v>355493050.01680958</v>
      </c>
      <c r="AJ313" s="419">
        <f>AI313/Z313</f>
        <v>1196.4145565499832</v>
      </c>
      <c r="AK313" s="369">
        <v>1</v>
      </c>
    </row>
    <row r="314" spans="1:37">
      <c r="A314" s="242">
        <v>78</v>
      </c>
      <c r="B314" s="18" t="s">
        <v>65</v>
      </c>
      <c r="C314" s="21">
        <v>7832</v>
      </c>
      <c r="D314" s="476">
        <f>F314-E314</f>
        <v>1204586.4437026605</v>
      </c>
      <c r="E314" s="473">
        <v>-3390209.4979212601</v>
      </c>
      <c r="F314" s="22">
        <v>-2185623.0542185996</v>
      </c>
      <c r="G314" s="36">
        <v>-107517.31688563203</v>
      </c>
      <c r="H314" s="22">
        <f>SUM(F314:G314)</f>
        <v>-2293140.3711042316</v>
      </c>
      <c r="I314" s="425">
        <v>1261821.2359808837</v>
      </c>
      <c r="J314" s="418">
        <f>H314+I314</f>
        <v>-1031319.1351233479</v>
      </c>
      <c r="K314" s="447">
        <v>-344279</v>
      </c>
      <c r="L314" s="442">
        <f>J314+K314</f>
        <v>-1375598.1351233479</v>
      </c>
      <c r="M314" s="418">
        <v>7990.5994999999821</v>
      </c>
      <c r="N314" s="405">
        <f>SUM(L314:M314)</f>
        <v>-1367607.5356233479</v>
      </c>
      <c r="O314" s="405">
        <f>L314/C314</f>
        <v>-175.63816842739377</v>
      </c>
      <c r="P314" s="405">
        <f>N314/C314</f>
        <v>-174.6179182358718</v>
      </c>
      <c r="Q314" s="369">
        <v>1</v>
      </c>
      <c r="R314" s="465">
        <v>34</v>
      </c>
      <c r="S314" s="465">
        <v>34</v>
      </c>
      <c r="T314" s="461">
        <f>L314-AI314</f>
        <v>-1467066.3994464185</v>
      </c>
      <c r="U314" s="462">
        <f>T314/AI314</f>
        <v>-16.039075523119845</v>
      </c>
      <c r="V314" s="463">
        <f>O314-AJ314</f>
        <v>-187.10179348355001</v>
      </c>
      <c r="W314" s="464"/>
      <c r="X314" s="242">
        <v>78</v>
      </c>
      <c r="Y314" s="18" t="s">
        <v>65</v>
      </c>
      <c r="Z314" s="21">
        <v>7979</v>
      </c>
      <c r="AA314" s="473">
        <f>AC314-AB314</f>
        <v>1128823.1270345822</v>
      </c>
      <c r="AB314" s="473">
        <v>-1890661</v>
      </c>
      <c r="AC314" s="22">
        <v>-761837.8729654178</v>
      </c>
      <c r="AD314" s="36">
        <v>-53171</v>
      </c>
      <c r="AE314" s="22">
        <v>-815009</v>
      </c>
      <c r="AF314" s="21">
        <v>1250756.2643230706</v>
      </c>
      <c r="AG314" s="418">
        <f>SUM(AE314:AF314)</f>
        <v>435747.26432307065</v>
      </c>
      <c r="AH314" s="447">
        <v>-344279</v>
      </c>
      <c r="AI314" s="442">
        <f>SUM(AG314:AH314)</f>
        <v>91468.264323070645</v>
      </c>
      <c r="AJ314" s="419">
        <f>AI314/Z314</f>
        <v>11.463625056156241</v>
      </c>
      <c r="AK314" s="369">
        <v>1</v>
      </c>
    </row>
    <row r="315" spans="1:37">
      <c r="A315" s="242">
        <v>91</v>
      </c>
      <c r="B315" s="18" t="s">
        <v>71</v>
      </c>
      <c r="C315" s="21">
        <v>664028</v>
      </c>
      <c r="D315" s="476">
        <f>F315-E315</f>
        <v>239313378.47077087</v>
      </c>
      <c r="E315" s="473">
        <v>-43939124.603671007</v>
      </c>
      <c r="F315" s="22">
        <v>195374253.86709985</v>
      </c>
      <c r="G315" s="36">
        <v>-58123786.553367086</v>
      </c>
      <c r="H315" s="22">
        <f>SUM(F315:G315)</f>
        <v>137250467.31373277</v>
      </c>
      <c r="I315" s="425">
        <v>90126131.11135605</v>
      </c>
      <c r="J315" s="418">
        <f>H315+I315</f>
        <v>227376598.42508882</v>
      </c>
      <c r="K315" s="447">
        <v>33547405</v>
      </c>
      <c r="L315" s="442">
        <f>J315+K315</f>
        <v>260924003.42508882</v>
      </c>
      <c r="M315" s="418">
        <v>-91797479.716020018</v>
      </c>
      <c r="N315" s="405">
        <f>SUM(L315:M315)</f>
        <v>169126523.7090688</v>
      </c>
      <c r="O315" s="405">
        <f>L315/C315</f>
        <v>392.94126667111749</v>
      </c>
      <c r="P315" s="405">
        <f>N315/C315</f>
        <v>254.69787977173976</v>
      </c>
      <c r="Q315" s="369">
        <v>1</v>
      </c>
      <c r="R315" s="465">
        <v>31</v>
      </c>
      <c r="S315" s="465">
        <v>31</v>
      </c>
      <c r="T315" s="461">
        <f>L315-AI315</f>
        <v>66199780.444703043</v>
      </c>
      <c r="U315" s="462">
        <f>T315/AI315</f>
        <v>0.3399668486615105</v>
      </c>
      <c r="V315" s="463">
        <f>O315-AJ315</f>
        <v>97.213188785415355</v>
      </c>
      <c r="W315" s="464"/>
      <c r="X315" s="242">
        <v>91</v>
      </c>
      <c r="Y315" s="18" t="s">
        <v>71</v>
      </c>
      <c r="Z315" s="21">
        <v>658457</v>
      </c>
      <c r="AA315" s="473">
        <f>AC315-AB315</f>
        <v>217309648.77371544</v>
      </c>
      <c r="AB315" s="473">
        <v>-83668593</v>
      </c>
      <c r="AC315" s="22">
        <v>133641055.77371544</v>
      </c>
      <c r="AD315" s="36">
        <v>-60743727</v>
      </c>
      <c r="AE315" s="22">
        <v>72897329</v>
      </c>
      <c r="AF315" s="21">
        <v>88279488.98038578</v>
      </c>
      <c r="AG315" s="418">
        <f>SUM(AE315:AF315)</f>
        <v>161176817.98038578</v>
      </c>
      <c r="AH315" s="447">
        <v>33547405</v>
      </c>
      <c r="AI315" s="442">
        <f>SUM(AG315:AH315)</f>
        <v>194724222.98038578</v>
      </c>
      <c r="AJ315" s="419">
        <f>AI315/Z315</f>
        <v>295.72807788570213</v>
      </c>
      <c r="AK315" s="369">
        <v>1</v>
      </c>
    </row>
    <row r="316" spans="1:37">
      <c r="A316" s="242">
        <v>92</v>
      </c>
      <c r="B316" s="18" t="s">
        <v>72</v>
      </c>
      <c r="C316" s="21">
        <v>242819</v>
      </c>
      <c r="D316" s="476">
        <f>F316-E316</f>
        <v>172123892.55463254</v>
      </c>
      <c r="E316" s="473">
        <v>-40011017.804452203</v>
      </c>
      <c r="F316" s="22">
        <v>132112874.75018033</v>
      </c>
      <c r="G316" s="36">
        <v>-4311609.8943935242</v>
      </c>
      <c r="H316" s="22">
        <f>SUM(F316:G316)</f>
        <v>127801264.85578682</v>
      </c>
      <c r="I316" s="425">
        <v>30781063.347831074</v>
      </c>
      <c r="J316" s="418">
        <f>H316+I316</f>
        <v>158582328.2036179</v>
      </c>
      <c r="K316" s="447">
        <v>20179674</v>
      </c>
      <c r="L316" s="442">
        <f>J316+K316</f>
        <v>178762002.2036179</v>
      </c>
      <c r="M316" s="418">
        <v>-5854075.992829999</v>
      </c>
      <c r="N316" s="405">
        <f>SUM(L316:M316)</f>
        <v>172907926.21078789</v>
      </c>
      <c r="O316" s="405">
        <f>L316/C316</f>
        <v>736.19445843866379</v>
      </c>
      <c r="P316" s="405">
        <f>N316/C316</f>
        <v>712.08565314406155</v>
      </c>
      <c r="Q316" s="369">
        <v>1</v>
      </c>
      <c r="R316" s="465">
        <v>35</v>
      </c>
      <c r="S316" s="465">
        <v>35</v>
      </c>
      <c r="T316" s="461">
        <f>L316-AI316</f>
        <v>1022619.4418413341</v>
      </c>
      <c r="U316" s="462">
        <f>T316/AI316</f>
        <v>5.7534769500800342E-3</v>
      </c>
      <c r="V316" s="463">
        <f>O316-AJ316</f>
        <v>-6.8445237013183942</v>
      </c>
      <c r="W316" s="464"/>
      <c r="X316" s="242">
        <v>92</v>
      </c>
      <c r="Y316" s="18" t="s">
        <v>72</v>
      </c>
      <c r="Z316" s="21">
        <v>239206</v>
      </c>
      <c r="AA316" s="473">
        <f>AC316-AB316</f>
        <v>162109538.09143505</v>
      </c>
      <c r="AB316" s="473">
        <v>-30788468</v>
      </c>
      <c r="AC316" s="22">
        <v>131321070.09143505</v>
      </c>
      <c r="AD316" s="36">
        <v>-3797595</v>
      </c>
      <c r="AE316" s="22">
        <v>127523475</v>
      </c>
      <c r="AF316" s="21">
        <v>30036233.761776581</v>
      </c>
      <c r="AG316" s="418">
        <f>SUM(AE316:AF316)</f>
        <v>157559708.76177657</v>
      </c>
      <c r="AH316" s="447">
        <v>20179674</v>
      </c>
      <c r="AI316" s="442">
        <f>SUM(AG316:AH316)</f>
        <v>177739382.76177657</v>
      </c>
      <c r="AJ316" s="419">
        <f>AI316/Z316</f>
        <v>743.03898213998218</v>
      </c>
      <c r="AK316" s="369">
        <v>1</v>
      </c>
    </row>
    <row r="317" spans="1:37">
      <c r="A317" s="242">
        <v>106</v>
      </c>
      <c r="B317" s="18" t="s">
        <v>78</v>
      </c>
      <c r="C317" s="21">
        <v>46797</v>
      </c>
      <c r="D317" s="476">
        <f>F317-E317</f>
        <v>10571570.903808948</v>
      </c>
      <c r="E317" s="473">
        <v>-2942055.7339625023</v>
      </c>
      <c r="F317" s="22">
        <v>7629515.1698464453</v>
      </c>
      <c r="G317" s="36">
        <v>-322500.66219971125</v>
      </c>
      <c r="H317" s="22">
        <f>SUM(F317:G317)</f>
        <v>7307014.5076467339</v>
      </c>
      <c r="I317" s="425">
        <v>6757521.3314964902</v>
      </c>
      <c r="J317" s="418">
        <f>H317+I317</f>
        <v>14064535.839143224</v>
      </c>
      <c r="K317" s="447">
        <v>-1743950</v>
      </c>
      <c r="L317" s="442">
        <f>J317+K317</f>
        <v>12320585.839143224</v>
      </c>
      <c r="M317" s="418">
        <v>-134451.17139999964</v>
      </c>
      <c r="N317" s="405">
        <f>SUM(L317:M317)</f>
        <v>12186134.667743225</v>
      </c>
      <c r="O317" s="405">
        <f>L317/C317</f>
        <v>263.27725792557692</v>
      </c>
      <c r="P317" s="405">
        <f>N317/C317</f>
        <v>260.40418547648835</v>
      </c>
      <c r="Q317" s="369">
        <v>1</v>
      </c>
      <c r="R317" s="465">
        <v>33</v>
      </c>
      <c r="S317" s="465">
        <v>33</v>
      </c>
      <c r="T317" s="461">
        <f>L317-AI317</f>
        <v>-8517506.0997563191</v>
      </c>
      <c r="U317" s="462">
        <f>T317/AI317</f>
        <v>-0.4087469296484027</v>
      </c>
      <c r="V317" s="463">
        <f>O317-AJ317</f>
        <v>-181.22129025914029</v>
      </c>
      <c r="W317" s="464"/>
      <c r="X317" s="242">
        <v>106</v>
      </c>
      <c r="Y317" s="18" t="s">
        <v>78</v>
      </c>
      <c r="Z317" s="21">
        <v>46880</v>
      </c>
      <c r="AA317" s="473">
        <f>AC317-AB317</f>
        <v>10642493.672036525</v>
      </c>
      <c r="AB317" s="473">
        <v>5430496</v>
      </c>
      <c r="AC317" s="22">
        <v>16072989.672036525</v>
      </c>
      <c r="AD317" s="36">
        <v>-202173</v>
      </c>
      <c r="AE317" s="22">
        <v>15870816</v>
      </c>
      <c r="AF317" s="21">
        <v>6711225.9388995422</v>
      </c>
      <c r="AG317" s="418">
        <f>SUM(AE317:AF317)</f>
        <v>22582041.938899543</v>
      </c>
      <c r="AH317" s="447">
        <v>-1743950</v>
      </c>
      <c r="AI317" s="442">
        <f>SUM(AG317:AH317)</f>
        <v>20838091.938899543</v>
      </c>
      <c r="AJ317" s="419">
        <f>AI317/Z317</f>
        <v>444.49854818471721</v>
      </c>
      <c r="AK317" s="369">
        <v>1</v>
      </c>
    </row>
    <row r="318" spans="1:37">
      <c r="A318" s="242">
        <v>149</v>
      </c>
      <c r="B318" s="18" t="s">
        <v>89</v>
      </c>
      <c r="C318" s="21">
        <v>5384</v>
      </c>
      <c r="D318" s="476">
        <f>F318-E318</f>
        <v>2215505.0637443517</v>
      </c>
      <c r="E318" s="473">
        <v>816236.61686825554</v>
      </c>
      <c r="F318" s="22">
        <v>3031741.6806126074</v>
      </c>
      <c r="G318" s="36">
        <v>-66875.834537026749</v>
      </c>
      <c r="H318" s="22">
        <f>SUM(F318:G318)</f>
        <v>2964865.8460755805</v>
      </c>
      <c r="I318" s="425">
        <v>883825.19489435479</v>
      </c>
      <c r="J318" s="418">
        <f>H318+I318</f>
        <v>3848691.0409699352</v>
      </c>
      <c r="K318" s="447">
        <v>-1284588</v>
      </c>
      <c r="L318" s="442">
        <f>J318+K318</f>
        <v>2564103.0409699352</v>
      </c>
      <c r="M318" s="418">
        <v>-2406260.7556000003</v>
      </c>
      <c r="N318" s="405">
        <f>SUM(L318:M318)</f>
        <v>157842.28536993498</v>
      </c>
      <c r="O318" s="405">
        <f>L318/C318</f>
        <v>476.24499275073089</v>
      </c>
      <c r="P318" s="405">
        <f>N318/C318</f>
        <v>29.316917787877969</v>
      </c>
      <c r="Q318" s="369">
        <v>1</v>
      </c>
      <c r="R318" s="465">
        <v>34</v>
      </c>
      <c r="S318" s="465">
        <v>34</v>
      </c>
      <c r="T318" s="461">
        <f>L318-AI318</f>
        <v>236966.92493621027</v>
      </c>
      <c r="U318" s="462">
        <f>T318/AI318</f>
        <v>0.10182770285912066</v>
      </c>
      <c r="V318" s="463">
        <f>O318-AJ318</f>
        <v>41.51005607340511</v>
      </c>
      <c r="W318" s="464"/>
      <c r="X318" s="242">
        <v>149</v>
      </c>
      <c r="Y318" s="18" t="s">
        <v>89</v>
      </c>
      <c r="Z318" s="21">
        <v>5353</v>
      </c>
      <c r="AA318" s="473">
        <f>AC318-AB318</f>
        <v>2237299.9171759891</v>
      </c>
      <c r="AB318" s="473">
        <v>547512</v>
      </c>
      <c r="AC318" s="22">
        <v>2784811.9171759891</v>
      </c>
      <c r="AD318" s="36">
        <v>-67743</v>
      </c>
      <c r="AE318" s="22">
        <v>2717069</v>
      </c>
      <c r="AF318" s="21">
        <v>894655.11603372497</v>
      </c>
      <c r="AG318" s="418">
        <f>SUM(AE318:AF318)</f>
        <v>3611724.116033725</v>
      </c>
      <c r="AH318" s="447">
        <v>-1284588</v>
      </c>
      <c r="AI318" s="442">
        <f>SUM(AG318:AH318)</f>
        <v>2327136.116033725</v>
      </c>
      <c r="AJ318" s="419">
        <f>AI318/Z318</f>
        <v>434.73493667732578</v>
      </c>
      <c r="AK318" s="369">
        <v>1</v>
      </c>
    </row>
    <row r="319" spans="1:37">
      <c r="A319" s="242">
        <v>186</v>
      </c>
      <c r="B319" s="18" t="s">
        <v>104</v>
      </c>
      <c r="C319" s="21">
        <v>45630</v>
      </c>
      <c r="D319" s="476">
        <f>F319-E319</f>
        <v>15686771.174580259</v>
      </c>
      <c r="E319" s="473">
        <v>-9712613.9943845104</v>
      </c>
      <c r="F319" s="22">
        <v>5974157.1801957488</v>
      </c>
      <c r="G319" s="36">
        <v>1018984.4150808139</v>
      </c>
      <c r="H319" s="22">
        <f>SUM(F319:G319)</f>
        <v>6993141.5952765625</v>
      </c>
      <c r="I319" s="425">
        <v>5530425.0331454678</v>
      </c>
      <c r="J319" s="418">
        <f>H319+I319</f>
        <v>12523566.628422029</v>
      </c>
      <c r="K319" s="447">
        <v>-479588</v>
      </c>
      <c r="L319" s="442">
        <f>J319+K319</f>
        <v>12043978.628422029</v>
      </c>
      <c r="M319" s="418">
        <v>-2567987.502340002</v>
      </c>
      <c r="N319" s="405">
        <f>SUM(L319:M319)</f>
        <v>9475991.1260820273</v>
      </c>
      <c r="O319" s="405">
        <f>L319/C319</f>
        <v>263.94868789002913</v>
      </c>
      <c r="P319" s="405">
        <f>N319/C319</f>
        <v>207.67019781025701</v>
      </c>
      <c r="Q319" s="369">
        <v>1</v>
      </c>
      <c r="R319" s="465">
        <v>33</v>
      </c>
      <c r="S319" s="465">
        <v>33</v>
      </c>
      <c r="T319" s="461">
        <f>L319-AI319</f>
        <v>-6568753.781712085</v>
      </c>
      <c r="U319" s="462">
        <f>T319/AI319</f>
        <v>-0.35291722015707816</v>
      </c>
      <c r="V319" s="463">
        <f>O319-AJ319</f>
        <v>-147.60069543226587</v>
      </c>
      <c r="W319" s="464"/>
      <c r="X319" s="242">
        <v>186</v>
      </c>
      <c r="Y319" s="18" t="s">
        <v>104</v>
      </c>
      <c r="Z319" s="21">
        <v>45226</v>
      </c>
      <c r="AA319" s="473">
        <f>AC319-AB319</f>
        <v>14512858.767322052</v>
      </c>
      <c r="AB319" s="473">
        <v>-4320041</v>
      </c>
      <c r="AC319" s="22">
        <v>10192817.767322052</v>
      </c>
      <c r="AD319" s="36">
        <v>3422568</v>
      </c>
      <c r="AE319" s="22">
        <v>13615386</v>
      </c>
      <c r="AF319" s="21">
        <v>5476934.4101341153</v>
      </c>
      <c r="AG319" s="418">
        <f>SUM(AE319:AF319)</f>
        <v>19092320.410134114</v>
      </c>
      <c r="AH319" s="447">
        <v>-479588</v>
      </c>
      <c r="AI319" s="442">
        <f>SUM(AG319:AH319)</f>
        <v>18612732.410134114</v>
      </c>
      <c r="AJ319" s="419">
        <f>AI319/Z319</f>
        <v>411.549383322295</v>
      </c>
      <c r="AK319" s="369">
        <v>1</v>
      </c>
    </row>
    <row r="320" spans="1:37">
      <c r="A320" s="242">
        <v>224</v>
      </c>
      <c r="B320" s="18" t="s">
        <v>115</v>
      </c>
      <c r="C320" s="21">
        <v>8603</v>
      </c>
      <c r="D320" s="476">
        <f>F320-E320</f>
        <v>2182197.5702739614</v>
      </c>
      <c r="E320" s="473">
        <v>-827846.7803098833</v>
      </c>
      <c r="F320" s="22">
        <v>1354350.7899640782</v>
      </c>
      <c r="G320" s="36">
        <v>3723440.8514583702</v>
      </c>
      <c r="H320" s="22">
        <f>SUM(F320:G320)</f>
        <v>5077791.6414224487</v>
      </c>
      <c r="I320" s="425">
        <v>1487617.2505418572</v>
      </c>
      <c r="J320" s="418">
        <f>H320+I320</f>
        <v>6565408.8919643061</v>
      </c>
      <c r="K320" s="447">
        <v>424407</v>
      </c>
      <c r="L320" s="442">
        <f>J320+K320</f>
        <v>6989815.8919643061</v>
      </c>
      <c r="M320" s="418">
        <v>321998.75630000007</v>
      </c>
      <c r="N320" s="405">
        <f>SUM(L320:M320)</f>
        <v>7311814.6482643066</v>
      </c>
      <c r="O320" s="405">
        <f>L320/C320</f>
        <v>812.48586446173499</v>
      </c>
      <c r="P320" s="405">
        <f>N320/C320</f>
        <v>849.9145238015002</v>
      </c>
      <c r="Q320" s="369">
        <v>1</v>
      </c>
      <c r="R320" s="465">
        <v>34</v>
      </c>
      <c r="S320" s="465">
        <v>34</v>
      </c>
      <c r="T320" s="461">
        <f>L320-AI320</f>
        <v>652382.01739441324</v>
      </c>
      <c r="U320" s="462">
        <f>T320/AI320</f>
        <v>0.10294103738300368</v>
      </c>
      <c r="V320" s="463">
        <f>O320-AJ320</f>
        <v>85.465803136750196</v>
      </c>
      <c r="W320" s="464"/>
      <c r="X320" s="242">
        <v>224</v>
      </c>
      <c r="Y320" s="18" t="s">
        <v>115</v>
      </c>
      <c r="Z320" s="21">
        <v>8717</v>
      </c>
      <c r="AA320" s="473">
        <f>AC320-AB320</f>
        <v>2089347.375833211</v>
      </c>
      <c r="AB320" s="473">
        <v>-1366723</v>
      </c>
      <c r="AC320" s="22">
        <v>722624.375833211</v>
      </c>
      <c r="AD320" s="36">
        <v>3706311</v>
      </c>
      <c r="AE320" s="22">
        <v>4428936</v>
      </c>
      <c r="AF320" s="21">
        <v>1484090.8745698929</v>
      </c>
      <c r="AG320" s="418">
        <f>SUM(AE320:AF320)</f>
        <v>5913026.8745698929</v>
      </c>
      <c r="AH320" s="447">
        <v>424407</v>
      </c>
      <c r="AI320" s="442">
        <f>SUM(AG320:AH320)</f>
        <v>6337433.8745698929</v>
      </c>
      <c r="AJ320" s="419">
        <f>AI320/Z320</f>
        <v>727.02006132498479</v>
      </c>
      <c r="AK320" s="369">
        <v>1</v>
      </c>
    </row>
    <row r="321" spans="1:37">
      <c r="A321" s="242">
        <v>235</v>
      </c>
      <c r="B321" s="18" t="s">
        <v>121</v>
      </c>
      <c r="C321" s="21">
        <v>10284</v>
      </c>
      <c r="D321" s="476">
        <f>F321-E321</f>
        <v>7230712.3535424862</v>
      </c>
      <c r="E321" s="473">
        <v>12515835.430924429</v>
      </c>
      <c r="F321" s="22">
        <v>19746547.784466915</v>
      </c>
      <c r="G321" s="36">
        <v>-1674900.6702756276</v>
      </c>
      <c r="H321" s="22">
        <f>SUM(F321:G321)</f>
        <v>18071647.114191286</v>
      </c>
      <c r="I321" s="425">
        <v>654885.46864723973</v>
      </c>
      <c r="J321" s="418">
        <f>H321+I321</f>
        <v>18726532.582838528</v>
      </c>
      <c r="K321" s="447">
        <v>2986561</v>
      </c>
      <c r="L321" s="442">
        <f>J321+K321</f>
        <v>21713093.582838528</v>
      </c>
      <c r="M321" s="418">
        <v>2269428.8336200011</v>
      </c>
      <c r="N321" s="405">
        <f>SUM(L321:M321)</f>
        <v>23982522.416458528</v>
      </c>
      <c r="O321" s="405">
        <f>L321/C321</f>
        <v>2111.3471006260725</v>
      </c>
      <c r="P321" s="405">
        <f>N321/C321</f>
        <v>2332.0227942880715</v>
      </c>
      <c r="Q321" s="369">
        <v>1</v>
      </c>
      <c r="R321" s="465">
        <v>34</v>
      </c>
      <c r="S321" s="465">
        <v>34</v>
      </c>
      <c r="T321" s="461">
        <f>L321-AI321</f>
        <v>3657346.741889663</v>
      </c>
      <c r="U321" s="462">
        <f>T321/AI321</f>
        <v>0.20255859666768911</v>
      </c>
      <c r="V321" s="463">
        <f>O321-AJ321</f>
        <v>374.54959764907517</v>
      </c>
      <c r="W321" s="464"/>
      <c r="X321" s="242">
        <v>235</v>
      </c>
      <c r="Y321" s="18" t="s">
        <v>121</v>
      </c>
      <c r="Z321" s="21">
        <v>10396</v>
      </c>
      <c r="AA321" s="473">
        <f>AC321-AB321</f>
        <v>7168972.7037976123</v>
      </c>
      <c r="AB321" s="473">
        <v>8851264</v>
      </c>
      <c r="AC321" s="22">
        <v>16020236.703797612</v>
      </c>
      <c r="AD321" s="36">
        <v>-1613257</v>
      </c>
      <c r="AE321" s="22">
        <v>14406980</v>
      </c>
      <c r="AF321" s="21">
        <v>662205.84094886237</v>
      </c>
      <c r="AG321" s="418">
        <f>SUM(AE321:AF321)</f>
        <v>15069185.840948863</v>
      </c>
      <c r="AH321" s="447">
        <v>2986561</v>
      </c>
      <c r="AI321" s="442">
        <f>SUM(AG321:AH321)</f>
        <v>18055746.840948865</v>
      </c>
      <c r="AJ321" s="419">
        <f>AI321/Z321</f>
        <v>1736.7975029769973</v>
      </c>
      <c r="AK321" s="369">
        <v>1</v>
      </c>
    </row>
    <row r="322" spans="1:37">
      <c r="A322" s="242">
        <v>245</v>
      </c>
      <c r="B322" s="18" t="s">
        <v>127</v>
      </c>
      <c r="C322" s="21">
        <v>37676</v>
      </c>
      <c r="D322" s="476">
        <f>F322-E322</f>
        <v>16231196.747751299</v>
      </c>
      <c r="E322" s="473">
        <v>-4409826.0707498873</v>
      </c>
      <c r="F322" s="22">
        <v>11821370.677001411</v>
      </c>
      <c r="G322" s="36">
        <v>449906.16819152434</v>
      </c>
      <c r="H322" s="22">
        <f>SUM(F322:G322)</f>
        <v>12271276.845192935</v>
      </c>
      <c r="I322" s="425">
        <v>4916867.2328738431</v>
      </c>
      <c r="J322" s="418">
        <f>H322+I322</f>
        <v>17188144.078066777</v>
      </c>
      <c r="K322" s="447">
        <v>-3778141</v>
      </c>
      <c r="L322" s="442">
        <f>J322+K322</f>
        <v>13410003.078066777</v>
      </c>
      <c r="M322" s="418">
        <v>-1208483.3326800005</v>
      </c>
      <c r="N322" s="405">
        <f>SUM(L322:M322)</f>
        <v>12201519.745386777</v>
      </c>
      <c r="O322" s="405">
        <f>L322/C322</f>
        <v>355.92958589199429</v>
      </c>
      <c r="P322" s="405">
        <f>N322/C322</f>
        <v>323.85390554694703</v>
      </c>
      <c r="Q322" s="369">
        <v>1</v>
      </c>
      <c r="R322" s="465">
        <v>35</v>
      </c>
      <c r="S322" s="465">
        <v>35</v>
      </c>
      <c r="T322" s="461">
        <f>L322-AI322</f>
        <v>-4431630.4405065663</v>
      </c>
      <c r="U322" s="462">
        <f>T322/AI322</f>
        <v>-0.24838703451078001</v>
      </c>
      <c r="V322" s="463">
        <f>O322-AJ322</f>
        <v>-123.27200195108003</v>
      </c>
      <c r="W322" s="464"/>
      <c r="X322" s="242">
        <v>245</v>
      </c>
      <c r="Y322" s="18" t="s">
        <v>127</v>
      </c>
      <c r="Z322" s="21">
        <v>37232</v>
      </c>
      <c r="AA322" s="473">
        <f>AC322-AB322</f>
        <v>15636421.305947486</v>
      </c>
      <c r="AB322" s="473">
        <v>-701955</v>
      </c>
      <c r="AC322" s="22">
        <v>14934466.305947486</v>
      </c>
      <c r="AD322" s="36">
        <v>1850402</v>
      </c>
      <c r="AE322" s="22">
        <v>16784869</v>
      </c>
      <c r="AF322" s="21">
        <v>4834905.5185733447</v>
      </c>
      <c r="AG322" s="418">
        <f>SUM(AE322:AF322)</f>
        <v>21619774.518573344</v>
      </c>
      <c r="AH322" s="447">
        <v>-3778141</v>
      </c>
      <c r="AI322" s="442">
        <f>SUM(AG322:AH322)</f>
        <v>17841633.518573344</v>
      </c>
      <c r="AJ322" s="419">
        <f>AI322/Z322</f>
        <v>479.20158784307432</v>
      </c>
      <c r="AK322" s="369">
        <v>1</v>
      </c>
    </row>
    <row r="323" spans="1:37">
      <c r="A323" s="242">
        <v>257</v>
      </c>
      <c r="B323" s="18" t="s">
        <v>131</v>
      </c>
      <c r="C323" s="21">
        <v>40722</v>
      </c>
      <c r="D323" s="476">
        <f>F323-E323</f>
        <v>27040326.161945492</v>
      </c>
      <c r="E323" s="473">
        <v>8726310.6340783332</v>
      </c>
      <c r="F323" s="22">
        <v>35766636.796023823</v>
      </c>
      <c r="G323" s="36">
        <v>-948314.03661113151</v>
      </c>
      <c r="H323" s="22">
        <f>SUM(F323:G323)</f>
        <v>34818322.759412691</v>
      </c>
      <c r="I323" s="425">
        <v>4588898.5485189194</v>
      </c>
      <c r="J323" s="418">
        <f>H323+I323</f>
        <v>39407221.307931609</v>
      </c>
      <c r="K323" s="447">
        <v>-1716330</v>
      </c>
      <c r="L323" s="442">
        <f>J323+K323</f>
        <v>37690891.307931609</v>
      </c>
      <c r="M323" s="418">
        <v>-551103.43288000044</v>
      </c>
      <c r="N323" s="405">
        <f>SUM(L323:M323)</f>
        <v>37139787.87505161</v>
      </c>
      <c r="O323" s="405">
        <f>L323/C323</f>
        <v>925.56581965354383</v>
      </c>
      <c r="P323" s="405">
        <f>N323/C323</f>
        <v>912.03251006953519</v>
      </c>
      <c r="Q323" s="369">
        <v>1</v>
      </c>
      <c r="R323" s="465">
        <v>34</v>
      </c>
      <c r="S323" s="465">
        <v>34</v>
      </c>
      <c r="T323" s="461">
        <f>L323-AI323</f>
        <v>154124.59770841151</v>
      </c>
      <c r="U323" s="462">
        <f>T323/AI323</f>
        <v>4.1059635982561979E-3</v>
      </c>
      <c r="V323" s="463">
        <f>O323-AJ323</f>
        <v>-2.8037475371963865</v>
      </c>
      <c r="W323" s="464"/>
      <c r="X323" s="242">
        <v>257</v>
      </c>
      <c r="Y323" s="18" t="s">
        <v>131</v>
      </c>
      <c r="Z323" s="21">
        <v>40433</v>
      </c>
      <c r="AA323" s="473">
        <f>AC323-AB323</f>
        <v>27154277.418257564</v>
      </c>
      <c r="AB323" s="473">
        <v>8204620</v>
      </c>
      <c r="AC323" s="22">
        <v>35358897.418257564</v>
      </c>
      <c r="AD323" s="36">
        <v>-661596</v>
      </c>
      <c r="AE323" s="22">
        <v>34697301</v>
      </c>
      <c r="AF323" s="21">
        <v>4555795.7102232007</v>
      </c>
      <c r="AG323" s="418">
        <f>SUM(AE323:AF323)</f>
        <v>39253096.710223198</v>
      </c>
      <c r="AH323" s="447">
        <v>-1716330</v>
      </c>
      <c r="AI323" s="442">
        <f>SUM(AG323:AH323)</f>
        <v>37536766.710223198</v>
      </c>
      <c r="AJ323" s="419">
        <f>AI323/Z323</f>
        <v>928.36956719074021</v>
      </c>
      <c r="AK323" s="369">
        <v>1</v>
      </c>
    </row>
    <row r="324" spans="1:37">
      <c r="A324" s="242">
        <v>407</v>
      </c>
      <c r="B324" s="18" t="s">
        <v>166</v>
      </c>
      <c r="C324" s="21">
        <v>2518</v>
      </c>
      <c r="D324" s="476">
        <f>F324-E324</f>
        <v>1157587.2629017914</v>
      </c>
      <c r="E324" s="473">
        <v>136205.04636560427</v>
      </c>
      <c r="F324" s="22">
        <v>1293792.3092673956</v>
      </c>
      <c r="G324" s="36">
        <v>1205118.4663314817</v>
      </c>
      <c r="H324" s="22">
        <f>SUM(F324:G324)</f>
        <v>2498910.7755988771</v>
      </c>
      <c r="I324" s="425">
        <v>645586.12050310674</v>
      </c>
      <c r="J324" s="418">
        <f>H324+I324</f>
        <v>3144496.8961019837</v>
      </c>
      <c r="K324" s="447">
        <v>-607934</v>
      </c>
      <c r="L324" s="442">
        <f>J324+K324</f>
        <v>2536562.8961019837</v>
      </c>
      <c r="M324" s="418">
        <v>-870751.31000000017</v>
      </c>
      <c r="N324" s="405">
        <f>SUM(L324:M324)</f>
        <v>1665811.5861019837</v>
      </c>
      <c r="O324" s="405">
        <f>L324/C324</f>
        <v>1007.3720794686194</v>
      </c>
      <c r="P324" s="405">
        <f>N324/C324</f>
        <v>661.56139241540257</v>
      </c>
      <c r="Q324" s="369">
        <v>1</v>
      </c>
      <c r="R324" s="465">
        <v>32</v>
      </c>
      <c r="S324" s="465">
        <v>32</v>
      </c>
      <c r="T324" s="461">
        <f>L324-AI324</f>
        <v>-189858.21512425039</v>
      </c>
      <c r="U324" s="462">
        <f>T324/AI324</f>
        <v>-6.9636423493970021E-2</v>
      </c>
      <c r="V324" s="463">
        <f>O324-AJ324</f>
        <v>-49.380289223719501</v>
      </c>
      <c r="W324" s="464"/>
      <c r="X324" s="242">
        <v>407</v>
      </c>
      <c r="Y324" s="18" t="s">
        <v>166</v>
      </c>
      <c r="Z324" s="21">
        <v>2580</v>
      </c>
      <c r="AA324" s="473">
        <f>AC324-AB324</f>
        <v>1136775.5261859666</v>
      </c>
      <c r="AB324" s="473">
        <v>343910</v>
      </c>
      <c r="AC324" s="22">
        <v>1480685.5261859666</v>
      </c>
      <c r="AD324" s="36">
        <v>1207079</v>
      </c>
      <c r="AE324" s="22">
        <v>2687764</v>
      </c>
      <c r="AF324" s="21">
        <v>646591.111226234</v>
      </c>
      <c r="AG324" s="418">
        <f>SUM(AE324:AF324)</f>
        <v>3334355.1112262341</v>
      </c>
      <c r="AH324" s="447">
        <v>-607934</v>
      </c>
      <c r="AI324" s="442">
        <f>SUM(AG324:AH324)</f>
        <v>2726421.1112262341</v>
      </c>
      <c r="AJ324" s="419">
        <f>AI324/Z324</f>
        <v>1056.7523686923389</v>
      </c>
      <c r="AK324" s="369">
        <v>1</v>
      </c>
    </row>
    <row r="325" spans="1:37">
      <c r="A325" s="242">
        <v>434</v>
      </c>
      <c r="B325" s="18" t="s">
        <v>179</v>
      </c>
      <c r="C325" s="21">
        <v>14568</v>
      </c>
      <c r="D325" s="476">
        <f>F325-E325</f>
        <v>3471166.9274256309</v>
      </c>
      <c r="E325" s="473">
        <v>2507708.3797502178</v>
      </c>
      <c r="F325" s="22">
        <v>5978875.3071758486</v>
      </c>
      <c r="G325" s="36">
        <v>900680.76137791015</v>
      </c>
      <c r="H325" s="22">
        <f>SUM(F325:G325)</f>
        <v>6879556.0685537588</v>
      </c>
      <c r="I325" s="425">
        <v>2635143.2252319632</v>
      </c>
      <c r="J325" s="418">
        <f>H325+I325</f>
        <v>9514699.2937857211</v>
      </c>
      <c r="K325" s="447">
        <v>-1018727</v>
      </c>
      <c r="L325" s="442">
        <f>J325+K325</f>
        <v>8495972.2937857211</v>
      </c>
      <c r="M325" s="418">
        <v>907896.39590000012</v>
      </c>
      <c r="N325" s="405">
        <f>SUM(L325:M325)</f>
        <v>9403868.689685721</v>
      </c>
      <c r="O325" s="405">
        <f>L325/C325</f>
        <v>583.19414427414335</v>
      </c>
      <c r="P325" s="405">
        <f>N325/C325</f>
        <v>645.51542350945363</v>
      </c>
      <c r="Q325" s="369">
        <v>1</v>
      </c>
      <c r="R325" s="465">
        <v>32</v>
      </c>
      <c r="S325" s="465">
        <v>32</v>
      </c>
      <c r="T325" s="461">
        <f>L325-AI325</f>
        <v>-2559790.2507719509</v>
      </c>
      <c r="U325" s="462">
        <f>T325/AI325</f>
        <v>-0.23153448171985547</v>
      </c>
      <c r="V325" s="463">
        <f>O325-AJ325</f>
        <v>-171.82617564374721</v>
      </c>
      <c r="W325" s="464"/>
      <c r="X325" s="242">
        <v>434</v>
      </c>
      <c r="Y325" s="18" t="s">
        <v>179</v>
      </c>
      <c r="Z325" s="21">
        <v>14643</v>
      </c>
      <c r="AA325" s="473">
        <f>AC325-AB325</f>
        <v>3862078.663223872</v>
      </c>
      <c r="AB325" s="473">
        <v>3672702</v>
      </c>
      <c r="AC325" s="22">
        <v>7534780.663223872</v>
      </c>
      <c r="AD325" s="36">
        <v>1902749</v>
      </c>
      <c r="AE325" s="22">
        <v>9437530</v>
      </c>
      <c r="AF325" s="21">
        <v>2636959.544557672</v>
      </c>
      <c r="AG325" s="418">
        <f>SUM(AE325:AF325)</f>
        <v>12074489.544557672</v>
      </c>
      <c r="AH325" s="447">
        <v>-1018727</v>
      </c>
      <c r="AI325" s="442">
        <f>SUM(AG325:AH325)</f>
        <v>11055762.544557672</v>
      </c>
      <c r="AJ325" s="419">
        <f>AI325/Z325</f>
        <v>755.02031991789056</v>
      </c>
      <c r="AK325" s="369">
        <v>1</v>
      </c>
    </row>
    <row r="326" spans="1:37">
      <c r="A326" s="242">
        <v>444</v>
      </c>
      <c r="B326" s="18" t="s">
        <v>184</v>
      </c>
      <c r="C326" s="21">
        <v>45811</v>
      </c>
      <c r="D326" s="476">
        <f>F326-E326</f>
        <v>12927118.506817313</v>
      </c>
      <c r="E326" s="473">
        <v>3561078.264589401</v>
      </c>
      <c r="F326" s="22">
        <v>16488196.771406714</v>
      </c>
      <c r="G326" s="36">
        <v>6091163.9723876258</v>
      </c>
      <c r="H326" s="22">
        <f>SUM(F326:G326)</f>
        <v>22579360.743794341</v>
      </c>
      <c r="I326" s="425">
        <v>7230326.6665376136</v>
      </c>
      <c r="J326" s="418">
        <f>H326+I326</f>
        <v>29809687.410331953</v>
      </c>
      <c r="K326" s="447">
        <v>-994203</v>
      </c>
      <c r="L326" s="442">
        <f>J326+K326</f>
        <v>28815484.410331953</v>
      </c>
      <c r="M326" s="418">
        <v>2401811.4105700003</v>
      </c>
      <c r="N326" s="405">
        <f>SUM(L326:M326)</f>
        <v>31217295.820901953</v>
      </c>
      <c r="O326" s="405">
        <f>L326/C326</f>
        <v>629.00797647577986</v>
      </c>
      <c r="P326" s="405">
        <f>N326/C326</f>
        <v>681.43668160271443</v>
      </c>
      <c r="Q326" s="369">
        <v>1</v>
      </c>
      <c r="R326" s="465">
        <v>34</v>
      </c>
      <c r="S326" s="465">
        <v>34</v>
      </c>
      <c r="T326" s="461">
        <f>L326-AI326</f>
        <v>-3954162.505830083</v>
      </c>
      <c r="U326" s="462">
        <f>T326/AI326</f>
        <v>-0.12066539856063828</v>
      </c>
      <c r="V326" s="463">
        <f>O326-AJ326</f>
        <v>-83.561539836345787</v>
      </c>
      <c r="W326" s="464"/>
      <c r="X326" s="242">
        <v>444</v>
      </c>
      <c r="Y326" s="18" t="s">
        <v>184</v>
      </c>
      <c r="Z326" s="21">
        <v>45988</v>
      </c>
      <c r="AA326" s="473">
        <f>AC326-AB326</f>
        <v>13994946.985940874</v>
      </c>
      <c r="AB326" s="473">
        <v>5700158</v>
      </c>
      <c r="AC326" s="22">
        <v>19695104.985940874</v>
      </c>
      <c r="AD326" s="36">
        <v>6844569</v>
      </c>
      <c r="AE326" s="22">
        <v>26539674</v>
      </c>
      <c r="AF326" s="21">
        <v>7224175.9161620373</v>
      </c>
      <c r="AG326" s="418">
        <f>SUM(AE326:AF326)</f>
        <v>33763849.916162036</v>
      </c>
      <c r="AH326" s="447">
        <v>-994203</v>
      </c>
      <c r="AI326" s="442">
        <f>SUM(AG326:AH326)</f>
        <v>32769646.916162036</v>
      </c>
      <c r="AJ326" s="419">
        <f>AI326/Z326</f>
        <v>712.56951631212564</v>
      </c>
      <c r="AK326" s="369">
        <v>1</v>
      </c>
    </row>
    <row r="327" spans="1:37">
      <c r="A327" s="242">
        <v>504</v>
      </c>
      <c r="B327" s="18" t="s">
        <v>199</v>
      </c>
      <c r="C327" s="21">
        <v>1764</v>
      </c>
      <c r="D327" s="476">
        <f>F327-E327</f>
        <v>504710.9221904201</v>
      </c>
      <c r="E327" s="473">
        <v>-763598.35241221869</v>
      </c>
      <c r="F327" s="22">
        <v>-258887.4302217986</v>
      </c>
      <c r="G327" s="36">
        <v>753206.48148884752</v>
      </c>
      <c r="H327" s="22">
        <f>SUM(F327:G327)</f>
        <v>494319.05126704893</v>
      </c>
      <c r="I327" s="425">
        <v>390394.79050464102</v>
      </c>
      <c r="J327" s="418">
        <f>H327+I327</f>
        <v>884713.84177168994</v>
      </c>
      <c r="K327" s="447">
        <v>-503678</v>
      </c>
      <c r="L327" s="442">
        <f>J327+K327</f>
        <v>381035.84177168994</v>
      </c>
      <c r="M327" s="418">
        <v>-848153.59590000007</v>
      </c>
      <c r="N327" s="405">
        <f>SUM(L327:M327)</f>
        <v>-467117.75412831013</v>
      </c>
      <c r="O327" s="405">
        <f>L327/C327</f>
        <v>216.00671302249998</v>
      </c>
      <c r="P327" s="405">
        <f>N327/C327</f>
        <v>-264.80598306593544</v>
      </c>
      <c r="Q327" s="369">
        <v>1</v>
      </c>
      <c r="R327" s="465">
        <v>32</v>
      </c>
      <c r="S327" s="465">
        <v>32</v>
      </c>
      <c r="T327" s="461">
        <f>L327-AI327</f>
        <v>-618456.68615055666</v>
      </c>
      <c r="U327" s="462">
        <f>T327/AI327</f>
        <v>-0.61877069500080162</v>
      </c>
      <c r="V327" s="463">
        <f>O327-AJ327</f>
        <v>-334.37463495230543</v>
      </c>
      <c r="W327" s="464"/>
      <c r="X327" s="242">
        <v>504</v>
      </c>
      <c r="Y327" s="18" t="s">
        <v>199</v>
      </c>
      <c r="Z327" s="21">
        <v>1816</v>
      </c>
      <c r="AA327" s="473">
        <f>AC327-AB327</f>
        <v>465569.33828527154</v>
      </c>
      <c r="AB327" s="473">
        <v>-127365</v>
      </c>
      <c r="AC327" s="22">
        <v>338204.33828527154</v>
      </c>
      <c r="AD327" s="36">
        <v>770223</v>
      </c>
      <c r="AE327" s="22">
        <v>1108427</v>
      </c>
      <c r="AF327" s="21">
        <v>394743.52792224655</v>
      </c>
      <c r="AG327" s="418">
        <f>SUM(AE327:AF327)</f>
        <v>1503170.5279222466</v>
      </c>
      <c r="AH327" s="447">
        <v>-503678</v>
      </c>
      <c r="AI327" s="442">
        <f>SUM(AG327:AH327)</f>
        <v>999492.52792224661</v>
      </c>
      <c r="AJ327" s="419">
        <f>AI327/Z327</f>
        <v>550.38134797480541</v>
      </c>
      <c r="AK327" s="369">
        <v>1</v>
      </c>
    </row>
    <row r="328" spans="1:37">
      <c r="A328" s="242">
        <v>505</v>
      </c>
      <c r="B328" s="18" t="s">
        <v>200</v>
      </c>
      <c r="C328" s="21">
        <v>20912</v>
      </c>
      <c r="D328" s="476">
        <f>F328-E328</f>
        <v>11740320.309852628</v>
      </c>
      <c r="E328" s="473">
        <v>-1816178.2757768533</v>
      </c>
      <c r="F328" s="22">
        <v>9924142.0340757743</v>
      </c>
      <c r="G328" s="36">
        <v>3853280.8196189539</v>
      </c>
      <c r="H328" s="22">
        <f>SUM(F328:G328)</f>
        <v>13777422.853694728</v>
      </c>
      <c r="I328" s="425">
        <v>3172694.1441136678</v>
      </c>
      <c r="J328" s="418">
        <f>H328+I328</f>
        <v>16950116.997808397</v>
      </c>
      <c r="K328" s="447">
        <v>-2154024</v>
      </c>
      <c r="L328" s="442">
        <f>J328+K328</f>
        <v>14796092.997808397</v>
      </c>
      <c r="M328" s="418">
        <v>-1813627.1152999997</v>
      </c>
      <c r="N328" s="405">
        <f>SUM(L328:M328)</f>
        <v>12982465.882508397</v>
      </c>
      <c r="O328" s="405">
        <f>L328/C328</f>
        <v>707.54078987224545</v>
      </c>
      <c r="P328" s="405">
        <f>N328/C328</f>
        <v>620.81416806180175</v>
      </c>
      <c r="Q328" s="369">
        <v>1</v>
      </c>
      <c r="R328" s="465">
        <v>33</v>
      </c>
      <c r="S328" s="465">
        <v>33</v>
      </c>
      <c r="T328" s="461">
        <f>L328-AI328</f>
        <v>-275210.05865617096</v>
      </c>
      <c r="U328" s="462">
        <f>T328/AI328</f>
        <v>-1.8260535112663963E-2</v>
      </c>
      <c r="V328" s="463">
        <f>O328-AJ328</f>
        <v>-15.754456874626385</v>
      </c>
      <c r="W328" s="464"/>
      <c r="X328" s="242">
        <v>505</v>
      </c>
      <c r="Y328" s="18" t="s">
        <v>200</v>
      </c>
      <c r="Z328" s="21">
        <v>20837</v>
      </c>
      <c r="AA328" s="473">
        <f>AC328-AB328</f>
        <v>11762707.519781444</v>
      </c>
      <c r="AB328" s="473">
        <v>-1555186</v>
      </c>
      <c r="AC328" s="22">
        <v>10207521.519781444</v>
      </c>
      <c r="AD328" s="36">
        <v>3817903</v>
      </c>
      <c r="AE328" s="22">
        <v>14025425</v>
      </c>
      <c r="AF328" s="21">
        <v>3199902.0564645682</v>
      </c>
      <c r="AG328" s="418">
        <f>SUM(AE328:AF328)</f>
        <v>17225327.056464568</v>
      </c>
      <c r="AH328" s="447">
        <v>-2154024</v>
      </c>
      <c r="AI328" s="442">
        <f>SUM(AG328:AH328)</f>
        <v>15071303.056464568</v>
      </c>
      <c r="AJ328" s="419">
        <f>AI328/Z328</f>
        <v>723.29524674687184</v>
      </c>
      <c r="AK328" s="369">
        <v>1</v>
      </c>
    </row>
    <row r="329" spans="1:37">
      <c r="A329" s="242">
        <v>543</v>
      </c>
      <c r="B329" s="18" t="s">
        <v>209</v>
      </c>
      <c r="C329" s="21">
        <v>44458</v>
      </c>
      <c r="D329" s="476">
        <f>F329-E329</f>
        <v>28623287.311791591</v>
      </c>
      <c r="E329" s="473">
        <v>6180749.4968385911</v>
      </c>
      <c r="F329" s="22">
        <v>34804036.808630183</v>
      </c>
      <c r="G329" s="36">
        <v>-200587.59910599099</v>
      </c>
      <c r="H329" s="22">
        <f>SUM(F329:G329)</f>
        <v>34603449.209524192</v>
      </c>
      <c r="I329" s="425">
        <v>5295564.3115812</v>
      </c>
      <c r="J329" s="418">
        <f>H329+I329</f>
        <v>39899013.521105394</v>
      </c>
      <c r="K329" s="447">
        <v>-7379324</v>
      </c>
      <c r="L329" s="442">
        <f>J329+K329</f>
        <v>32519689.521105394</v>
      </c>
      <c r="M329" s="418">
        <v>-266503.66938000021</v>
      </c>
      <c r="N329" s="405">
        <f>SUM(L329:M329)</f>
        <v>32253185.851725392</v>
      </c>
      <c r="O329" s="405">
        <f>L329/C329</f>
        <v>731.46991590052176</v>
      </c>
      <c r="P329" s="405">
        <f>N329/C329</f>
        <v>725.47541166326403</v>
      </c>
      <c r="Q329" s="369">
        <v>1</v>
      </c>
      <c r="R329" s="465">
        <v>33</v>
      </c>
      <c r="S329" s="465">
        <v>33</v>
      </c>
      <c r="T329" s="461">
        <f>L329-AI329</f>
        <v>1011827.4814893901</v>
      </c>
      <c r="U329" s="462">
        <f>T329/AI329</f>
        <v>3.2113492188622063E-2</v>
      </c>
      <c r="V329" s="463">
        <f>O329-AJ329</f>
        <v>17.443083357724731</v>
      </c>
      <c r="W329" s="464"/>
      <c r="X329" s="242">
        <v>543</v>
      </c>
      <c r="Y329" s="18" t="s">
        <v>209</v>
      </c>
      <c r="Z329" s="21">
        <v>44127</v>
      </c>
      <c r="AA329" s="473">
        <f>AC329-AB329</f>
        <v>28285804.140142791</v>
      </c>
      <c r="AB329" s="473">
        <v>5120775</v>
      </c>
      <c r="AC329" s="22">
        <v>33406579.140142791</v>
      </c>
      <c r="AD329" s="36">
        <v>168356</v>
      </c>
      <c r="AE329" s="22">
        <v>33574935</v>
      </c>
      <c r="AF329" s="21">
        <v>5312251.0396160046</v>
      </c>
      <c r="AG329" s="418">
        <f>SUM(AE329:AF329)</f>
        <v>38887186.039616004</v>
      </c>
      <c r="AH329" s="447">
        <v>-7379324</v>
      </c>
      <c r="AI329" s="442">
        <f>SUM(AG329:AH329)</f>
        <v>31507862.039616004</v>
      </c>
      <c r="AJ329" s="419">
        <f>AI329/Z329</f>
        <v>714.02683254279702</v>
      </c>
      <c r="AK329" s="369">
        <v>1</v>
      </c>
    </row>
    <row r="330" spans="1:37">
      <c r="A330" s="242">
        <v>611</v>
      </c>
      <c r="B330" s="18" t="s">
        <v>234</v>
      </c>
      <c r="C330" s="21">
        <v>5011</v>
      </c>
      <c r="D330" s="476">
        <f>F330-E330</f>
        <v>2811403.5757379434</v>
      </c>
      <c r="E330" s="473">
        <v>449555.94975956489</v>
      </c>
      <c r="F330" s="22">
        <v>3260959.5254975082</v>
      </c>
      <c r="G330" s="36">
        <v>1146891.0287078538</v>
      </c>
      <c r="H330" s="22">
        <f>SUM(F330:G330)</f>
        <v>4407850.5542053618</v>
      </c>
      <c r="I330" s="425">
        <v>750510.79854189372</v>
      </c>
      <c r="J330" s="418">
        <f>H330+I330</f>
        <v>5158361.3527472559</v>
      </c>
      <c r="K330" s="447">
        <v>-1304768</v>
      </c>
      <c r="L330" s="442">
        <f>J330+K330</f>
        <v>3853593.3527472559</v>
      </c>
      <c r="M330" s="418">
        <v>113780.16260000004</v>
      </c>
      <c r="N330" s="405">
        <f>SUM(L330:M330)</f>
        <v>3967373.5153472559</v>
      </c>
      <c r="O330" s="405">
        <f>L330/C330</f>
        <v>769.02681156401036</v>
      </c>
      <c r="P330" s="405">
        <f>N330/C330</f>
        <v>791.73289070988938</v>
      </c>
      <c r="Q330" s="369">
        <v>1</v>
      </c>
      <c r="R330" s="465">
        <v>33</v>
      </c>
      <c r="S330" s="465">
        <v>33</v>
      </c>
      <c r="T330" s="461">
        <f>L330-AI330</f>
        <v>-698069.06417740509</v>
      </c>
      <c r="U330" s="462">
        <f>T330/AI330</f>
        <v>-0.15336573766581238</v>
      </c>
      <c r="V330" s="463">
        <f>O330-AJ330</f>
        <v>-129.44583291381457</v>
      </c>
      <c r="W330" s="464"/>
      <c r="X330" s="242">
        <v>611</v>
      </c>
      <c r="Y330" s="18" t="s">
        <v>234</v>
      </c>
      <c r="Z330" s="21">
        <v>5066</v>
      </c>
      <c r="AA330" s="473">
        <f>AC330-AB330</f>
        <v>3042630.2051739385</v>
      </c>
      <c r="AB330" s="473">
        <v>653226</v>
      </c>
      <c r="AC330" s="22">
        <v>3695856.2051739385</v>
      </c>
      <c r="AD330" s="36">
        <v>1401689</v>
      </c>
      <c r="AE330" s="22">
        <v>5097546</v>
      </c>
      <c r="AF330" s="21">
        <v>758884.41692466091</v>
      </c>
      <c r="AG330" s="418">
        <f>SUM(AE330:AF330)</f>
        <v>5856430.416924661</v>
      </c>
      <c r="AH330" s="447">
        <v>-1304768</v>
      </c>
      <c r="AI330" s="442">
        <f>SUM(AG330:AH330)</f>
        <v>4551662.416924661</v>
      </c>
      <c r="AJ330" s="419">
        <f>AI330/Z330</f>
        <v>898.47264447782493</v>
      </c>
      <c r="AK330" s="369">
        <v>1</v>
      </c>
    </row>
    <row r="331" spans="1:37">
      <c r="A331" s="242">
        <v>616</v>
      </c>
      <c r="B331" s="18" t="s">
        <v>237</v>
      </c>
      <c r="C331" s="21">
        <v>1807</v>
      </c>
      <c r="D331" s="476">
        <f>F331-E331</f>
        <v>377808.04691851354</v>
      </c>
      <c r="E331" s="473">
        <v>-262499.60379394714</v>
      </c>
      <c r="F331" s="22">
        <v>115308.4431245664</v>
      </c>
      <c r="G331" s="36">
        <v>778909.67029575957</v>
      </c>
      <c r="H331" s="22">
        <f>SUM(F331:G331)</f>
        <v>894218.11342032603</v>
      </c>
      <c r="I331" s="425">
        <v>388703.8806760055</v>
      </c>
      <c r="J331" s="418">
        <f>H331+I331</f>
        <v>1282921.9940963315</v>
      </c>
      <c r="K331" s="447">
        <v>-511293</v>
      </c>
      <c r="L331" s="442">
        <f>J331+K331</f>
        <v>771628.99409633153</v>
      </c>
      <c r="M331" s="418">
        <v>-658515.01300000027</v>
      </c>
      <c r="N331" s="405">
        <f>SUM(L331:M331)</f>
        <v>113113.98109633126</v>
      </c>
      <c r="O331" s="405">
        <f>L331/C331</f>
        <v>427.02213287013365</v>
      </c>
      <c r="P331" s="405">
        <f>N331/C331</f>
        <v>62.597665244234236</v>
      </c>
      <c r="Q331" s="369">
        <v>1</v>
      </c>
      <c r="R331" s="465">
        <v>32</v>
      </c>
      <c r="S331" s="465">
        <v>32</v>
      </c>
      <c r="T331" s="461">
        <f>L331-AI331</f>
        <v>-333800.81529040798</v>
      </c>
      <c r="U331" s="462">
        <f>T331/AI331</f>
        <v>-0.3019647312348045</v>
      </c>
      <c r="V331" s="463">
        <f>O331-AJ331</f>
        <v>-171.15417091056952</v>
      </c>
      <c r="W331" s="464"/>
      <c r="X331" s="242">
        <v>616</v>
      </c>
      <c r="Y331" s="18" t="s">
        <v>237</v>
      </c>
      <c r="Z331" s="21">
        <v>1848</v>
      </c>
      <c r="AA331" s="473">
        <f>AC331-AB331</f>
        <v>502578.03517213208</v>
      </c>
      <c r="AB331" s="473">
        <v>-55917</v>
      </c>
      <c r="AC331" s="22">
        <v>446661.03517213208</v>
      </c>
      <c r="AD331" s="36">
        <v>778797</v>
      </c>
      <c r="AE331" s="22">
        <v>1225458</v>
      </c>
      <c r="AF331" s="21">
        <v>391264.80938673939</v>
      </c>
      <c r="AG331" s="418">
        <f>SUM(AE331:AF331)</f>
        <v>1616722.8093867395</v>
      </c>
      <c r="AH331" s="447">
        <v>-511293</v>
      </c>
      <c r="AI331" s="442">
        <f>SUM(AG331:AH331)</f>
        <v>1105429.8093867395</v>
      </c>
      <c r="AJ331" s="419">
        <f>AI331/Z331</f>
        <v>598.17630378070317</v>
      </c>
      <c r="AK331" s="369">
        <v>1</v>
      </c>
    </row>
    <row r="332" spans="1:37">
      <c r="A332" s="242">
        <v>638</v>
      </c>
      <c r="B332" s="18" t="s">
        <v>248</v>
      </c>
      <c r="C332" s="21">
        <v>51232</v>
      </c>
      <c r="D332" s="476">
        <f>F332-E332</f>
        <v>27039849.092192836</v>
      </c>
      <c r="E332" s="473">
        <v>17405220.868015923</v>
      </c>
      <c r="F332" s="22">
        <v>44445069.960208759</v>
      </c>
      <c r="G332" s="36">
        <v>-3458454.8465271192</v>
      </c>
      <c r="H332" s="22">
        <f>SUM(F332:G332)</f>
        <v>40986615.113681637</v>
      </c>
      <c r="I332" s="425">
        <v>7485267.7983686598</v>
      </c>
      <c r="J332" s="418">
        <f>H332+I332</f>
        <v>48471882.912050299</v>
      </c>
      <c r="K332" s="447">
        <v>-1028186</v>
      </c>
      <c r="L332" s="442">
        <f>J332+K332</f>
        <v>47443696.912050299</v>
      </c>
      <c r="M332" s="418">
        <v>-637779.78068999981</v>
      </c>
      <c r="N332" s="405">
        <f>SUM(L332:M332)</f>
        <v>46805917.1313603</v>
      </c>
      <c r="O332" s="405">
        <f>L332/C332</f>
        <v>926.05592036325538</v>
      </c>
      <c r="P332" s="405">
        <f>N332/C332</f>
        <v>913.60706455653303</v>
      </c>
      <c r="Q332" s="369">
        <v>1</v>
      </c>
      <c r="R332" s="465">
        <v>32</v>
      </c>
      <c r="S332" s="465">
        <v>32</v>
      </c>
      <c r="T332" s="461">
        <f>L332-AI332</f>
        <v>54450.248948410153</v>
      </c>
      <c r="U332" s="462">
        <f>T332/AI332</f>
        <v>1.1490000956441895E-3</v>
      </c>
      <c r="V332" s="463">
        <f>O332-AJ332</f>
        <v>-0.43817850674963665</v>
      </c>
      <c r="W332" s="464"/>
      <c r="X332" s="242">
        <v>638</v>
      </c>
      <c r="Y332" s="18" t="s">
        <v>248</v>
      </c>
      <c r="Z332" s="21">
        <v>51149</v>
      </c>
      <c r="AA332" s="473">
        <f>AC332-AB332</f>
        <v>25998703.789439157</v>
      </c>
      <c r="AB332" s="473">
        <v>19427005</v>
      </c>
      <c r="AC332" s="22">
        <v>45425708.789439157</v>
      </c>
      <c r="AD332" s="36">
        <v>-4472510</v>
      </c>
      <c r="AE332" s="22">
        <v>40953199</v>
      </c>
      <c r="AF332" s="21">
        <v>7464233.663101892</v>
      </c>
      <c r="AG332" s="418">
        <f>SUM(AE332:AF332)</f>
        <v>48417432.663101889</v>
      </c>
      <c r="AH332" s="447">
        <v>-1028186</v>
      </c>
      <c r="AI332" s="442">
        <f>SUM(AG332:AH332)</f>
        <v>47389246.663101889</v>
      </c>
      <c r="AJ332" s="419">
        <f>AI332/Z332</f>
        <v>926.49409887000502</v>
      </c>
      <c r="AK332" s="369">
        <v>1</v>
      </c>
    </row>
    <row r="333" spans="1:37">
      <c r="A333" s="242">
        <v>710</v>
      </c>
      <c r="B333" s="18" t="s">
        <v>265</v>
      </c>
      <c r="C333" s="21">
        <v>27306</v>
      </c>
      <c r="D333" s="476">
        <f>F333-E333</f>
        <v>10783049.243564148</v>
      </c>
      <c r="E333" s="473">
        <v>-3818082.6702285022</v>
      </c>
      <c r="F333" s="22">
        <v>6964966.5733356457</v>
      </c>
      <c r="G333" s="36">
        <v>7455473.8686111057</v>
      </c>
      <c r="H333" s="22">
        <f>SUM(F333:G333)</f>
        <v>14420440.441946752</v>
      </c>
      <c r="I333" s="425">
        <v>4934684.1501658158</v>
      </c>
      <c r="J333" s="418">
        <f>H333+I333</f>
        <v>19355124.592112567</v>
      </c>
      <c r="K333" s="447">
        <v>-784163</v>
      </c>
      <c r="L333" s="442">
        <f>J333+K333</f>
        <v>18570961.592112567</v>
      </c>
      <c r="M333" s="418">
        <v>-1079026.6593600006</v>
      </c>
      <c r="N333" s="405">
        <f>SUM(L333:M333)</f>
        <v>17491934.932752568</v>
      </c>
      <c r="O333" s="405">
        <f>L333/C333</f>
        <v>680.10552963131056</v>
      </c>
      <c r="P333" s="405">
        <f>N333/C333</f>
        <v>640.58942843157433</v>
      </c>
      <c r="Q333" s="369">
        <v>1</v>
      </c>
      <c r="R333" s="465">
        <v>34</v>
      </c>
      <c r="S333" s="465">
        <v>34</v>
      </c>
      <c r="T333" s="461">
        <f>L333-AI333</f>
        <v>-2760849.290400967</v>
      </c>
      <c r="U333" s="462">
        <f>T333/AI333</f>
        <v>-0.12942404681939759</v>
      </c>
      <c r="V333" s="463">
        <f>O333-AJ333</f>
        <v>-96.048264667682815</v>
      </c>
      <c r="W333" s="464"/>
      <c r="X333" s="242">
        <v>710</v>
      </c>
      <c r="Y333" s="18" t="s">
        <v>265</v>
      </c>
      <c r="Z333" s="21">
        <v>27484</v>
      </c>
      <c r="AA333" s="473">
        <f>AC333-AB333</f>
        <v>10525959.171738403</v>
      </c>
      <c r="AB333" s="473">
        <v>-1463512</v>
      </c>
      <c r="AC333" s="22">
        <v>9062447.1717384029</v>
      </c>
      <c r="AD333" s="36">
        <v>8151506</v>
      </c>
      <c r="AE333" s="22">
        <v>17213953</v>
      </c>
      <c r="AF333" s="21">
        <v>4902020.8825135343</v>
      </c>
      <c r="AG333" s="418">
        <f>SUM(AE333:AF333)</f>
        <v>22115973.882513534</v>
      </c>
      <c r="AH333" s="447">
        <v>-784163</v>
      </c>
      <c r="AI333" s="442">
        <f>SUM(AG333:AH333)</f>
        <v>21331810.882513534</v>
      </c>
      <c r="AJ333" s="419">
        <f>AI333/Z333</f>
        <v>776.15379429899338</v>
      </c>
      <c r="AK333" s="369">
        <v>1</v>
      </c>
    </row>
    <row r="334" spans="1:37">
      <c r="A334" s="242">
        <v>753</v>
      </c>
      <c r="B334" s="18" t="s">
        <v>279</v>
      </c>
      <c r="C334" s="21">
        <v>22320</v>
      </c>
      <c r="D334" s="476">
        <f>F334-E334</f>
        <v>13690346.348620944</v>
      </c>
      <c r="E334" s="473">
        <v>9157788.5106020197</v>
      </c>
      <c r="F334" s="22">
        <v>22848134.859222963</v>
      </c>
      <c r="G334" s="36">
        <v>-611625.19707006414</v>
      </c>
      <c r="H334" s="22">
        <f>SUM(F334:G334)</f>
        <v>22236509.662152898</v>
      </c>
      <c r="I334" s="425">
        <v>2524700.1190139693</v>
      </c>
      <c r="J334" s="418">
        <f>H334+I334</f>
        <v>24761209.781166866</v>
      </c>
      <c r="K334" s="447">
        <v>-2128985</v>
      </c>
      <c r="L334" s="442">
        <f>J334+K334</f>
        <v>22632224.781166866</v>
      </c>
      <c r="M334" s="418">
        <v>-129384.98196</v>
      </c>
      <c r="N334" s="405">
        <f>SUM(L334:M334)</f>
        <v>22502839.799206868</v>
      </c>
      <c r="O334" s="405">
        <f>L334/C334</f>
        <v>1013.9885654644653</v>
      </c>
      <c r="P334" s="405">
        <f>N334/C334</f>
        <v>1008.1917472762933</v>
      </c>
      <c r="Q334" s="369">
        <v>1</v>
      </c>
      <c r="R334" s="465">
        <v>32</v>
      </c>
      <c r="S334" s="465">
        <v>32</v>
      </c>
      <c r="T334" s="461">
        <f>L334-AI334</f>
        <v>628752.89393210411</v>
      </c>
      <c r="U334" s="462">
        <f>T334/AI334</f>
        <v>2.8575167462407281E-2</v>
      </c>
      <c r="V334" s="463">
        <f>O334-AJ334</f>
        <v>22.394519171776551</v>
      </c>
      <c r="W334" s="464"/>
      <c r="X334" s="242">
        <v>753</v>
      </c>
      <c r="Y334" s="18" t="s">
        <v>279</v>
      </c>
      <c r="Z334" s="21">
        <v>22190</v>
      </c>
      <c r="AA334" s="473">
        <f>AC334-AB334</f>
        <v>13567638.882167041</v>
      </c>
      <c r="AB334" s="473">
        <v>8674619</v>
      </c>
      <c r="AC334" s="22">
        <v>22242257.882167041</v>
      </c>
      <c r="AD334" s="36">
        <v>-640179</v>
      </c>
      <c r="AE334" s="22">
        <v>21602079</v>
      </c>
      <c r="AF334" s="21">
        <v>2530377.8872347632</v>
      </c>
      <c r="AG334" s="418">
        <f>SUM(AE334:AF334)</f>
        <v>24132456.887234762</v>
      </c>
      <c r="AH334" s="447">
        <v>-2128985</v>
      </c>
      <c r="AI334" s="442">
        <f>SUM(AG334:AH334)</f>
        <v>22003471.887234762</v>
      </c>
      <c r="AJ334" s="419">
        <f>AI334/Z334</f>
        <v>991.59404629268874</v>
      </c>
      <c r="AK334" s="369">
        <v>1</v>
      </c>
    </row>
    <row r="335" spans="1:37">
      <c r="A335" s="242">
        <v>755</v>
      </c>
      <c r="B335" s="18" t="s">
        <v>280</v>
      </c>
      <c r="C335" s="21">
        <v>6217</v>
      </c>
      <c r="D335" s="476">
        <f>F335-E335</f>
        <v>3403514.1351950676</v>
      </c>
      <c r="E335" s="473">
        <v>2326352.9122314262</v>
      </c>
      <c r="F335" s="22">
        <v>5729867.0474264938</v>
      </c>
      <c r="G335" s="36">
        <v>-48610.335248436146</v>
      </c>
      <c r="H335" s="22">
        <f>SUM(F335:G335)</f>
        <v>5681256.712178058</v>
      </c>
      <c r="I335" s="425">
        <v>899467.50349553861</v>
      </c>
      <c r="J335" s="418">
        <f>H335+I335</f>
        <v>6580724.2156735966</v>
      </c>
      <c r="K335" s="447">
        <v>-1604093</v>
      </c>
      <c r="L335" s="442">
        <f>J335+K335</f>
        <v>4976631.2156735966</v>
      </c>
      <c r="M335" s="418">
        <v>-979976.08410000009</v>
      </c>
      <c r="N335" s="405">
        <f>SUM(L335:M335)</f>
        <v>3996655.1315735965</v>
      </c>
      <c r="O335" s="405">
        <f>L335/C335</f>
        <v>800.48756887141656</v>
      </c>
      <c r="P335" s="405">
        <f>N335/C335</f>
        <v>642.8591171905415</v>
      </c>
      <c r="Q335" s="369">
        <v>1</v>
      </c>
      <c r="R335" s="465">
        <v>34</v>
      </c>
      <c r="S335" s="465">
        <v>34</v>
      </c>
      <c r="T335" s="461">
        <f>L335-AI335</f>
        <v>730301.71589879971</v>
      </c>
      <c r="U335" s="462">
        <f>T335/AI335</f>
        <v>0.17198423154339085</v>
      </c>
      <c r="V335" s="463">
        <f>O335-AJ335</f>
        <v>115.37470992098145</v>
      </c>
      <c r="W335" s="464"/>
      <c r="X335" s="242">
        <v>755</v>
      </c>
      <c r="Y335" s="18" t="s">
        <v>280</v>
      </c>
      <c r="Z335" s="21">
        <v>6198</v>
      </c>
      <c r="AA335" s="473">
        <f>AC335-AB335</f>
        <v>3509419.2470656801</v>
      </c>
      <c r="AB335" s="473">
        <v>1301277</v>
      </c>
      <c r="AC335" s="22">
        <v>4810696.2470656801</v>
      </c>
      <c r="AD335" s="36">
        <v>126925</v>
      </c>
      <c r="AE335" s="22">
        <v>4937622</v>
      </c>
      <c r="AF335" s="21">
        <v>912800.49977479712</v>
      </c>
      <c r="AG335" s="418">
        <f>SUM(AE335:AF335)</f>
        <v>5850422.4997747969</v>
      </c>
      <c r="AH335" s="447">
        <v>-1604093</v>
      </c>
      <c r="AI335" s="442">
        <f>SUM(AG335:AH335)</f>
        <v>4246329.4997747969</v>
      </c>
      <c r="AJ335" s="419">
        <f>AI335/Z335</f>
        <v>685.11285895043511</v>
      </c>
      <c r="AK335" s="369">
        <v>1</v>
      </c>
    </row>
    <row r="336" spans="1:37">
      <c r="A336" s="242">
        <v>858</v>
      </c>
      <c r="B336" s="18" t="s">
        <v>309</v>
      </c>
      <c r="C336" s="21">
        <v>40384</v>
      </c>
      <c r="D336" s="476">
        <f>F336-E336</f>
        <v>21482663.005512878</v>
      </c>
      <c r="E336" s="473">
        <v>7011898.8991936985</v>
      </c>
      <c r="F336" s="22">
        <v>28494561.904706579</v>
      </c>
      <c r="G336" s="36">
        <v>-892706.45297598746</v>
      </c>
      <c r="H336" s="22">
        <f>SUM(F336:G336)</f>
        <v>27601855.45173059</v>
      </c>
      <c r="I336" s="616">
        <v>4614969.1142349318</v>
      </c>
      <c r="J336" s="418">
        <f>H336+I336</f>
        <v>32216824.565965522</v>
      </c>
      <c r="K336" s="447">
        <v>-3370584</v>
      </c>
      <c r="L336" s="442">
        <f>J336+K336</f>
        <v>28846240.565965522</v>
      </c>
      <c r="M336" s="418">
        <v>2348502.9101300002</v>
      </c>
      <c r="N336" s="405">
        <f>SUM(L336:M336)</f>
        <v>31194743.476095524</v>
      </c>
      <c r="O336" s="405">
        <f>L336/C336</f>
        <v>714.29874618575479</v>
      </c>
      <c r="P336" s="405">
        <f>N336/C336</f>
        <v>772.45303774008335</v>
      </c>
      <c r="Q336" s="369">
        <v>1</v>
      </c>
      <c r="R336" s="465">
        <v>33</v>
      </c>
      <c r="S336" s="465">
        <v>33</v>
      </c>
      <c r="T336" s="461">
        <f>L336-AI336</f>
        <v>1520778.0782494806</v>
      </c>
      <c r="U336" s="462">
        <f>T336/AI336</f>
        <v>5.5654248448059572E-2</v>
      </c>
      <c r="V336" s="463">
        <f>O336-AJ336</f>
        <v>26.311876562006319</v>
      </c>
      <c r="W336" s="464"/>
      <c r="X336" s="242">
        <v>858</v>
      </c>
      <c r="Y336" s="18" t="s">
        <v>309</v>
      </c>
      <c r="Z336" s="21">
        <v>39718</v>
      </c>
      <c r="AA336" s="473">
        <f>AC336-AB336</f>
        <v>20618427.126766328</v>
      </c>
      <c r="AB336" s="473">
        <v>6151918</v>
      </c>
      <c r="AC336" s="22">
        <v>26770345.126766328</v>
      </c>
      <c r="AD336" s="36">
        <v>-703436</v>
      </c>
      <c r="AE336" s="22">
        <v>26066909</v>
      </c>
      <c r="AF336" s="21">
        <v>4629137.4877160424</v>
      </c>
      <c r="AG336" s="418">
        <f>SUM(AE336:AF336)</f>
        <v>30696046.487716042</v>
      </c>
      <c r="AH336" s="447">
        <v>-3370584</v>
      </c>
      <c r="AI336" s="442">
        <f>SUM(AG336:AH336)</f>
        <v>27325462.487716042</v>
      </c>
      <c r="AJ336" s="419">
        <f>AI336/Z336</f>
        <v>687.98686962374848</v>
      </c>
      <c r="AK336" s="369">
        <v>1</v>
      </c>
    </row>
    <row r="337" spans="1:37">
      <c r="A337" s="242">
        <v>927</v>
      </c>
      <c r="B337" s="18" t="s">
        <v>326</v>
      </c>
      <c r="C337" s="21">
        <v>28913</v>
      </c>
      <c r="D337" s="476">
        <f>F337-E337</f>
        <v>13682800.116263466</v>
      </c>
      <c r="E337" s="473">
        <v>1327533.4052358023</v>
      </c>
      <c r="F337" s="22">
        <v>15010333.521499269</v>
      </c>
      <c r="G337" s="36">
        <v>2614351.9491401748</v>
      </c>
      <c r="H337" s="22">
        <f>SUM(F337:G337)</f>
        <v>17624685.470639445</v>
      </c>
      <c r="I337" s="616">
        <v>4173779.3762061084</v>
      </c>
      <c r="J337" s="418">
        <f>H337+I337</f>
        <v>21798464.846845552</v>
      </c>
      <c r="K337" s="447">
        <v>-3298104</v>
      </c>
      <c r="L337" s="442">
        <f>J337+K337</f>
        <v>18500360.846845552</v>
      </c>
      <c r="M337" s="418">
        <v>-181509.08139000018</v>
      </c>
      <c r="N337" s="405">
        <f>SUM(L337:M337)</f>
        <v>18318851.765455551</v>
      </c>
      <c r="O337" s="405">
        <f>L337/C337</f>
        <v>639.86306667746521</v>
      </c>
      <c r="P337" s="405">
        <f>N337/C337</f>
        <v>633.58529953500329</v>
      </c>
      <c r="Q337" s="369">
        <v>1</v>
      </c>
      <c r="R337" s="465">
        <v>34</v>
      </c>
      <c r="S337" s="465">
        <v>34</v>
      </c>
      <c r="T337" s="461">
        <f>L337-AI337</f>
        <v>-1560551.4986987524</v>
      </c>
      <c r="U337" s="462">
        <f>T337/AI337</f>
        <v>-7.7790654373970369E-2</v>
      </c>
      <c r="V337" s="463">
        <f>O337-AJ337</f>
        <v>-46.238111391015423</v>
      </c>
      <c r="W337" s="464"/>
      <c r="X337" s="242">
        <v>927</v>
      </c>
      <c r="Y337" s="18" t="s">
        <v>326</v>
      </c>
      <c r="Z337" s="21">
        <v>29239</v>
      </c>
      <c r="AA337" s="473">
        <f>AC337-AB337</f>
        <v>14592275.38420104</v>
      </c>
      <c r="AB337" s="473">
        <v>883285</v>
      </c>
      <c r="AC337" s="22">
        <v>15475560.38420104</v>
      </c>
      <c r="AD337" s="36">
        <v>3695454</v>
      </c>
      <c r="AE337" s="22">
        <v>19171015</v>
      </c>
      <c r="AF337" s="21">
        <v>4188001.3455443038</v>
      </c>
      <c r="AG337" s="418">
        <f>SUM(AE337:AF337)</f>
        <v>23359016.345544305</v>
      </c>
      <c r="AH337" s="447">
        <v>-3298104</v>
      </c>
      <c r="AI337" s="442">
        <f>SUM(AG337:AH337)</f>
        <v>20060912.345544305</v>
      </c>
      <c r="AJ337" s="419">
        <f>AI337/Z337</f>
        <v>686.10117806848064</v>
      </c>
      <c r="AK337" s="369">
        <v>1</v>
      </c>
    </row>
    <row r="338" spans="1:37" s="175" customFormat="1">
      <c r="A338" s="550"/>
      <c r="B338" s="24" t="s">
        <v>432</v>
      </c>
      <c r="C338" s="551">
        <f>SUM(C312:C337)</f>
        <v>1733033</v>
      </c>
      <c r="D338" s="569">
        <f t="shared" ref="D338:AI338" si="265">SUM(D312:D337)</f>
        <v>896521072.20601654</v>
      </c>
      <c r="E338" s="569">
        <f t="shared" si="265"/>
        <v>102473793.48821075</v>
      </c>
      <c r="F338" s="551">
        <f t="shared" si="265"/>
        <v>998994865.69422746</v>
      </c>
      <c r="G338" s="551">
        <f t="shared" si="265"/>
        <v>-64088312.13346529</v>
      </c>
      <c r="H338" s="551">
        <f t="shared" si="265"/>
        <v>934906553.56076205</v>
      </c>
      <c r="I338" s="551">
        <f t="shared" si="265"/>
        <v>224156932.30165002</v>
      </c>
      <c r="J338" s="551">
        <f t="shared" si="265"/>
        <v>1159063485.8624122</v>
      </c>
      <c r="K338" s="578">
        <f t="shared" si="265"/>
        <v>21511869</v>
      </c>
      <c r="L338" s="579">
        <f t="shared" si="265"/>
        <v>1180575354.8624122</v>
      </c>
      <c r="M338" s="419">
        <f t="shared" si="265"/>
        <v>-118045864.23708002</v>
      </c>
      <c r="N338" s="419">
        <f t="shared" si="265"/>
        <v>1062529490.6253321</v>
      </c>
      <c r="O338" s="405">
        <f t="shared" ref="O312:O338" si="266">L338/C338</f>
        <v>681.21920059364834</v>
      </c>
      <c r="P338" s="405">
        <f t="shared" ref="P312:P338" si="267">N338/C338</f>
        <v>613.1040151141566</v>
      </c>
      <c r="Q338" s="545">
        <v>1</v>
      </c>
      <c r="R338" s="610">
        <v>35</v>
      </c>
      <c r="S338" s="610">
        <v>35</v>
      </c>
      <c r="T338" s="546">
        <f t="shared" ref="T312:T338" si="268">L338-AI338</f>
        <v>85235179.225863934</v>
      </c>
      <c r="U338" s="547">
        <f t="shared" ref="U312:U338" si="269">T338/AI338</f>
        <v>7.7816171744389984E-2</v>
      </c>
      <c r="V338" s="548">
        <f t="shared" ref="V312:V338" si="270">O338-AJ338</f>
        <v>42.440413805119761</v>
      </c>
      <c r="W338" s="551"/>
      <c r="X338" s="551"/>
      <c r="Y338" s="551"/>
      <c r="Z338" s="551">
        <f t="shared" si="265"/>
        <v>1714741</v>
      </c>
      <c r="AA338" s="551">
        <f t="shared" si="265"/>
        <v>845891063.78743792</v>
      </c>
      <c r="AB338" s="551">
        <f t="shared" si="265"/>
        <v>64557327</v>
      </c>
      <c r="AC338" s="551">
        <f t="shared" si="265"/>
        <v>910448390.78743792</v>
      </c>
      <c r="AD338" s="551">
        <f t="shared" si="265"/>
        <v>-57434977</v>
      </c>
      <c r="AE338" s="551">
        <f t="shared" si="265"/>
        <v>853013416</v>
      </c>
      <c r="AF338" s="551">
        <f t="shared" si="265"/>
        <v>220814890.63654837</v>
      </c>
      <c r="AG338" s="551">
        <f t="shared" si="265"/>
        <v>1073828306.6365483</v>
      </c>
      <c r="AH338" s="551">
        <f t="shared" si="265"/>
        <v>21511869</v>
      </c>
      <c r="AI338" s="551">
        <f t="shared" si="265"/>
        <v>1095340175.6365483</v>
      </c>
      <c r="AJ338" s="419">
        <f t="shared" ref="AJ312:AJ338" si="271">AI338/Z338</f>
        <v>638.77878678852858</v>
      </c>
      <c r="AK338" s="18"/>
    </row>
    <row r="339" spans="1:37">
      <c r="A339" s="243"/>
      <c r="B339" s="24"/>
      <c r="C339" s="25"/>
      <c r="D339" s="577"/>
      <c r="E339" s="577"/>
      <c r="F339" s="26"/>
      <c r="G339" s="38"/>
      <c r="H339" s="38"/>
      <c r="K339" s="580"/>
      <c r="L339" s="581"/>
      <c r="M339" s="582"/>
      <c r="N339" s="582"/>
      <c r="O339" s="582"/>
      <c r="P339" s="582"/>
    </row>
    <row r="340" spans="1:37">
      <c r="A340" s="243"/>
      <c r="B340" s="24"/>
      <c r="C340" s="25"/>
      <c r="D340" s="577"/>
      <c r="E340" s="577"/>
      <c r="F340" s="26"/>
      <c r="G340" s="38"/>
      <c r="H340" s="38"/>
      <c r="K340" s="580"/>
      <c r="L340" s="581"/>
      <c r="M340" s="582"/>
      <c r="N340" s="582"/>
      <c r="O340" s="582"/>
      <c r="P340" s="582"/>
    </row>
    <row r="341" spans="1:37" s="175" customFormat="1">
      <c r="A341" s="544">
        <v>91</v>
      </c>
      <c r="B341" s="18" t="s">
        <v>71</v>
      </c>
      <c r="C341" s="38">
        <v>664028</v>
      </c>
      <c r="D341" s="611">
        <f>F341-E341</f>
        <v>239313378.47077087</v>
      </c>
      <c r="E341" s="612">
        <v>-43939124.603671007</v>
      </c>
      <c r="F341" s="19">
        <v>195374253.86709985</v>
      </c>
      <c r="G341" s="419">
        <v>-58123786.553367086</v>
      </c>
      <c r="H341" s="19">
        <f>SUM(F341:G341)</f>
        <v>137250467.31373277</v>
      </c>
      <c r="I341" s="613">
        <v>90126131.11135605</v>
      </c>
      <c r="J341" s="405">
        <f>H341+I341</f>
        <v>227376598.42508882</v>
      </c>
      <c r="K341" s="614">
        <v>33547405</v>
      </c>
      <c r="L341" s="442">
        <f>J341+K341</f>
        <v>260924003.42508882</v>
      </c>
      <c r="M341" s="405">
        <v>-91797479.716020018</v>
      </c>
      <c r="N341" s="405">
        <f>SUM(L341:M341)</f>
        <v>169126523.7090688</v>
      </c>
      <c r="O341" s="405">
        <f>L341/C341</f>
        <v>392.94126667111749</v>
      </c>
      <c r="P341" s="405">
        <f>N341/C341</f>
        <v>254.69787977173976</v>
      </c>
      <c r="Q341" s="545">
        <v>1</v>
      </c>
      <c r="R341" s="610">
        <v>31</v>
      </c>
      <c r="S341" s="610">
        <v>31</v>
      </c>
      <c r="T341" s="546">
        <f>L341-AI341</f>
        <v>66199780.444703043</v>
      </c>
      <c r="U341" s="547">
        <f>T341/AI341</f>
        <v>0.3399668486615105</v>
      </c>
      <c r="V341" s="548">
        <f>O341-AJ341</f>
        <v>97.213188785415355</v>
      </c>
      <c r="W341" s="615"/>
      <c r="X341" s="544">
        <v>91</v>
      </c>
      <c r="Y341" s="18" t="s">
        <v>71</v>
      </c>
      <c r="Z341" s="38">
        <v>658457</v>
      </c>
      <c r="AA341" s="612">
        <f>AC341-AB341</f>
        <v>217309648.77371544</v>
      </c>
      <c r="AB341" s="612">
        <v>-83668593</v>
      </c>
      <c r="AC341" s="19">
        <v>133641055.77371544</v>
      </c>
      <c r="AD341" s="419">
        <v>-60743727</v>
      </c>
      <c r="AE341" s="19">
        <v>72897329</v>
      </c>
      <c r="AF341" s="38">
        <v>88279488.98038578</v>
      </c>
      <c r="AG341" s="405">
        <f>SUM(AE341:AF341)</f>
        <v>161176817.98038578</v>
      </c>
      <c r="AH341" s="614">
        <v>33547405</v>
      </c>
      <c r="AI341" s="442">
        <f>SUM(AG341:AH341)</f>
        <v>194724222.98038578</v>
      </c>
      <c r="AJ341" s="419">
        <f>AI341/Z341</f>
        <v>295.72807788570213</v>
      </c>
      <c r="AK341" s="545">
        <v>1</v>
      </c>
    </row>
    <row r="342" spans="1:37">
      <c r="A342" s="242"/>
      <c r="B342" s="18"/>
      <c r="C342" s="21"/>
      <c r="D342" s="476"/>
      <c r="E342" s="473"/>
      <c r="F342" s="22"/>
      <c r="G342" s="36"/>
      <c r="H342" s="22"/>
      <c r="I342" s="425"/>
      <c r="J342" s="418"/>
      <c r="K342" s="447"/>
      <c r="L342" s="442"/>
      <c r="M342" s="418"/>
      <c r="N342" s="405"/>
      <c r="O342" s="405"/>
      <c r="P342" s="405"/>
      <c r="Q342" s="369"/>
      <c r="R342" s="465"/>
      <c r="S342" s="465"/>
      <c r="T342" s="461"/>
      <c r="U342" s="462"/>
      <c r="V342" s="463"/>
      <c r="W342" s="464"/>
      <c r="X342" s="242"/>
      <c r="Y342" s="18"/>
      <c r="Z342" s="21"/>
      <c r="AA342" s="473"/>
      <c r="AB342" s="473"/>
      <c r="AC342" s="22"/>
      <c r="AD342" s="36"/>
      <c r="AE342" s="22"/>
      <c r="AF342" s="21"/>
      <c r="AG342" s="418"/>
      <c r="AH342" s="447"/>
      <c r="AI342" s="442"/>
      <c r="AJ342" s="419"/>
      <c r="AK342" s="369"/>
    </row>
    <row r="343" spans="1:37">
      <c r="A343" s="242">
        <v>18</v>
      </c>
      <c r="B343" s="18" t="s">
        <v>49</v>
      </c>
      <c r="C343" s="21">
        <v>4763</v>
      </c>
      <c r="D343" s="476">
        <f t="shared" ref="D343:D349" si="272">F343-E343</f>
        <v>2347422.0303152548</v>
      </c>
      <c r="E343" s="473">
        <v>-954606.39706081268</v>
      </c>
      <c r="F343" s="22">
        <v>1392815.6332544419</v>
      </c>
      <c r="G343" s="36">
        <v>1191234.9836468897</v>
      </c>
      <c r="H343" s="22">
        <f t="shared" ref="H343:H349" si="273">SUM(F343:G343)</f>
        <v>2584050.6169013316</v>
      </c>
      <c r="I343" s="425">
        <v>829716.90878165886</v>
      </c>
      <c r="J343" s="418">
        <f t="shared" ref="J343:J349" si="274">H343+I343</f>
        <v>3413767.5256829904</v>
      </c>
      <c r="K343" s="447">
        <v>-92555</v>
      </c>
      <c r="L343" s="442">
        <f t="shared" ref="L343:L349" si="275">J343+K343</f>
        <v>3321212.5256829904</v>
      </c>
      <c r="M343" s="418">
        <v>393615.43780000048</v>
      </c>
      <c r="N343" s="405">
        <f t="shared" ref="N343:N349" si="276">SUM(L343:M343)</f>
        <v>3714827.9634829909</v>
      </c>
      <c r="O343" s="405">
        <f t="shared" ref="O343:O350" si="277">L343/C343</f>
        <v>697.29425271530351</v>
      </c>
      <c r="P343" s="405">
        <f t="shared" ref="P343:P350" si="278">N343/C343</f>
        <v>779.93448739932626</v>
      </c>
      <c r="Q343" s="369">
        <v>1</v>
      </c>
      <c r="R343" s="465">
        <v>32</v>
      </c>
      <c r="S343" s="465">
        <v>32</v>
      </c>
      <c r="T343" s="461">
        <f t="shared" ref="T343:T350" si="279">L343-AI343</f>
        <v>-276483.49004222453</v>
      </c>
      <c r="U343" s="462">
        <f t="shared" ref="U343:U350" si="280">T343/AI343</f>
        <v>-7.6850153218543021E-2</v>
      </c>
      <c r="V343" s="463">
        <f t="shared" ref="V343:V350" si="281">O343-AJ343</f>
        <v>-44.957865239145576</v>
      </c>
      <c r="W343" s="464"/>
      <c r="X343" s="242">
        <v>18</v>
      </c>
      <c r="Y343" s="18" t="s">
        <v>49</v>
      </c>
      <c r="Z343" s="21">
        <v>4847</v>
      </c>
      <c r="AA343" s="473">
        <f t="shared" ref="AA343:AA349" si="282">AC343-AB343</f>
        <v>2365485.4276220202</v>
      </c>
      <c r="AB343" s="473">
        <v>-783508</v>
      </c>
      <c r="AC343" s="22">
        <v>1581977.42762202</v>
      </c>
      <c r="AD343" s="36">
        <v>1264212</v>
      </c>
      <c r="AE343" s="22">
        <v>2846189</v>
      </c>
      <c r="AF343" s="21">
        <v>844062.01572521508</v>
      </c>
      <c r="AG343" s="418">
        <f t="shared" ref="AG343:AG349" si="283">SUM(AE343:AF343)</f>
        <v>3690251.015725215</v>
      </c>
      <c r="AH343" s="447">
        <v>-92555</v>
      </c>
      <c r="AI343" s="442">
        <f t="shared" ref="AI343:AI349" si="284">SUM(AG343:AH343)</f>
        <v>3597696.015725215</v>
      </c>
      <c r="AJ343" s="419">
        <f t="shared" ref="AJ343:AJ350" si="285">AI343/Z343</f>
        <v>742.25211795444909</v>
      </c>
      <c r="AK343" s="369">
        <v>1</v>
      </c>
    </row>
    <row r="344" spans="1:37">
      <c r="A344" s="242">
        <v>407</v>
      </c>
      <c r="B344" s="18" t="s">
        <v>166</v>
      </c>
      <c r="C344" s="21">
        <v>2518</v>
      </c>
      <c r="D344" s="476">
        <f t="shared" si="272"/>
        <v>1157587.2629017914</v>
      </c>
      <c r="E344" s="473">
        <v>136205.04636560427</v>
      </c>
      <c r="F344" s="22">
        <v>1293792.3092673956</v>
      </c>
      <c r="G344" s="36">
        <v>1205118.4663314817</v>
      </c>
      <c r="H344" s="22">
        <f t="shared" si="273"/>
        <v>2498910.7755988771</v>
      </c>
      <c r="I344" s="425">
        <v>645586.12050310674</v>
      </c>
      <c r="J344" s="418">
        <f t="shared" si="274"/>
        <v>3144496.8961019837</v>
      </c>
      <c r="K344" s="447">
        <v>-607934</v>
      </c>
      <c r="L344" s="442">
        <f t="shared" si="275"/>
        <v>2536562.8961019837</v>
      </c>
      <c r="M344" s="418">
        <v>-870751.31000000017</v>
      </c>
      <c r="N344" s="405">
        <f t="shared" si="276"/>
        <v>1665811.5861019837</v>
      </c>
      <c r="O344" s="405">
        <f t="shared" si="277"/>
        <v>1007.3720794686194</v>
      </c>
      <c r="P344" s="405">
        <f t="shared" si="278"/>
        <v>661.56139241540257</v>
      </c>
      <c r="Q344" s="369">
        <v>1</v>
      </c>
      <c r="R344" s="465">
        <v>32</v>
      </c>
      <c r="S344" s="465">
        <v>32</v>
      </c>
      <c r="T344" s="461">
        <f t="shared" si="279"/>
        <v>-189858.21512425039</v>
      </c>
      <c r="U344" s="462">
        <f t="shared" si="280"/>
        <v>-6.9636423493970021E-2</v>
      </c>
      <c r="V344" s="463">
        <f t="shared" si="281"/>
        <v>-49.380289223719501</v>
      </c>
      <c r="W344" s="464"/>
      <c r="X344" s="242">
        <v>407</v>
      </c>
      <c r="Y344" s="18" t="s">
        <v>166</v>
      </c>
      <c r="Z344" s="21">
        <v>2580</v>
      </c>
      <c r="AA344" s="473">
        <f t="shared" si="282"/>
        <v>1136775.5261859666</v>
      </c>
      <c r="AB344" s="473">
        <v>343910</v>
      </c>
      <c r="AC344" s="22">
        <v>1480685.5261859666</v>
      </c>
      <c r="AD344" s="36">
        <v>1207079</v>
      </c>
      <c r="AE344" s="22">
        <v>2687764</v>
      </c>
      <c r="AF344" s="21">
        <v>646591.111226234</v>
      </c>
      <c r="AG344" s="418">
        <f t="shared" si="283"/>
        <v>3334355.1112262341</v>
      </c>
      <c r="AH344" s="447">
        <v>-607934</v>
      </c>
      <c r="AI344" s="442">
        <f t="shared" si="284"/>
        <v>2726421.1112262341</v>
      </c>
      <c r="AJ344" s="419">
        <f t="shared" si="285"/>
        <v>1056.7523686923389</v>
      </c>
      <c r="AK344" s="369">
        <v>1</v>
      </c>
    </row>
    <row r="345" spans="1:37">
      <c r="A345" s="242">
        <v>434</v>
      </c>
      <c r="B345" s="18" t="s">
        <v>179</v>
      </c>
      <c r="C345" s="21">
        <v>14568</v>
      </c>
      <c r="D345" s="476">
        <f t="shared" si="272"/>
        <v>3471166.9274256309</v>
      </c>
      <c r="E345" s="473">
        <v>2507708.3797502178</v>
      </c>
      <c r="F345" s="22">
        <v>5978875.3071758486</v>
      </c>
      <c r="G345" s="36">
        <v>900680.76137791015</v>
      </c>
      <c r="H345" s="22">
        <f t="shared" si="273"/>
        <v>6879556.0685537588</v>
      </c>
      <c r="I345" s="425">
        <v>2635143.2252319632</v>
      </c>
      <c r="J345" s="418">
        <f t="shared" si="274"/>
        <v>9514699.2937857211</v>
      </c>
      <c r="K345" s="447">
        <v>-1018727</v>
      </c>
      <c r="L345" s="442">
        <f t="shared" si="275"/>
        <v>8495972.2937857211</v>
      </c>
      <c r="M345" s="418">
        <v>907896.39590000012</v>
      </c>
      <c r="N345" s="405">
        <f t="shared" si="276"/>
        <v>9403868.689685721</v>
      </c>
      <c r="O345" s="405">
        <f t="shared" si="277"/>
        <v>583.19414427414335</v>
      </c>
      <c r="P345" s="405">
        <f t="shared" si="278"/>
        <v>645.51542350945363</v>
      </c>
      <c r="Q345" s="369">
        <v>1</v>
      </c>
      <c r="R345" s="465">
        <v>32</v>
      </c>
      <c r="S345" s="465">
        <v>32</v>
      </c>
      <c r="T345" s="461">
        <f t="shared" si="279"/>
        <v>-2559790.2507719509</v>
      </c>
      <c r="U345" s="462">
        <f t="shared" si="280"/>
        <v>-0.23153448171985547</v>
      </c>
      <c r="V345" s="463">
        <f t="shared" si="281"/>
        <v>-171.82617564374721</v>
      </c>
      <c r="W345" s="464"/>
      <c r="X345" s="242">
        <v>434</v>
      </c>
      <c r="Y345" s="18" t="s">
        <v>179</v>
      </c>
      <c r="Z345" s="21">
        <v>14643</v>
      </c>
      <c r="AA345" s="473">
        <f t="shared" si="282"/>
        <v>3862078.663223872</v>
      </c>
      <c r="AB345" s="473">
        <v>3672702</v>
      </c>
      <c r="AC345" s="22">
        <v>7534780.663223872</v>
      </c>
      <c r="AD345" s="36">
        <v>1902749</v>
      </c>
      <c r="AE345" s="22">
        <v>9437530</v>
      </c>
      <c r="AF345" s="21">
        <v>2636959.544557672</v>
      </c>
      <c r="AG345" s="418">
        <f t="shared" si="283"/>
        <v>12074489.544557672</v>
      </c>
      <c r="AH345" s="447">
        <v>-1018727</v>
      </c>
      <c r="AI345" s="442">
        <f t="shared" si="284"/>
        <v>11055762.544557672</v>
      </c>
      <c r="AJ345" s="419">
        <f t="shared" si="285"/>
        <v>755.02031991789056</v>
      </c>
      <c r="AK345" s="369">
        <v>1</v>
      </c>
    </row>
    <row r="346" spans="1:37">
      <c r="A346" s="242">
        <v>504</v>
      </c>
      <c r="B346" s="18" t="s">
        <v>199</v>
      </c>
      <c r="C346" s="21">
        <v>1764</v>
      </c>
      <c r="D346" s="476">
        <f t="shared" si="272"/>
        <v>504710.9221904201</v>
      </c>
      <c r="E346" s="473">
        <v>-763598.35241221869</v>
      </c>
      <c r="F346" s="22">
        <v>-258887.4302217986</v>
      </c>
      <c r="G346" s="36">
        <v>753206.48148884752</v>
      </c>
      <c r="H346" s="22">
        <f t="shared" si="273"/>
        <v>494319.05126704893</v>
      </c>
      <c r="I346" s="425">
        <v>390394.79050464102</v>
      </c>
      <c r="J346" s="418">
        <f t="shared" si="274"/>
        <v>884713.84177168994</v>
      </c>
      <c r="K346" s="447">
        <v>-503678</v>
      </c>
      <c r="L346" s="442">
        <f t="shared" si="275"/>
        <v>381035.84177168994</v>
      </c>
      <c r="M346" s="418">
        <v>-848153.59590000007</v>
      </c>
      <c r="N346" s="405">
        <f t="shared" si="276"/>
        <v>-467117.75412831013</v>
      </c>
      <c r="O346" s="405">
        <f t="shared" si="277"/>
        <v>216.00671302249998</v>
      </c>
      <c r="P346" s="405">
        <f t="shared" si="278"/>
        <v>-264.80598306593544</v>
      </c>
      <c r="Q346" s="369">
        <v>1</v>
      </c>
      <c r="R346" s="465">
        <v>32</v>
      </c>
      <c r="S346" s="465">
        <v>32</v>
      </c>
      <c r="T346" s="461">
        <f t="shared" si="279"/>
        <v>-618456.68615055666</v>
      </c>
      <c r="U346" s="462">
        <f t="shared" si="280"/>
        <v>-0.61877069500080162</v>
      </c>
      <c r="V346" s="463">
        <f t="shared" si="281"/>
        <v>-334.37463495230543</v>
      </c>
      <c r="W346" s="464"/>
      <c r="X346" s="242">
        <v>504</v>
      </c>
      <c r="Y346" s="18" t="s">
        <v>199</v>
      </c>
      <c r="Z346" s="21">
        <v>1816</v>
      </c>
      <c r="AA346" s="473">
        <f t="shared" si="282"/>
        <v>465569.33828527154</v>
      </c>
      <c r="AB346" s="473">
        <v>-127365</v>
      </c>
      <c r="AC346" s="22">
        <v>338204.33828527154</v>
      </c>
      <c r="AD346" s="36">
        <v>770223</v>
      </c>
      <c r="AE346" s="22">
        <v>1108427</v>
      </c>
      <c r="AF346" s="21">
        <v>394743.52792224655</v>
      </c>
      <c r="AG346" s="418">
        <f t="shared" si="283"/>
        <v>1503170.5279222466</v>
      </c>
      <c r="AH346" s="447">
        <v>-503678</v>
      </c>
      <c r="AI346" s="442">
        <f t="shared" si="284"/>
        <v>999492.52792224661</v>
      </c>
      <c r="AJ346" s="419">
        <f t="shared" si="285"/>
        <v>550.38134797480541</v>
      </c>
      <c r="AK346" s="369">
        <v>1</v>
      </c>
    </row>
    <row r="347" spans="1:37">
      <c r="A347" s="242">
        <v>616</v>
      </c>
      <c r="B347" s="18" t="s">
        <v>237</v>
      </c>
      <c r="C347" s="21">
        <v>1807</v>
      </c>
      <c r="D347" s="476">
        <f t="shared" si="272"/>
        <v>377808.04691851354</v>
      </c>
      <c r="E347" s="473">
        <v>-262499.60379394714</v>
      </c>
      <c r="F347" s="22">
        <v>115308.4431245664</v>
      </c>
      <c r="G347" s="36">
        <v>778909.67029575957</v>
      </c>
      <c r="H347" s="22">
        <f t="shared" si="273"/>
        <v>894218.11342032603</v>
      </c>
      <c r="I347" s="425">
        <v>388703.8806760055</v>
      </c>
      <c r="J347" s="418">
        <f t="shared" si="274"/>
        <v>1282921.9940963315</v>
      </c>
      <c r="K347" s="447">
        <v>-511293</v>
      </c>
      <c r="L347" s="442">
        <f t="shared" si="275"/>
        <v>771628.99409633153</v>
      </c>
      <c r="M347" s="418">
        <v>-658515.01300000027</v>
      </c>
      <c r="N347" s="405">
        <f t="shared" si="276"/>
        <v>113113.98109633126</v>
      </c>
      <c r="O347" s="405">
        <f t="shared" si="277"/>
        <v>427.02213287013365</v>
      </c>
      <c r="P347" s="405">
        <f t="shared" si="278"/>
        <v>62.597665244234236</v>
      </c>
      <c r="Q347" s="369">
        <v>1</v>
      </c>
      <c r="R347" s="465">
        <v>32</v>
      </c>
      <c r="S347" s="465">
        <v>32</v>
      </c>
      <c r="T347" s="461">
        <f t="shared" si="279"/>
        <v>-333800.81529040798</v>
      </c>
      <c r="U347" s="462">
        <f t="shared" si="280"/>
        <v>-0.3019647312348045</v>
      </c>
      <c r="V347" s="463">
        <f t="shared" si="281"/>
        <v>-171.15417091056952</v>
      </c>
      <c r="W347" s="464"/>
      <c r="X347" s="242">
        <v>616</v>
      </c>
      <c r="Y347" s="18" t="s">
        <v>237</v>
      </c>
      <c r="Z347" s="21">
        <v>1848</v>
      </c>
      <c r="AA347" s="473">
        <f t="shared" si="282"/>
        <v>502578.03517213208</v>
      </c>
      <c r="AB347" s="473">
        <v>-55917</v>
      </c>
      <c r="AC347" s="22">
        <v>446661.03517213208</v>
      </c>
      <c r="AD347" s="36">
        <v>778797</v>
      </c>
      <c r="AE347" s="22">
        <v>1225458</v>
      </c>
      <c r="AF347" s="21">
        <v>391264.80938673939</v>
      </c>
      <c r="AG347" s="418">
        <f t="shared" si="283"/>
        <v>1616722.8093867395</v>
      </c>
      <c r="AH347" s="447">
        <v>-511293</v>
      </c>
      <c r="AI347" s="442">
        <f t="shared" si="284"/>
        <v>1105429.8093867395</v>
      </c>
      <c r="AJ347" s="419">
        <f t="shared" si="285"/>
        <v>598.17630378070317</v>
      </c>
      <c r="AK347" s="369">
        <v>1</v>
      </c>
    </row>
    <row r="348" spans="1:37">
      <c r="A348" s="242">
        <v>638</v>
      </c>
      <c r="B348" s="18" t="s">
        <v>248</v>
      </c>
      <c r="C348" s="21">
        <v>51232</v>
      </c>
      <c r="D348" s="476">
        <f t="shared" si="272"/>
        <v>27039849.092192836</v>
      </c>
      <c r="E348" s="473">
        <v>17405220.868015923</v>
      </c>
      <c r="F348" s="22">
        <v>44445069.960208759</v>
      </c>
      <c r="G348" s="36">
        <v>-3458454.8465271192</v>
      </c>
      <c r="H348" s="22">
        <f t="shared" si="273"/>
        <v>40986615.113681637</v>
      </c>
      <c r="I348" s="425">
        <v>7485267.7983686598</v>
      </c>
      <c r="J348" s="418">
        <f t="shared" si="274"/>
        <v>48471882.912050299</v>
      </c>
      <c r="K348" s="447">
        <v>-1028186</v>
      </c>
      <c r="L348" s="442">
        <f t="shared" si="275"/>
        <v>47443696.912050299</v>
      </c>
      <c r="M348" s="418">
        <v>-637779.78068999981</v>
      </c>
      <c r="N348" s="405">
        <f t="shared" si="276"/>
        <v>46805917.1313603</v>
      </c>
      <c r="O348" s="405">
        <f t="shared" si="277"/>
        <v>926.05592036325538</v>
      </c>
      <c r="P348" s="405">
        <f t="shared" si="278"/>
        <v>913.60706455653303</v>
      </c>
      <c r="Q348" s="369">
        <v>1</v>
      </c>
      <c r="R348" s="465">
        <v>32</v>
      </c>
      <c r="S348" s="465">
        <v>32</v>
      </c>
      <c r="T348" s="461">
        <f t="shared" si="279"/>
        <v>54450.248948410153</v>
      </c>
      <c r="U348" s="462">
        <f t="shared" si="280"/>
        <v>1.1490000956441895E-3</v>
      </c>
      <c r="V348" s="463">
        <f t="shared" si="281"/>
        <v>-0.43817850674963665</v>
      </c>
      <c r="W348" s="464"/>
      <c r="X348" s="242">
        <v>638</v>
      </c>
      <c r="Y348" s="18" t="s">
        <v>248</v>
      </c>
      <c r="Z348" s="21">
        <v>51149</v>
      </c>
      <c r="AA348" s="473">
        <f t="shared" si="282"/>
        <v>25998703.789439157</v>
      </c>
      <c r="AB348" s="473">
        <v>19427005</v>
      </c>
      <c r="AC348" s="22">
        <v>45425708.789439157</v>
      </c>
      <c r="AD348" s="36">
        <v>-4472510</v>
      </c>
      <c r="AE348" s="22">
        <v>40953199</v>
      </c>
      <c r="AF348" s="21">
        <v>7464233.663101892</v>
      </c>
      <c r="AG348" s="418">
        <f t="shared" si="283"/>
        <v>48417432.663101889</v>
      </c>
      <c r="AH348" s="447">
        <v>-1028186</v>
      </c>
      <c r="AI348" s="442">
        <f t="shared" si="284"/>
        <v>47389246.663101889</v>
      </c>
      <c r="AJ348" s="419">
        <f t="shared" si="285"/>
        <v>926.49409887000502</v>
      </c>
      <c r="AK348" s="369">
        <v>1</v>
      </c>
    </row>
    <row r="349" spans="1:37">
      <c r="A349" s="242">
        <v>753</v>
      </c>
      <c r="B349" s="18" t="s">
        <v>279</v>
      </c>
      <c r="C349" s="21">
        <v>22320</v>
      </c>
      <c r="D349" s="476">
        <f t="shared" si="272"/>
        <v>13690346.348620944</v>
      </c>
      <c r="E349" s="473">
        <v>9157788.5106020197</v>
      </c>
      <c r="F349" s="22">
        <v>22848134.859222963</v>
      </c>
      <c r="G349" s="36">
        <v>-611625.19707006414</v>
      </c>
      <c r="H349" s="22">
        <f t="shared" si="273"/>
        <v>22236509.662152898</v>
      </c>
      <c r="I349" s="425">
        <v>2524700.1190139693</v>
      </c>
      <c r="J349" s="418">
        <f t="shared" si="274"/>
        <v>24761209.781166866</v>
      </c>
      <c r="K349" s="447">
        <v>-2128985</v>
      </c>
      <c r="L349" s="442">
        <f t="shared" si="275"/>
        <v>22632224.781166866</v>
      </c>
      <c r="M349" s="418">
        <v>-129384.98196</v>
      </c>
      <c r="N349" s="405">
        <f t="shared" si="276"/>
        <v>22502839.799206868</v>
      </c>
      <c r="O349" s="405">
        <f t="shared" si="277"/>
        <v>1013.9885654644653</v>
      </c>
      <c r="P349" s="405">
        <f t="shared" si="278"/>
        <v>1008.1917472762933</v>
      </c>
      <c r="Q349" s="369">
        <v>1</v>
      </c>
      <c r="R349" s="465">
        <v>32</v>
      </c>
      <c r="S349" s="465">
        <v>32</v>
      </c>
      <c r="T349" s="461">
        <f t="shared" si="279"/>
        <v>628752.89393210411</v>
      </c>
      <c r="U349" s="462">
        <f t="shared" si="280"/>
        <v>2.8575167462407281E-2</v>
      </c>
      <c r="V349" s="463">
        <f t="shared" si="281"/>
        <v>22.394519171776551</v>
      </c>
      <c r="W349" s="464"/>
      <c r="X349" s="242">
        <v>753</v>
      </c>
      <c r="Y349" s="18" t="s">
        <v>279</v>
      </c>
      <c r="Z349" s="21">
        <v>22190</v>
      </c>
      <c r="AA349" s="473">
        <f t="shared" si="282"/>
        <v>13567638.882167041</v>
      </c>
      <c r="AB349" s="473">
        <v>8674619</v>
      </c>
      <c r="AC349" s="22">
        <v>22242257.882167041</v>
      </c>
      <c r="AD349" s="36">
        <v>-640179</v>
      </c>
      <c r="AE349" s="22">
        <v>21602079</v>
      </c>
      <c r="AF349" s="21">
        <v>2530377.8872347632</v>
      </c>
      <c r="AG349" s="418">
        <f t="shared" si="283"/>
        <v>24132456.887234762</v>
      </c>
      <c r="AH349" s="447">
        <v>-2128985</v>
      </c>
      <c r="AI349" s="442">
        <f t="shared" si="284"/>
        <v>22003471.887234762</v>
      </c>
      <c r="AJ349" s="419">
        <f t="shared" si="285"/>
        <v>991.59404629268874</v>
      </c>
      <c r="AK349" s="369">
        <v>1</v>
      </c>
    </row>
    <row r="350" spans="1:37" s="175" customFormat="1">
      <c r="A350" s="544"/>
      <c r="B350" s="18" t="s">
        <v>433</v>
      </c>
      <c r="C350" s="38">
        <f>SUM(C343:C349)</f>
        <v>98972</v>
      </c>
      <c r="D350" s="568">
        <f t="shared" ref="D350:AI350" si="286">SUM(D343:D349)</f>
        <v>48588890.63056539</v>
      </c>
      <c r="E350" s="568">
        <f t="shared" si="286"/>
        <v>27226218.451466788</v>
      </c>
      <c r="F350" s="38">
        <f t="shared" si="286"/>
        <v>75815109.082032174</v>
      </c>
      <c r="G350" s="38">
        <f t="shared" si="286"/>
        <v>759070.31954370521</v>
      </c>
      <c r="H350" s="38">
        <f t="shared" si="286"/>
        <v>76574179.401575878</v>
      </c>
      <c r="I350" s="38">
        <f t="shared" si="286"/>
        <v>14899512.843080003</v>
      </c>
      <c r="J350" s="38">
        <f t="shared" si="286"/>
        <v>91473692.244655877</v>
      </c>
      <c r="K350" s="578">
        <f t="shared" si="286"/>
        <v>-5891358</v>
      </c>
      <c r="L350" s="579">
        <f t="shared" si="286"/>
        <v>85582334.244655877</v>
      </c>
      <c r="M350" s="419">
        <f t="shared" si="286"/>
        <v>-1843072.8478499996</v>
      </c>
      <c r="N350" s="419">
        <f t="shared" si="286"/>
        <v>83739261.396805882</v>
      </c>
      <c r="O350" s="405">
        <f t="shared" si="277"/>
        <v>864.71258784965323</v>
      </c>
      <c r="P350" s="405">
        <f t="shared" si="278"/>
        <v>846.09042352186361</v>
      </c>
      <c r="Q350" s="545">
        <v>1</v>
      </c>
      <c r="R350" s="610">
        <v>32</v>
      </c>
      <c r="S350" s="610">
        <v>32</v>
      </c>
      <c r="T350" s="546">
        <f t="shared" si="279"/>
        <v>-3295186.3144988716</v>
      </c>
      <c r="U350" s="547">
        <f t="shared" si="280"/>
        <v>-3.7075587772564769E-2</v>
      </c>
      <c r="V350" s="548">
        <f t="shared" si="281"/>
        <v>-32.378653549665955</v>
      </c>
      <c r="W350" s="38"/>
      <c r="X350" s="38"/>
      <c r="Y350" s="38"/>
      <c r="Z350" s="38">
        <f t="shared" si="286"/>
        <v>99073</v>
      </c>
      <c r="AA350" s="38">
        <f t="shared" si="286"/>
        <v>47898829.662095457</v>
      </c>
      <c r="AB350" s="38">
        <f t="shared" si="286"/>
        <v>31151446</v>
      </c>
      <c r="AC350" s="38">
        <f t="shared" si="286"/>
        <v>79050275.662095457</v>
      </c>
      <c r="AD350" s="38">
        <f t="shared" si="286"/>
        <v>810371</v>
      </c>
      <c r="AE350" s="38">
        <f t="shared" si="286"/>
        <v>79860646</v>
      </c>
      <c r="AF350" s="38">
        <f t="shared" si="286"/>
        <v>14908232.55915476</v>
      </c>
      <c r="AG350" s="38">
        <f t="shared" si="286"/>
        <v>94768878.559154764</v>
      </c>
      <c r="AH350" s="38">
        <f t="shared" si="286"/>
        <v>-5891358</v>
      </c>
      <c r="AI350" s="38">
        <f t="shared" si="286"/>
        <v>88877520.559154749</v>
      </c>
      <c r="AJ350" s="419">
        <f t="shared" si="285"/>
        <v>897.09124139931919</v>
      </c>
      <c r="AK350" s="545"/>
    </row>
    <row r="351" spans="1:37">
      <c r="A351" s="242"/>
      <c r="B351" s="18"/>
      <c r="C351" s="21"/>
      <c r="D351" s="476"/>
      <c r="E351" s="473"/>
      <c r="F351" s="22"/>
      <c r="G351" s="36"/>
      <c r="H351" s="22"/>
      <c r="I351" s="425"/>
      <c r="J351" s="418"/>
      <c r="K351" s="447"/>
      <c r="L351" s="442"/>
      <c r="M351" s="418"/>
      <c r="N351" s="405"/>
      <c r="O351" s="405"/>
      <c r="P351" s="405"/>
      <c r="Q351" s="369"/>
      <c r="R351" s="465"/>
      <c r="S351" s="465"/>
      <c r="T351" s="461"/>
      <c r="U351" s="462"/>
      <c r="V351" s="463"/>
      <c r="W351" s="464"/>
      <c r="X351" s="242"/>
      <c r="Y351" s="18"/>
      <c r="Z351" s="21"/>
      <c r="AA351" s="473"/>
      <c r="AB351" s="473"/>
      <c r="AC351" s="22"/>
      <c r="AD351" s="36"/>
      <c r="AE351" s="22"/>
      <c r="AF351" s="21"/>
      <c r="AG351" s="418"/>
      <c r="AH351" s="447"/>
      <c r="AI351" s="442"/>
      <c r="AJ351" s="419"/>
      <c r="AK351" s="369"/>
    </row>
    <row r="352" spans="1:37">
      <c r="A352" s="242">
        <v>106</v>
      </c>
      <c r="B352" s="18" t="s">
        <v>78</v>
      </c>
      <c r="C352" s="21">
        <v>46797</v>
      </c>
      <c r="D352" s="476">
        <f t="shared" ref="D352:D357" si="287">F352-E352</f>
        <v>10571570.903808948</v>
      </c>
      <c r="E352" s="473">
        <v>-2942055.7339625023</v>
      </c>
      <c r="F352" s="22">
        <v>7629515.1698464453</v>
      </c>
      <c r="G352" s="36">
        <v>-322500.66219971125</v>
      </c>
      <c r="H352" s="22">
        <f t="shared" ref="H352:H357" si="288">SUM(F352:G352)</f>
        <v>7307014.5076467339</v>
      </c>
      <c r="I352" s="425">
        <v>6757521.3314964902</v>
      </c>
      <c r="J352" s="418">
        <f t="shared" ref="J352:J357" si="289">H352+I352</f>
        <v>14064535.839143224</v>
      </c>
      <c r="K352" s="447">
        <v>-1743950</v>
      </c>
      <c r="L352" s="442">
        <f t="shared" ref="L352:L357" si="290">J352+K352</f>
        <v>12320585.839143224</v>
      </c>
      <c r="M352" s="418">
        <v>-134451.17139999964</v>
      </c>
      <c r="N352" s="405">
        <f t="shared" ref="N352:N357" si="291">SUM(L352:M352)</f>
        <v>12186134.667743225</v>
      </c>
      <c r="O352" s="405">
        <f t="shared" ref="O352:O358" si="292">L352/C352</f>
        <v>263.27725792557692</v>
      </c>
      <c r="P352" s="405">
        <f t="shared" ref="P352:P358" si="293">N352/C352</f>
        <v>260.40418547648835</v>
      </c>
      <c r="Q352" s="369">
        <v>1</v>
      </c>
      <c r="R352" s="465">
        <v>33</v>
      </c>
      <c r="S352" s="465">
        <v>33</v>
      </c>
      <c r="T352" s="461">
        <f t="shared" ref="T352:T358" si="294">L352-AI352</f>
        <v>-8517506.0997563191</v>
      </c>
      <c r="U352" s="462">
        <f t="shared" ref="U352:U358" si="295">T352/AI352</f>
        <v>-0.4087469296484027</v>
      </c>
      <c r="V352" s="463">
        <f t="shared" ref="V352:V358" si="296">O352-AJ352</f>
        <v>-181.22129025914029</v>
      </c>
      <c r="W352" s="464"/>
      <c r="X352" s="242">
        <v>106</v>
      </c>
      <c r="Y352" s="18" t="s">
        <v>78</v>
      </c>
      <c r="Z352" s="21">
        <v>46880</v>
      </c>
      <c r="AA352" s="473">
        <f t="shared" ref="AA352:AA357" si="297">AC352-AB352</f>
        <v>10642493.672036525</v>
      </c>
      <c r="AB352" s="473">
        <v>5430496</v>
      </c>
      <c r="AC352" s="22">
        <v>16072989.672036525</v>
      </c>
      <c r="AD352" s="36">
        <v>-202173</v>
      </c>
      <c r="AE352" s="22">
        <v>15870816</v>
      </c>
      <c r="AF352" s="21">
        <v>6711225.9388995422</v>
      </c>
      <c r="AG352" s="418">
        <f t="shared" ref="AG352:AG357" si="298">SUM(AE352:AF352)</f>
        <v>22582041.938899543</v>
      </c>
      <c r="AH352" s="447">
        <v>-1743950</v>
      </c>
      <c r="AI352" s="442">
        <f t="shared" ref="AI352:AI357" si="299">SUM(AG352:AH352)</f>
        <v>20838091.938899543</v>
      </c>
      <c r="AJ352" s="419">
        <f t="shared" ref="AJ352:AJ358" si="300">AI352/Z352</f>
        <v>444.49854818471721</v>
      </c>
      <c r="AK352" s="369">
        <v>1</v>
      </c>
    </row>
    <row r="353" spans="1:37">
      <c r="A353" s="242">
        <v>186</v>
      </c>
      <c r="B353" s="18" t="s">
        <v>104</v>
      </c>
      <c r="C353" s="21">
        <v>45630</v>
      </c>
      <c r="D353" s="476">
        <f t="shared" si="287"/>
        <v>15686771.174580259</v>
      </c>
      <c r="E353" s="473">
        <v>-9712613.9943845104</v>
      </c>
      <c r="F353" s="22">
        <v>5974157.1801957488</v>
      </c>
      <c r="G353" s="36">
        <v>1018984.4150808139</v>
      </c>
      <c r="H353" s="22">
        <f t="shared" si="288"/>
        <v>6993141.5952765625</v>
      </c>
      <c r="I353" s="425">
        <v>5530425.0331454678</v>
      </c>
      <c r="J353" s="418">
        <f t="shared" si="289"/>
        <v>12523566.628422029</v>
      </c>
      <c r="K353" s="447">
        <v>-479588</v>
      </c>
      <c r="L353" s="442">
        <f t="shared" si="290"/>
        <v>12043978.628422029</v>
      </c>
      <c r="M353" s="418">
        <v>-2567987.502340002</v>
      </c>
      <c r="N353" s="405">
        <f t="shared" si="291"/>
        <v>9475991.1260820273</v>
      </c>
      <c r="O353" s="405">
        <f t="shared" si="292"/>
        <v>263.94868789002913</v>
      </c>
      <c r="P353" s="405">
        <f t="shared" si="293"/>
        <v>207.67019781025701</v>
      </c>
      <c r="Q353" s="369">
        <v>1</v>
      </c>
      <c r="R353" s="465">
        <v>33</v>
      </c>
      <c r="S353" s="465">
        <v>33</v>
      </c>
      <c r="T353" s="461">
        <f t="shared" si="294"/>
        <v>-6568753.781712085</v>
      </c>
      <c r="U353" s="462">
        <f t="shared" si="295"/>
        <v>-0.35291722015707816</v>
      </c>
      <c r="V353" s="463">
        <f t="shared" si="296"/>
        <v>-147.60069543226587</v>
      </c>
      <c r="W353" s="464"/>
      <c r="X353" s="242">
        <v>186</v>
      </c>
      <c r="Y353" s="18" t="s">
        <v>104</v>
      </c>
      <c r="Z353" s="21">
        <v>45226</v>
      </c>
      <c r="AA353" s="473">
        <f t="shared" si="297"/>
        <v>14512858.767322052</v>
      </c>
      <c r="AB353" s="473">
        <v>-4320041</v>
      </c>
      <c r="AC353" s="22">
        <v>10192817.767322052</v>
      </c>
      <c r="AD353" s="36">
        <v>3422568</v>
      </c>
      <c r="AE353" s="22">
        <v>13615386</v>
      </c>
      <c r="AF353" s="21">
        <v>5476934.4101341153</v>
      </c>
      <c r="AG353" s="418">
        <f t="shared" si="298"/>
        <v>19092320.410134114</v>
      </c>
      <c r="AH353" s="447">
        <v>-479588</v>
      </c>
      <c r="AI353" s="442">
        <f t="shared" si="299"/>
        <v>18612732.410134114</v>
      </c>
      <c r="AJ353" s="419">
        <f t="shared" si="300"/>
        <v>411.549383322295</v>
      </c>
      <c r="AK353" s="369">
        <v>1</v>
      </c>
    </row>
    <row r="354" spans="1:37">
      <c r="A354" s="242">
        <v>505</v>
      </c>
      <c r="B354" s="18" t="s">
        <v>200</v>
      </c>
      <c r="C354" s="21">
        <v>20912</v>
      </c>
      <c r="D354" s="476">
        <f t="shared" si="287"/>
        <v>11740320.309852628</v>
      </c>
      <c r="E354" s="473">
        <v>-1816178.2757768533</v>
      </c>
      <c r="F354" s="22">
        <v>9924142.0340757743</v>
      </c>
      <c r="G354" s="36">
        <v>3853280.8196189539</v>
      </c>
      <c r="H354" s="22">
        <f t="shared" si="288"/>
        <v>13777422.853694728</v>
      </c>
      <c r="I354" s="425">
        <v>3172694.1441136678</v>
      </c>
      <c r="J354" s="418">
        <f t="shared" si="289"/>
        <v>16950116.997808397</v>
      </c>
      <c r="K354" s="447">
        <v>-2154024</v>
      </c>
      <c r="L354" s="442">
        <f t="shared" si="290"/>
        <v>14796092.997808397</v>
      </c>
      <c r="M354" s="418">
        <v>-1813627.1152999997</v>
      </c>
      <c r="N354" s="405">
        <f t="shared" si="291"/>
        <v>12982465.882508397</v>
      </c>
      <c r="O354" s="405">
        <f t="shared" si="292"/>
        <v>707.54078987224545</v>
      </c>
      <c r="P354" s="405">
        <f t="shared" si="293"/>
        <v>620.81416806180175</v>
      </c>
      <c r="Q354" s="369">
        <v>1</v>
      </c>
      <c r="R354" s="465">
        <v>33</v>
      </c>
      <c r="S354" s="465">
        <v>33</v>
      </c>
      <c r="T354" s="461">
        <f t="shared" si="294"/>
        <v>-275210.05865617096</v>
      </c>
      <c r="U354" s="462">
        <f t="shared" si="295"/>
        <v>-1.8260535112663963E-2</v>
      </c>
      <c r="V354" s="463">
        <f t="shared" si="296"/>
        <v>-15.754456874626385</v>
      </c>
      <c r="W354" s="464"/>
      <c r="X354" s="242">
        <v>505</v>
      </c>
      <c r="Y354" s="18" t="s">
        <v>200</v>
      </c>
      <c r="Z354" s="21">
        <v>20837</v>
      </c>
      <c r="AA354" s="473">
        <f t="shared" si="297"/>
        <v>11762707.519781444</v>
      </c>
      <c r="AB354" s="473">
        <v>-1555186</v>
      </c>
      <c r="AC354" s="22">
        <v>10207521.519781444</v>
      </c>
      <c r="AD354" s="36">
        <v>3817903</v>
      </c>
      <c r="AE354" s="22">
        <v>14025425</v>
      </c>
      <c r="AF354" s="21">
        <v>3199902.0564645682</v>
      </c>
      <c r="AG354" s="418">
        <f t="shared" si="298"/>
        <v>17225327.056464568</v>
      </c>
      <c r="AH354" s="447">
        <v>-2154024</v>
      </c>
      <c r="AI354" s="442">
        <f t="shared" si="299"/>
        <v>15071303.056464568</v>
      </c>
      <c r="AJ354" s="419">
        <f t="shared" si="300"/>
        <v>723.29524674687184</v>
      </c>
      <c r="AK354" s="369">
        <v>1</v>
      </c>
    </row>
    <row r="355" spans="1:37">
      <c r="A355" s="242">
        <v>543</v>
      </c>
      <c r="B355" s="18" t="s">
        <v>209</v>
      </c>
      <c r="C355" s="21">
        <v>44458</v>
      </c>
      <c r="D355" s="476">
        <f t="shared" si="287"/>
        <v>28623287.311791591</v>
      </c>
      <c r="E355" s="473">
        <v>6180749.4968385911</v>
      </c>
      <c r="F355" s="22">
        <v>34804036.808630183</v>
      </c>
      <c r="G355" s="36">
        <v>-200587.59910599099</v>
      </c>
      <c r="H355" s="22">
        <f t="shared" si="288"/>
        <v>34603449.209524192</v>
      </c>
      <c r="I355" s="425">
        <v>5295564.3115812</v>
      </c>
      <c r="J355" s="418">
        <f t="shared" si="289"/>
        <v>39899013.521105394</v>
      </c>
      <c r="K355" s="447">
        <v>-7379324</v>
      </c>
      <c r="L355" s="442">
        <f t="shared" si="290"/>
        <v>32519689.521105394</v>
      </c>
      <c r="M355" s="418">
        <v>-266503.66938000021</v>
      </c>
      <c r="N355" s="405">
        <f t="shared" si="291"/>
        <v>32253185.851725392</v>
      </c>
      <c r="O355" s="405">
        <f t="shared" si="292"/>
        <v>731.46991590052176</v>
      </c>
      <c r="P355" s="405">
        <f t="shared" si="293"/>
        <v>725.47541166326403</v>
      </c>
      <c r="Q355" s="369">
        <v>1</v>
      </c>
      <c r="R355" s="465">
        <v>33</v>
      </c>
      <c r="S355" s="465">
        <v>33</v>
      </c>
      <c r="T355" s="461">
        <f t="shared" si="294"/>
        <v>1011827.4814893901</v>
      </c>
      <c r="U355" s="462">
        <f t="shared" si="295"/>
        <v>3.2113492188622063E-2</v>
      </c>
      <c r="V355" s="463">
        <f t="shared" si="296"/>
        <v>17.443083357724731</v>
      </c>
      <c r="W355" s="464"/>
      <c r="X355" s="242">
        <v>543</v>
      </c>
      <c r="Y355" s="18" t="s">
        <v>209</v>
      </c>
      <c r="Z355" s="21">
        <v>44127</v>
      </c>
      <c r="AA355" s="473">
        <f t="shared" si="297"/>
        <v>28285804.140142791</v>
      </c>
      <c r="AB355" s="473">
        <v>5120775</v>
      </c>
      <c r="AC355" s="22">
        <v>33406579.140142791</v>
      </c>
      <c r="AD355" s="36">
        <v>168356</v>
      </c>
      <c r="AE355" s="22">
        <v>33574935</v>
      </c>
      <c r="AF355" s="21">
        <v>5312251.0396160046</v>
      </c>
      <c r="AG355" s="418">
        <f t="shared" si="298"/>
        <v>38887186.039616004</v>
      </c>
      <c r="AH355" s="447">
        <v>-7379324</v>
      </c>
      <c r="AI355" s="442">
        <f t="shared" si="299"/>
        <v>31507862.039616004</v>
      </c>
      <c r="AJ355" s="419">
        <f t="shared" si="300"/>
        <v>714.02683254279702</v>
      </c>
      <c r="AK355" s="369">
        <v>1</v>
      </c>
    </row>
    <row r="356" spans="1:37">
      <c r="A356" s="242">
        <v>611</v>
      </c>
      <c r="B356" s="18" t="s">
        <v>234</v>
      </c>
      <c r="C356" s="21">
        <v>5011</v>
      </c>
      <c r="D356" s="476">
        <f t="shared" si="287"/>
        <v>2811403.5757379434</v>
      </c>
      <c r="E356" s="473">
        <v>449555.94975956489</v>
      </c>
      <c r="F356" s="22">
        <v>3260959.5254975082</v>
      </c>
      <c r="G356" s="36">
        <v>1146891.0287078538</v>
      </c>
      <c r="H356" s="22">
        <f t="shared" si="288"/>
        <v>4407850.5542053618</v>
      </c>
      <c r="I356" s="425">
        <v>750510.79854189372</v>
      </c>
      <c r="J356" s="418">
        <f t="shared" si="289"/>
        <v>5158361.3527472559</v>
      </c>
      <c r="K356" s="447">
        <v>-1304768</v>
      </c>
      <c r="L356" s="442">
        <f t="shared" si="290"/>
        <v>3853593.3527472559</v>
      </c>
      <c r="M356" s="418">
        <v>113780.16260000004</v>
      </c>
      <c r="N356" s="405">
        <f t="shared" si="291"/>
        <v>3967373.5153472559</v>
      </c>
      <c r="O356" s="405">
        <f t="shared" si="292"/>
        <v>769.02681156401036</v>
      </c>
      <c r="P356" s="405">
        <f t="shared" si="293"/>
        <v>791.73289070988938</v>
      </c>
      <c r="Q356" s="369">
        <v>1</v>
      </c>
      <c r="R356" s="465">
        <v>33</v>
      </c>
      <c r="S356" s="465">
        <v>33</v>
      </c>
      <c r="T356" s="461">
        <f t="shared" si="294"/>
        <v>-698069.06417740509</v>
      </c>
      <c r="U356" s="462">
        <f t="shared" si="295"/>
        <v>-0.15336573766581238</v>
      </c>
      <c r="V356" s="463">
        <f t="shared" si="296"/>
        <v>-129.44583291381457</v>
      </c>
      <c r="W356" s="464"/>
      <c r="X356" s="242">
        <v>611</v>
      </c>
      <c r="Y356" s="18" t="s">
        <v>234</v>
      </c>
      <c r="Z356" s="21">
        <v>5066</v>
      </c>
      <c r="AA356" s="473">
        <f t="shared" si="297"/>
        <v>3042630.2051739385</v>
      </c>
      <c r="AB356" s="473">
        <v>653226</v>
      </c>
      <c r="AC356" s="22">
        <v>3695856.2051739385</v>
      </c>
      <c r="AD356" s="36">
        <v>1401689</v>
      </c>
      <c r="AE356" s="22">
        <v>5097546</v>
      </c>
      <c r="AF356" s="21">
        <v>758884.41692466091</v>
      </c>
      <c r="AG356" s="418">
        <f t="shared" si="298"/>
        <v>5856430.416924661</v>
      </c>
      <c r="AH356" s="447">
        <v>-1304768</v>
      </c>
      <c r="AI356" s="442">
        <f t="shared" si="299"/>
        <v>4551662.416924661</v>
      </c>
      <c r="AJ356" s="419">
        <f t="shared" si="300"/>
        <v>898.47264447782493</v>
      </c>
      <c r="AK356" s="369">
        <v>1</v>
      </c>
    </row>
    <row r="357" spans="1:37">
      <c r="A357" s="242">
        <v>858</v>
      </c>
      <c r="B357" s="18" t="s">
        <v>309</v>
      </c>
      <c r="C357" s="21">
        <v>40384</v>
      </c>
      <c r="D357" s="476">
        <f t="shared" si="287"/>
        <v>21482663.005512878</v>
      </c>
      <c r="E357" s="473">
        <v>7011898.8991936985</v>
      </c>
      <c r="F357" s="22">
        <v>28494561.904706579</v>
      </c>
      <c r="G357" s="36">
        <v>-892706.45297598746</v>
      </c>
      <c r="H357" s="22">
        <f t="shared" si="288"/>
        <v>27601855.45173059</v>
      </c>
      <c r="I357" s="425">
        <v>4614969.1142349318</v>
      </c>
      <c r="J357" s="418">
        <f t="shared" si="289"/>
        <v>32216824.565965522</v>
      </c>
      <c r="K357" s="447">
        <v>-3370584</v>
      </c>
      <c r="L357" s="442">
        <f t="shared" si="290"/>
        <v>28846240.565965522</v>
      </c>
      <c r="M357" s="418">
        <v>2348502.9101300002</v>
      </c>
      <c r="N357" s="405">
        <f t="shared" si="291"/>
        <v>31194743.476095524</v>
      </c>
      <c r="O357" s="405">
        <f t="shared" si="292"/>
        <v>714.29874618575479</v>
      </c>
      <c r="P357" s="405">
        <f t="shared" si="293"/>
        <v>772.45303774008335</v>
      </c>
      <c r="Q357" s="369">
        <v>1</v>
      </c>
      <c r="R357" s="465">
        <v>33</v>
      </c>
      <c r="S357" s="465">
        <v>33</v>
      </c>
      <c r="T357" s="461">
        <f t="shared" si="294"/>
        <v>1520778.0782494806</v>
      </c>
      <c r="U357" s="462">
        <f t="shared" si="295"/>
        <v>5.5654248448059572E-2</v>
      </c>
      <c r="V357" s="463">
        <f t="shared" si="296"/>
        <v>26.311876562006319</v>
      </c>
      <c r="W357" s="464"/>
      <c r="X357" s="242">
        <v>858</v>
      </c>
      <c r="Y357" s="18" t="s">
        <v>309</v>
      </c>
      <c r="Z357" s="21">
        <v>39718</v>
      </c>
      <c r="AA357" s="473">
        <f t="shared" si="297"/>
        <v>20618427.126766328</v>
      </c>
      <c r="AB357" s="473">
        <v>6151918</v>
      </c>
      <c r="AC357" s="22">
        <v>26770345.126766328</v>
      </c>
      <c r="AD357" s="36">
        <v>-703436</v>
      </c>
      <c r="AE357" s="22">
        <v>26066909</v>
      </c>
      <c r="AF357" s="21">
        <v>4629137.4877160424</v>
      </c>
      <c r="AG357" s="418">
        <f t="shared" si="298"/>
        <v>30696046.487716042</v>
      </c>
      <c r="AH357" s="447">
        <v>-3370584</v>
      </c>
      <c r="AI357" s="442">
        <f t="shared" si="299"/>
        <v>27325462.487716042</v>
      </c>
      <c r="AJ357" s="419">
        <f t="shared" si="300"/>
        <v>687.98686962374848</v>
      </c>
      <c r="AK357" s="369">
        <v>1</v>
      </c>
    </row>
    <row r="358" spans="1:37" s="175" customFormat="1">
      <c r="A358" s="544"/>
      <c r="B358" s="18" t="s">
        <v>434</v>
      </c>
      <c r="C358" s="38">
        <f>SUM(C352:C357)</f>
        <v>203192</v>
      </c>
      <c r="D358" s="568">
        <f t="shared" ref="D358:AI358" si="301">SUM(D352:D357)</f>
        <v>90916016.281284243</v>
      </c>
      <c r="E358" s="568">
        <f t="shared" si="301"/>
        <v>-828643.65833201166</v>
      </c>
      <c r="F358" s="38">
        <f t="shared" si="301"/>
        <v>90087372.622952238</v>
      </c>
      <c r="G358" s="38">
        <f t="shared" si="301"/>
        <v>4603361.5491259312</v>
      </c>
      <c r="H358" s="38">
        <f t="shared" si="301"/>
        <v>94690734.172078177</v>
      </c>
      <c r="I358" s="38">
        <f t="shared" si="301"/>
        <v>26121684.73311365</v>
      </c>
      <c r="J358" s="38">
        <f t="shared" si="301"/>
        <v>120812418.90519182</v>
      </c>
      <c r="K358" s="578">
        <f t="shared" si="301"/>
        <v>-16432238</v>
      </c>
      <c r="L358" s="579">
        <f t="shared" si="301"/>
        <v>104380180.90519182</v>
      </c>
      <c r="M358" s="419">
        <f t="shared" si="301"/>
        <v>-2320286.3856900004</v>
      </c>
      <c r="N358" s="419">
        <f t="shared" si="301"/>
        <v>102059894.51950182</v>
      </c>
      <c r="O358" s="405">
        <f t="shared" si="292"/>
        <v>513.70221714039837</v>
      </c>
      <c r="P358" s="405">
        <f t="shared" si="293"/>
        <v>502.28303535327092</v>
      </c>
      <c r="Q358" s="545">
        <v>1</v>
      </c>
      <c r="R358" s="610">
        <v>33</v>
      </c>
      <c r="S358" s="610">
        <v>33</v>
      </c>
      <c r="T358" s="546">
        <f t="shared" si="294"/>
        <v>-13526933.444563106</v>
      </c>
      <c r="U358" s="547">
        <f t="shared" si="295"/>
        <v>-0.11472533713646281</v>
      </c>
      <c r="V358" s="548">
        <f t="shared" si="296"/>
        <v>-70.418555050169743</v>
      </c>
      <c r="W358" s="38"/>
      <c r="X358" s="38"/>
      <c r="Y358" s="38"/>
      <c r="Z358" s="38">
        <f t="shared" si="301"/>
        <v>201854</v>
      </c>
      <c r="AA358" s="38">
        <f t="shared" si="301"/>
        <v>88864921.431223065</v>
      </c>
      <c r="AB358" s="38">
        <f t="shared" si="301"/>
        <v>11481188</v>
      </c>
      <c r="AC358" s="38">
        <f t="shared" si="301"/>
        <v>100346109.43122306</v>
      </c>
      <c r="AD358" s="38">
        <f t="shared" si="301"/>
        <v>7904907</v>
      </c>
      <c r="AE358" s="38">
        <f t="shared" si="301"/>
        <v>108251017</v>
      </c>
      <c r="AF358" s="38">
        <f t="shared" si="301"/>
        <v>26088335.34975493</v>
      </c>
      <c r="AG358" s="38">
        <f t="shared" si="301"/>
        <v>134339352.34975493</v>
      </c>
      <c r="AH358" s="38">
        <f t="shared" si="301"/>
        <v>-16432238</v>
      </c>
      <c r="AI358" s="38">
        <f t="shared" si="301"/>
        <v>117907114.34975493</v>
      </c>
      <c r="AJ358" s="419">
        <f t="shared" si="300"/>
        <v>584.12077219056812</v>
      </c>
      <c r="AK358" s="545"/>
    </row>
    <row r="359" spans="1:37">
      <c r="A359" s="242"/>
      <c r="B359" s="18"/>
      <c r="C359" s="21"/>
      <c r="D359" s="476"/>
      <c r="E359" s="473"/>
      <c r="F359" s="22"/>
      <c r="G359" s="36"/>
      <c r="H359" s="22"/>
      <c r="I359" s="425"/>
      <c r="J359" s="418"/>
      <c r="K359" s="447"/>
      <c r="L359" s="442"/>
      <c r="M359" s="418"/>
      <c r="N359" s="405"/>
      <c r="O359" s="405"/>
      <c r="P359" s="405"/>
      <c r="Q359" s="369"/>
      <c r="R359" s="465"/>
      <c r="S359" s="465"/>
      <c r="T359" s="461"/>
      <c r="U359" s="462"/>
      <c r="V359" s="463"/>
      <c r="W359" s="464"/>
      <c r="X359" s="242"/>
      <c r="Y359" s="18"/>
      <c r="Z359" s="21"/>
      <c r="AA359" s="473"/>
      <c r="AB359" s="473"/>
      <c r="AC359" s="22"/>
      <c r="AD359" s="36"/>
      <c r="AE359" s="22"/>
      <c r="AF359" s="21"/>
      <c r="AG359" s="418"/>
      <c r="AH359" s="447"/>
      <c r="AI359" s="442"/>
      <c r="AJ359" s="419"/>
      <c r="AK359" s="369"/>
    </row>
    <row r="360" spans="1:37">
      <c r="A360" s="242">
        <v>49</v>
      </c>
      <c r="B360" s="18" t="s">
        <v>54</v>
      </c>
      <c r="C360" s="21">
        <v>305274</v>
      </c>
      <c r="D360" s="476">
        <f t="shared" ref="D360:D369" si="302">F360-E360</f>
        <v>248677887.92596337</v>
      </c>
      <c r="E360" s="473">
        <v>143198978.85848108</v>
      </c>
      <c r="F360" s="22">
        <v>391876866.78444445</v>
      </c>
      <c r="G360" s="36">
        <v>-24503466.170605302</v>
      </c>
      <c r="H360" s="22">
        <f t="shared" ref="H360:H369" si="303">SUM(F360:G360)</f>
        <v>367373400.61383915</v>
      </c>
      <c r="I360" s="425">
        <v>31196367.638407085</v>
      </c>
      <c r="J360" s="418">
        <f t="shared" ref="J360:J369" si="304">H360+I360</f>
        <v>398569768.25224626</v>
      </c>
      <c r="K360" s="447">
        <v>501319</v>
      </c>
      <c r="L360" s="442">
        <f t="shared" ref="L360:L369" si="305">J360+K360</f>
        <v>399071087.25224626</v>
      </c>
      <c r="M360" s="418">
        <v>-14825819.548670001</v>
      </c>
      <c r="N360" s="405">
        <f t="shared" ref="N360:N369" si="306">SUM(L360:M360)</f>
        <v>384245267.70357627</v>
      </c>
      <c r="O360" s="405">
        <f t="shared" ref="O360:O370" si="307">L360/C360</f>
        <v>1307.2554074446114</v>
      </c>
      <c r="P360" s="405">
        <f t="shared" ref="P360:P370" si="308">N360/C360</f>
        <v>1258.6897924604659</v>
      </c>
      <c r="Q360" s="369">
        <v>1</v>
      </c>
      <c r="R360" s="465">
        <v>34</v>
      </c>
      <c r="S360" s="465">
        <v>34</v>
      </c>
      <c r="T360" s="461">
        <f t="shared" ref="T360:T370" si="309">L360-AI360</f>
        <v>43578037.235436678</v>
      </c>
      <c r="U360" s="462">
        <f t="shared" ref="U360:U370" si="310">T360/AI360</f>
        <v>0.12258477974007109</v>
      </c>
      <c r="V360" s="463">
        <f t="shared" ref="V360:V370" si="311">O360-AJ360</f>
        <v>110.84085089462815</v>
      </c>
      <c r="W360" s="464"/>
      <c r="X360" s="242">
        <v>49</v>
      </c>
      <c r="Y360" s="18" t="s">
        <v>54</v>
      </c>
      <c r="Z360" s="21">
        <v>297132</v>
      </c>
      <c r="AA360" s="473">
        <f t="shared" ref="AA360:AA369" si="312">AC360-AB360</f>
        <v>231670383.19197631</v>
      </c>
      <c r="AB360" s="473">
        <v>116316489</v>
      </c>
      <c r="AC360" s="22">
        <v>347986872.19197631</v>
      </c>
      <c r="AD360" s="36">
        <v>-23588333</v>
      </c>
      <c r="AE360" s="22">
        <v>324398539</v>
      </c>
      <c r="AF360" s="21">
        <v>30593192.01680956</v>
      </c>
      <c r="AG360" s="418">
        <f t="shared" ref="AG360:AG369" si="313">SUM(AE360:AF360)</f>
        <v>354991731.01680958</v>
      </c>
      <c r="AH360" s="447">
        <v>501319</v>
      </c>
      <c r="AI360" s="442">
        <f t="shared" ref="AI360:AI369" si="314">SUM(AG360:AH360)</f>
        <v>355493050.01680958</v>
      </c>
      <c r="AJ360" s="419">
        <f t="shared" ref="AJ360:AJ370" si="315">AI360/Z360</f>
        <v>1196.4145565499832</v>
      </c>
      <c r="AK360" s="369">
        <v>1</v>
      </c>
    </row>
    <row r="361" spans="1:37">
      <c r="A361" s="242">
        <v>78</v>
      </c>
      <c r="B361" s="18" t="s">
        <v>65</v>
      </c>
      <c r="C361" s="21">
        <v>7832</v>
      </c>
      <c r="D361" s="476">
        <f t="shared" si="302"/>
        <v>1204586.4437026605</v>
      </c>
      <c r="E361" s="473">
        <v>-3390209.4979212601</v>
      </c>
      <c r="F361" s="22">
        <v>-2185623.0542185996</v>
      </c>
      <c r="G361" s="36">
        <v>-107517.31688563203</v>
      </c>
      <c r="H361" s="22">
        <f t="shared" si="303"/>
        <v>-2293140.3711042316</v>
      </c>
      <c r="I361" s="425">
        <v>1261821.2359808837</v>
      </c>
      <c r="J361" s="418">
        <f t="shared" si="304"/>
        <v>-1031319.1351233479</v>
      </c>
      <c r="K361" s="447">
        <v>-344279</v>
      </c>
      <c r="L361" s="442">
        <f t="shared" si="305"/>
        <v>-1375598.1351233479</v>
      </c>
      <c r="M361" s="418">
        <v>7990.5994999999821</v>
      </c>
      <c r="N361" s="405">
        <f t="shared" si="306"/>
        <v>-1367607.5356233479</v>
      </c>
      <c r="O361" s="405">
        <f t="shared" si="307"/>
        <v>-175.63816842739377</v>
      </c>
      <c r="P361" s="405">
        <f t="shared" si="308"/>
        <v>-174.6179182358718</v>
      </c>
      <c r="Q361" s="369">
        <v>1</v>
      </c>
      <c r="R361" s="465">
        <v>34</v>
      </c>
      <c r="S361" s="465">
        <v>34</v>
      </c>
      <c r="T361" s="461">
        <f t="shared" si="309"/>
        <v>-1467066.3994464185</v>
      </c>
      <c r="U361" s="462">
        <f t="shared" si="310"/>
        <v>-16.039075523119845</v>
      </c>
      <c r="V361" s="463">
        <f t="shared" si="311"/>
        <v>-187.10179348355001</v>
      </c>
      <c r="W361" s="464"/>
      <c r="X361" s="242">
        <v>78</v>
      </c>
      <c r="Y361" s="18" t="s">
        <v>65</v>
      </c>
      <c r="Z361" s="21">
        <v>7979</v>
      </c>
      <c r="AA361" s="473">
        <f t="shared" si="312"/>
        <v>1128823.1270345822</v>
      </c>
      <c r="AB361" s="473">
        <v>-1890661</v>
      </c>
      <c r="AC361" s="22">
        <v>-761837.8729654178</v>
      </c>
      <c r="AD361" s="36">
        <v>-53171</v>
      </c>
      <c r="AE361" s="22">
        <v>-815009</v>
      </c>
      <c r="AF361" s="21">
        <v>1250756.2643230706</v>
      </c>
      <c r="AG361" s="418">
        <f t="shared" si="313"/>
        <v>435747.26432307065</v>
      </c>
      <c r="AH361" s="447">
        <v>-344279</v>
      </c>
      <c r="AI361" s="442">
        <f t="shared" si="314"/>
        <v>91468.264323070645</v>
      </c>
      <c r="AJ361" s="419">
        <f t="shared" si="315"/>
        <v>11.463625056156241</v>
      </c>
      <c r="AK361" s="369">
        <v>1</v>
      </c>
    </row>
    <row r="362" spans="1:37">
      <c r="A362" s="242">
        <v>149</v>
      </c>
      <c r="B362" s="18" t="s">
        <v>89</v>
      </c>
      <c r="C362" s="21">
        <v>5384</v>
      </c>
      <c r="D362" s="476">
        <f t="shared" si="302"/>
        <v>2215505.0637443517</v>
      </c>
      <c r="E362" s="473">
        <v>816236.61686825554</v>
      </c>
      <c r="F362" s="22">
        <v>3031741.6806126074</v>
      </c>
      <c r="G362" s="36">
        <v>-66875.834537026749</v>
      </c>
      <c r="H362" s="22">
        <f t="shared" si="303"/>
        <v>2964865.8460755805</v>
      </c>
      <c r="I362" s="425">
        <v>883825.19489435479</v>
      </c>
      <c r="J362" s="418">
        <f t="shared" si="304"/>
        <v>3848691.0409699352</v>
      </c>
      <c r="K362" s="447">
        <v>-1284588</v>
      </c>
      <c r="L362" s="442">
        <f t="shared" si="305"/>
        <v>2564103.0409699352</v>
      </c>
      <c r="M362" s="418">
        <v>-2406260.7556000003</v>
      </c>
      <c r="N362" s="405">
        <f t="shared" si="306"/>
        <v>157842.28536993498</v>
      </c>
      <c r="O362" s="405">
        <f t="shared" si="307"/>
        <v>476.24499275073089</v>
      </c>
      <c r="P362" s="405">
        <f t="shared" si="308"/>
        <v>29.316917787877969</v>
      </c>
      <c r="Q362" s="369">
        <v>1</v>
      </c>
      <c r="R362" s="465">
        <v>34</v>
      </c>
      <c r="S362" s="465">
        <v>34</v>
      </c>
      <c r="T362" s="461">
        <f t="shared" si="309"/>
        <v>236966.92493621027</v>
      </c>
      <c r="U362" s="462">
        <f t="shared" si="310"/>
        <v>0.10182770285912066</v>
      </c>
      <c r="V362" s="463">
        <f t="shared" si="311"/>
        <v>41.51005607340511</v>
      </c>
      <c r="W362" s="464"/>
      <c r="X362" s="242">
        <v>149</v>
      </c>
      <c r="Y362" s="18" t="s">
        <v>89</v>
      </c>
      <c r="Z362" s="21">
        <v>5353</v>
      </c>
      <c r="AA362" s="473">
        <f t="shared" si="312"/>
        <v>2237299.9171759891</v>
      </c>
      <c r="AB362" s="473">
        <v>547512</v>
      </c>
      <c r="AC362" s="22">
        <v>2784811.9171759891</v>
      </c>
      <c r="AD362" s="36">
        <v>-67743</v>
      </c>
      <c r="AE362" s="22">
        <v>2717069</v>
      </c>
      <c r="AF362" s="21">
        <v>894655.11603372497</v>
      </c>
      <c r="AG362" s="418">
        <f t="shared" si="313"/>
        <v>3611724.116033725</v>
      </c>
      <c r="AH362" s="447">
        <v>-1284588</v>
      </c>
      <c r="AI362" s="442">
        <f t="shared" si="314"/>
        <v>2327136.116033725</v>
      </c>
      <c r="AJ362" s="419">
        <f t="shared" si="315"/>
        <v>434.73493667732578</v>
      </c>
      <c r="AK362" s="369">
        <v>1</v>
      </c>
    </row>
    <row r="363" spans="1:37">
      <c r="A363" s="242">
        <v>224</v>
      </c>
      <c r="B363" s="18" t="s">
        <v>115</v>
      </c>
      <c r="C363" s="21">
        <v>8603</v>
      </c>
      <c r="D363" s="476">
        <f t="shared" si="302"/>
        <v>2182197.5702739614</v>
      </c>
      <c r="E363" s="473">
        <v>-827846.7803098833</v>
      </c>
      <c r="F363" s="22">
        <v>1354350.7899640782</v>
      </c>
      <c r="G363" s="36">
        <v>3723440.8514583702</v>
      </c>
      <c r="H363" s="22">
        <f t="shared" si="303"/>
        <v>5077791.6414224487</v>
      </c>
      <c r="I363" s="425">
        <v>1487617.2505418572</v>
      </c>
      <c r="J363" s="418">
        <f t="shared" si="304"/>
        <v>6565408.8919643061</v>
      </c>
      <c r="K363" s="447">
        <v>424407</v>
      </c>
      <c r="L363" s="442">
        <f t="shared" si="305"/>
        <v>6989815.8919643061</v>
      </c>
      <c r="M363" s="418">
        <v>321998.75630000007</v>
      </c>
      <c r="N363" s="405">
        <f t="shared" si="306"/>
        <v>7311814.6482643066</v>
      </c>
      <c r="O363" s="405">
        <f t="shared" si="307"/>
        <v>812.48586446173499</v>
      </c>
      <c r="P363" s="405">
        <f t="shared" si="308"/>
        <v>849.9145238015002</v>
      </c>
      <c r="Q363" s="369">
        <v>1</v>
      </c>
      <c r="R363" s="465">
        <v>34</v>
      </c>
      <c r="S363" s="465">
        <v>34</v>
      </c>
      <c r="T363" s="461">
        <f t="shared" si="309"/>
        <v>652382.01739441324</v>
      </c>
      <c r="U363" s="462">
        <f t="shared" si="310"/>
        <v>0.10294103738300368</v>
      </c>
      <c r="V363" s="463">
        <f t="shared" si="311"/>
        <v>85.465803136750196</v>
      </c>
      <c r="W363" s="464"/>
      <c r="X363" s="242">
        <v>224</v>
      </c>
      <c r="Y363" s="18" t="s">
        <v>115</v>
      </c>
      <c r="Z363" s="21">
        <v>8717</v>
      </c>
      <c r="AA363" s="473">
        <f t="shared" si="312"/>
        <v>2089347.375833211</v>
      </c>
      <c r="AB363" s="473">
        <v>-1366723</v>
      </c>
      <c r="AC363" s="22">
        <v>722624.375833211</v>
      </c>
      <c r="AD363" s="36">
        <v>3706311</v>
      </c>
      <c r="AE363" s="22">
        <v>4428936</v>
      </c>
      <c r="AF363" s="21">
        <v>1484090.8745698929</v>
      </c>
      <c r="AG363" s="418">
        <f t="shared" si="313"/>
        <v>5913026.8745698929</v>
      </c>
      <c r="AH363" s="447">
        <v>424407</v>
      </c>
      <c r="AI363" s="442">
        <f t="shared" si="314"/>
        <v>6337433.8745698929</v>
      </c>
      <c r="AJ363" s="419">
        <f t="shared" si="315"/>
        <v>727.02006132498479</v>
      </c>
      <c r="AK363" s="369">
        <v>1</v>
      </c>
    </row>
    <row r="364" spans="1:37">
      <c r="A364" s="242">
        <v>235</v>
      </c>
      <c r="B364" s="18" t="s">
        <v>121</v>
      </c>
      <c r="C364" s="21">
        <v>10284</v>
      </c>
      <c r="D364" s="476">
        <f t="shared" si="302"/>
        <v>7230712.3535424862</v>
      </c>
      <c r="E364" s="473">
        <v>12515835.430924429</v>
      </c>
      <c r="F364" s="22">
        <v>19746547.784466915</v>
      </c>
      <c r="G364" s="36">
        <v>-1674900.6702756276</v>
      </c>
      <c r="H364" s="22">
        <f t="shared" si="303"/>
        <v>18071647.114191286</v>
      </c>
      <c r="I364" s="425">
        <v>654885.46864723973</v>
      </c>
      <c r="J364" s="418">
        <f t="shared" si="304"/>
        <v>18726532.582838528</v>
      </c>
      <c r="K364" s="447">
        <v>2986561</v>
      </c>
      <c r="L364" s="442">
        <f t="shared" si="305"/>
        <v>21713093.582838528</v>
      </c>
      <c r="M364" s="418">
        <v>2269428.8336200011</v>
      </c>
      <c r="N364" s="405">
        <f t="shared" si="306"/>
        <v>23982522.416458528</v>
      </c>
      <c r="O364" s="405">
        <f t="shared" si="307"/>
        <v>2111.3471006260725</v>
      </c>
      <c r="P364" s="405">
        <f t="shared" si="308"/>
        <v>2332.0227942880715</v>
      </c>
      <c r="Q364" s="369">
        <v>1</v>
      </c>
      <c r="R364" s="465">
        <v>34</v>
      </c>
      <c r="S364" s="465">
        <v>34</v>
      </c>
      <c r="T364" s="461">
        <f t="shared" si="309"/>
        <v>3657346.741889663</v>
      </c>
      <c r="U364" s="462">
        <f t="shared" si="310"/>
        <v>0.20255859666768911</v>
      </c>
      <c r="V364" s="463">
        <f t="shared" si="311"/>
        <v>374.54959764907517</v>
      </c>
      <c r="W364" s="464"/>
      <c r="X364" s="242">
        <v>235</v>
      </c>
      <c r="Y364" s="18" t="s">
        <v>121</v>
      </c>
      <c r="Z364" s="21">
        <v>10396</v>
      </c>
      <c r="AA364" s="473">
        <f t="shared" si="312"/>
        <v>7168972.7037976123</v>
      </c>
      <c r="AB364" s="473">
        <v>8851264</v>
      </c>
      <c r="AC364" s="22">
        <v>16020236.703797612</v>
      </c>
      <c r="AD364" s="36">
        <v>-1613257</v>
      </c>
      <c r="AE364" s="22">
        <v>14406980</v>
      </c>
      <c r="AF364" s="21">
        <v>662205.84094886237</v>
      </c>
      <c r="AG364" s="418">
        <f t="shared" si="313"/>
        <v>15069185.840948863</v>
      </c>
      <c r="AH364" s="447">
        <v>2986561</v>
      </c>
      <c r="AI364" s="442">
        <f t="shared" si="314"/>
        <v>18055746.840948865</v>
      </c>
      <c r="AJ364" s="419">
        <f t="shared" si="315"/>
        <v>1736.7975029769973</v>
      </c>
      <c r="AK364" s="369">
        <v>1</v>
      </c>
    </row>
    <row r="365" spans="1:37">
      <c r="A365" s="242">
        <v>257</v>
      </c>
      <c r="B365" s="18" t="s">
        <v>131</v>
      </c>
      <c r="C365" s="21">
        <v>40722</v>
      </c>
      <c r="D365" s="476">
        <f t="shared" si="302"/>
        <v>27040326.161945492</v>
      </c>
      <c r="E365" s="473">
        <v>8726310.6340783332</v>
      </c>
      <c r="F365" s="22">
        <v>35766636.796023823</v>
      </c>
      <c r="G365" s="36">
        <v>-948314.03661113151</v>
      </c>
      <c r="H365" s="22">
        <f t="shared" si="303"/>
        <v>34818322.759412691</v>
      </c>
      <c r="I365" s="425">
        <v>4588898.5485189194</v>
      </c>
      <c r="J365" s="418">
        <f t="shared" si="304"/>
        <v>39407221.307931609</v>
      </c>
      <c r="K365" s="447">
        <v>-1716330</v>
      </c>
      <c r="L365" s="442">
        <f t="shared" si="305"/>
        <v>37690891.307931609</v>
      </c>
      <c r="M365" s="418">
        <v>-551103.43288000044</v>
      </c>
      <c r="N365" s="405">
        <f t="shared" si="306"/>
        <v>37139787.87505161</v>
      </c>
      <c r="O365" s="405">
        <f t="shared" si="307"/>
        <v>925.56581965354383</v>
      </c>
      <c r="P365" s="405">
        <f t="shared" si="308"/>
        <v>912.03251006953519</v>
      </c>
      <c r="Q365" s="369">
        <v>1</v>
      </c>
      <c r="R365" s="465">
        <v>34</v>
      </c>
      <c r="S365" s="465">
        <v>34</v>
      </c>
      <c r="T365" s="461">
        <f t="shared" si="309"/>
        <v>154124.59770841151</v>
      </c>
      <c r="U365" s="462">
        <f t="shared" si="310"/>
        <v>4.1059635982561979E-3</v>
      </c>
      <c r="V365" s="463">
        <f t="shared" si="311"/>
        <v>-2.8037475371963865</v>
      </c>
      <c r="W365" s="464"/>
      <c r="X365" s="242">
        <v>257</v>
      </c>
      <c r="Y365" s="18" t="s">
        <v>131</v>
      </c>
      <c r="Z365" s="21">
        <v>40433</v>
      </c>
      <c r="AA365" s="473">
        <f t="shared" si="312"/>
        <v>27154277.418257564</v>
      </c>
      <c r="AB365" s="473">
        <v>8204620</v>
      </c>
      <c r="AC365" s="22">
        <v>35358897.418257564</v>
      </c>
      <c r="AD365" s="36">
        <v>-661596</v>
      </c>
      <c r="AE365" s="22">
        <v>34697301</v>
      </c>
      <c r="AF365" s="21">
        <v>4555795.7102232007</v>
      </c>
      <c r="AG365" s="418">
        <f t="shared" si="313"/>
        <v>39253096.710223198</v>
      </c>
      <c r="AH365" s="447">
        <v>-1716330</v>
      </c>
      <c r="AI365" s="442">
        <f t="shared" si="314"/>
        <v>37536766.710223198</v>
      </c>
      <c r="AJ365" s="419">
        <f t="shared" si="315"/>
        <v>928.36956719074021</v>
      </c>
      <c r="AK365" s="369">
        <v>1</v>
      </c>
    </row>
    <row r="366" spans="1:37">
      <c r="A366" s="242">
        <v>444</v>
      </c>
      <c r="B366" s="18" t="s">
        <v>184</v>
      </c>
      <c r="C366" s="21">
        <v>45811</v>
      </c>
      <c r="D366" s="476">
        <f t="shared" si="302"/>
        <v>12927118.506817313</v>
      </c>
      <c r="E366" s="473">
        <v>3561078.264589401</v>
      </c>
      <c r="F366" s="22">
        <v>16488196.771406714</v>
      </c>
      <c r="G366" s="36">
        <v>6091163.9723876258</v>
      </c>
      <c r="H366" s="22">
        <f t="shared" si="303"/>
        <v>22579360.743794341</v>
      </c>
      <c r="I366" s="425">
        <v>7230326.6665376136</v>
      </c>
      <c r="J366" s="418">
        <f t="shared" si="304"/>
        <v>29809687.410331953</v>
      </c>
      <c r="K366" s="447">
        <v>-994203</v>
      </c>
      <c r="L366" s="442">
        <f t="shared" si="305"/>
        <v>28815484.410331953</v>
      </c>
      <c r="M366" s="418">
        <v>2401811.4105700003</v>
      </c>
      <c r="N366" s="405">
        <f t="shared" si="306"/>
        <v>31217295.820901953</v>
      </c>
      <c r="O366" s="405">
        <f t="shared" si="307"/>
        <v>629.00797647577986</v>
      </c>
      <c r="P366" s="405">
        <f t="shared" si="308"/>
        <v>681.43668160271443</v>
      </c>
      <c r="Q366" s="369">
        <v>1</v>
      </c>
      <c r="R366" s="465">
        <v>34</v>
      </c>
      <c r="S366" s="465">
        <v>34</v>
      </c>
      <c r="T366" s="461">
        <f t="shared" si="309"/>
        <v>-3954162.505830083</v>
      </c>
      <c r="U366" s="462">
        <f t="shared" si="310"/>
        <v>-0.12066539856063828</v>
      </c>
      <c r="V366" s="463">
        <f t="shared" si="311"/>
        <v>-83.561539836345787</v>
      </c>
      <c r="W366" s="464"/>
      <c r="X366" s="242">
        <v>444</v>
      </c>
      <c r="Y366" s="18" t="s">
        <v>184</v>
      </c>
      <c r="Z366" s="21">
        <v>45988</v>
      </c>
      <c r="AA366" s="473">
        <f t="shared" si="312"/>
        <v>13994946.985940874</v>
      </c>
      <c r="AB366" s="473">
        <v>5700158</v>
      </c>
      <c r="AC366" s="22">
        <v>19695104.985940874</v>
      </c>
      <c r="AD366" s="36">
        <v>6844569</v>
      </c>
      <c r="AE366" s="22">
        <v>26539674</v>
      </c>
      <c r="AF366" s="21">
        <v>7224175.9161620373</v>
      </c>
      <c r="AG366" s="418">
        <f t="shared" si="313"/>
        <v>33763849.916162036</v>
      </c>
      <c r="AH366" s="447">
        <v>-994203</v>
      </c>
      <c r="AI366" s="442">
        <f t="shared" si="314"/>
        <v>32769646.916162036</v>
      </c>
      <c r="AJ366" s="419">
        <f t="shared" si="315"/>
        <v>712.56951631212564</v>
      </c>
      <c r="AK366" s="369">
        <v>1</v>
      </c>
    </row>
    <row r="367" spans="1:37">
      <c r="A367" s="242">
        <v>710</v>
      </c>
      <c r="B367" s="18" t="s">
        <v>265</v>
      </c>
      <c r="C367" s="21">
        <v>27306</v>
      </c>
      <c r="D367" s="476">
        <f t="shared" si="302"/>
        <v>10783049.243564148</v>
      </c>
      <c r="E367" s="473">
        <v>-3818082.6702285022</v>
      </c>
      <c r="F367" s="22">
        <v>6964966.5733356457</v>
      </c>
      <c r="G367" s="36">
        <v>7455473.8686111057</v>
      </c>
      <c r="H367" s="22">
        <f t="shared" si="303"/>
        <v>14420440.441946752</v>
      </c>
      <c r="I367" s="425">
        <v>4934684.1501658158</v>
      </c>
      <c r="J367" s="418">
        <f t="shared" si="304"/>
        <v>19355124.592112567</v>
      </c>
      <c r="K367" s="447">
        <v>-784163</v>
      </c>
      <c r="L367" s="442">
        <f t="shared" si="305"/>
        <v>18570961.592112567</v>
      </c>
      <c r="M367" s="418">
        <v>-1079026.6593600006</v>
      </c>
      <c r="N367" s="405">
        <f t="shared" si="306"/>
        <v>17491934.932752568</v>
      </c>
      <c r="O367" s="405">
        <f t="shared" si="307"/>
        <v>680.10552963131056</v>
      </c>
      <c r="P367" s="405">
        <f t="shared" si="308"/>
        <v>640.58942843157433</v>
      </c>
      <c r="Q367" s="369">
        <v>1</v>
      </c>
      <c r="R367" s="465">
        <v>34</v>
      </c>
      <c r="S367" s="465">
        <v>34</v>
      </c>
      <c r="T367" s="461">
        <f t="shared" si="309"/>
        <v>-2760849.290400967</v>
      </c>
      <c r="U367" s="462">
        <f t="shared" si="310"/>
        <v>-0.12942404681939759</v>
      </c>
      <c r="V367" s="463">
        <f t="shared" si="311"/>
        <v>-96.048264667682815</v>
      </c>
      <c r="W367" s="464"/>
      <c r="X367" s="242">
        <v>710</v>
      </c>
      <c r="Y367" s="18" t="s">
        <v>265</v>
      </c>
      <c r="Z367" s="21">
        <v>27484</v>
      </c>
      <c r="AA367" s="473">
        <f t="shared" si="312"/>
        <v>10525959.171738403</v>
      </c>
      <c r="AB367" s="473">
        <v>-1463512</v>
      </c>
      <c r="AC367" s="22">
        <v>9062447.1717384029</v>
      </c>
      <c r="AD367" s="36">
        <v>8151506</v>
      </c>
      <c r="AE367" s="22">
        <v>17213953</v>
      </c>
      <c r="AF367" s="21">
        <v>4902020.8825135343</v>
      </c>
      <c r="AG367" s="418">
        <f t="shared" si="313"/>
        <v>22115973.882513534</v>
      </c>
      <c r="AH367" s="447">
        <v>-784163</v>
      </c>
      <c r="AI367" s="442">
        <f t="shared" si="314"/>
        <v>21331810.882513534</v>
      </c>
      <c r="AJ367" s="419">
        <f t="shared" si="315"/>
        <v>776.15379429899338</v>
      </c>
      <c r="AK367" s="369">
        <v>1</v>
      </c>
    </row>
    <row r="368" spans="1:37">
      <c r="A368" s="242">
        <v>755</v>
      </c>
      <c r="B368" s="18" t="s">
        <v>280</v>
      </c>
      <c r="C368" s="21">
        <v>6217</v>
      </c>
      <c r="D368" s="476">
        <f t="shared" si="302"/>
        <v>3403514.1351950676</v>
      </c>
      <c r="E368" s="473">
        <v>2326352.9122314262</v>
      </c>
      <c r="F368" s="22">
        <v>5729867.0474264938</v>
      </c>
      <c r="G368" s="36">
        <v>-48610.335248436146</v>
      </c>
      <c r="H368" s="22">
        <f t="shared" si="303"/>
        <v>5681256.712178058</v>
      </c>
      <c r="I368" s="425">
        <v>899467.50349553861</v>
      </c>
      <c r="J368" s="418">
        <f t="shared" si="304"/>
        <v>6580724.2156735966</v>
      </c>
      <c r="K368" s="447">
        <v>-1604093</v>
      </c>
      <c r="L368" s="442">
        <f t="shared" si="305"/>
        <v>4976631.2156735966</v>
      </c>
      <c r="M368" s="418">
        <v>-979976.08410000009</v>
      </c>
      <c r="N368" s="405">
        <f t="shared" si="306"/>
        <v>3996655.1315735965</v>
      </c>
      <c r="O368" s="405">
        <f t="shared" si="307"/>
        <v>800.48756887141656</v>
      </c>
      <c r="P368" s="405">
        <f t="shared" si="308"/>
        <v>642.8591171905415</v>
      </c>
      <c r="Q368" s="369">
        <v>1</v>
      </c>
      <c r="R368" s="465">
        <v>34</v>
      </c>
      <c r="S368" s="465">
        <v>34</v>
      </c>
      <c r="T368" s="461">
        <f t="shared" si="309"/>
        <v>730301.71589879971</v>
      </c>
      <c r="U368" s="462">
        <f t="shared" si="310"/>
        <v>0.17198423154339085</v>
      </c>
      <c r="V368" s="463">
        <f t="shared" si="311"/>
        <v>115.37470992098145</v>
      </c>
      <c r="W368" s="464"/>
      <c r="X368" s="242">
        <v>755</v>
      </c>
      <c r="Y368" s="18" t="s">
        <v>280</v>
      </c>
      <c r="Z368" s="21">
        <v>6198</v>
      </c>
      <c r="AA368" s="473">
        <f t="shared" si="312"/>
        <v>3509419.2470656801</v>
      </c>
      <c r="AB368" s="473">
        <v>1301277</v>
      </c>
      <c r="AC368" s="22">
        <v>4810696.2470656801</v>
      </c>
      <c r="AD368" s="36">
        <v>126925</v>
      </c>
      <c r="AE368" s="22">
        <v>4937622</v>
      </c>
      <c r="AF368" s="21">
        <v>912800.49977479712</v>
      </c>
      <c r="AG368" s="418">
        <f t="shared" si="313"/>
        <v>5850422.4997747969</v>
      </c>
      <c r="AH368" s="447">
        <v>-1604093</v>
      </c>
      <c r="AI368" s="442">
        <f t="shared" si="314"/>
        <v>4246329.4997747969</v>
      </c>
      <c r="AJ368" s="419">
        <f t="shared" si="315"/>
        <v>685.11285895043511</v>
      </c>
      <c r="AK368" s="369">
        <v>1</v>
      </c>
    </row>
    <row r="369" spans="1:37">
      <c r="A369" s="242">
        <v>927</v>
      </c>
      <c r="B369" s="18" t="s">
        <v>326</v>
      </c>
      <c r="C369" s="21">
        <v>28913</v>
      </c>
      <c r="D369" s="476">
        <f t="shared" si="302"/>
        <v>13682800.116263466</v>
      </c>
      <c r="E369" s="473">
        <v>1327533.4052358023</v>
      </c>
      <c r="F369" s="22">
        <v>15010333.521499269</v>
      </c>
      <c r="G369" s="36">
        <v>2614351.9491401748</v>
      </c>
      <c r="H369" s="22">
        <f t="shared" si="303"/>
        <v>17624685.470639445</v>
      </c>
      <c r="I369" s="425">
        <v>4173779.3762061084</v>
      </c>
      <c r="J369" s="418">
        <f t="shared" si="304"/>
        <v>21798464.846845552</v>
      </c>
      <c r="K369" s="447">
        <v>-3298104</v>
      </c>
      <c r="L369" s="442">
        <f t="shared" si="305"/>
        <v>18500360.846845552</v>
      </c>
      <c r="M369" s="418">
        <v>-181509.08139000018</v>
      </c>
      <c r="N369" s="405">
        <f t="shared" si="306"/>
        <v>18318851.765455551</v>
      </c>
      <c r="O369" s="405">
        <f t="shared" si="307"/>
        <v>639.86306667746521</v>
      </c>
      <c r="P369" s="405">
        <f t="shared" si="308"/>
        <v>633.58529953500329</v>
      </c>
      <c r="Q369" s="369">
        <v>1</v>
      </c>
      <c r="R369" s="465">
        <v>34</v>
      </c>
      <c r="S369" s="465">
        <v>34</v>
      </c>
      <c r="T369" s="461">
        <f t="shared" si="309"/>
        <v>-1560551.4986987524</v>
      </c>
      <c r="U369" s="462">
        <f t="shared" si="310"/>
        <v>-7.7790654373970369E-2</v>
      </c>
      <c r="V369" s="463">
        <f t="shared" si="311"/>
        <v>-46.238111391015423</v>
      </c>
      <c r="W369" s="464"/>
      <c r="X369" s="242">
        <v>927</v>
      </c>
      <c r="Y369" s="18" t="s">
        <v>326</v>
      </c>
      <c r="Z369" s="21">
        <v>29239</v>
      </c>
      <c r="AA369" s="473">
        <f t="shared" si="312"/>
        <v>14592275.38420104</v>
      </c>
      <c r="AB369" s="473">
        <v>883285</v>
      </c>
      <c r="AC369" s="22">
        <v>15475560.38420104</v>
      </c>
      <c r="AD369" s="36">
        <v>3695454</v>
      </c>
      <c r="AE369" s="22">
        <v>19171015</v>
      </c>
      <c r="AF369" s="21">
        <v>4188001.3455443038</v>
      </c>
      <c r="AG369" s="418">
        <f t="shared" si="313"/>
        <v>23359016.345544305</v>
      </c>
      <c r="AH369" s="447">
        <v>-3298104</v>
      </c>
      <c r="AI369" s="442">
        <f t="shared" si="314"/>
        <v>20060912.345544305</v>
      </c>
      <c r="AJ369" s="419">
        <f t="shared" si="315"/>
        <v>686.10117806848064</v>
      </c>
      <c r="AK369" s="369">
        <v>1</v>
      </c>
    </row>
    <row r="370" spans="1:37" s="175" customFormat="1">
      <c r="A370" s="544"/>
      <c r="B370" s="18" t="s">
        <v>435</v>
      </c>
      <c r="C370" s="38">
        <f>SUM(C360:C369)</f>
        <v>486346</v>
      </c>
      <c r="D370" s="568">
        <f t="shared" ref="D370:AI370" si="316">SUM(D360:D369)</f>
        <v>329347697.52101231</v>
      </c>
      <c r="E370" s="568">
        <f t="shared" si="316"/>
        <v>164436187.17394903</v>
      </c>
      <c r="F370" s="38">
        <f t="shared" si="316"/>
        <v>493783884.69496149</v>
      </c>
      <c r="G370" s="38">
        <f t="shared" si="316"/>
        <v>-7465253.72256588</v>
      </c>
      <c r="H370" s="38">
        <f t="shared" si="316"/>
        <v>486318630.97239554</v>
      </c>
      <c r="I370" s="38">
        <f t="shared" si="316"/>
        <v>57311673.033395417</v>
      </c>
      <c r="J370" s="38">
        <f t="shared" si="316"/>
        <v>543630304.00579095</v>
      </c>
      <c r="K370" s="578">
        <f t="shared" si="316"/>
        <v>-6113473</v>
      </c>
      <c r="L370" s="579">
        <f t="shared" si="316"/>
        <v>537516831.00579095</v>
      </c>
      <c r="M370" s="419">
        <f t="shared" si="316"/>
        <v>-15022465.962010005</v>
      </c>
      <c r="N370" s="419">
        <f t="shared" si="316"/>
        <v>522494365.04378092</v>
      </c>
      <c r="O370" s="405">
        <f t="shared" si="307"/>
        <v>1105.2148696726013</v>
      </c>
      <c r="P370" s="405">
        <f t="shared" si="308"/>
        <v>1074.3264364131317</v>
      </c>
      <c r="Q370" s="545">
        <v>1</v>
      </c>
      <c r="R370" s="610">
        <v>34</v>
      </c>
      <c r="S370" s="610">
        <v>34</v>
      </c>
      <c r="T370" s="546">
        <f t="shared" si="309"/>
        <v>39266529.538887978</v>
      </c>
      <c r="U370" s="547">
        <f t="shared" si="310"/>
        <v>7.880884251004576E-2</v>
      </c>
      <c r="V370" s="548">
        <f t="shared" si="311"/>
        <v>64.850420847428268</v>
      </c>
      <c r="W370" s="38"/>
      <c r="X370" s="38"/>
      <c r="Y370" s="38"/>
      <c r="Z370" s="38">
        <f t="shared" si="316"/>
        <v>478919</v>
      </c>
      <c r="AA370" s="38">
        <f t="shared" si="316"/>
        <v>314071704.52302122</v>
      </c>
      <c r="AB370" s="38">
        <f t="shared" si="316"/>
        <v>137083709</v>
      </c>
      <c r="AC370" s="38">
        <f t="shared" si="316"/>
        <v>451155413.52302128</v>
      </c>
      <c r="AD370" s="38">
        <f t="shared" si="316"/>
        <v>-3459335</v>
      </c>
      <c r="AE370" s="38">
        <f t="shared" si="316"/>
        <v>447696080</v>
      </c>
      <c r="AF370" s="38">
        <f t="shared" si="316"/>
        <v>56667694.466902979</v>
      </c>
      <c r="AG370" s="38">
        <f t="shared" si="316"/>
        <v>504363774.46690297</v>
      </c>
      <c r="AH370" s="38">
        <f t="shared" si="316"/>
        <v>-6113473</v>
      </c>
      <c r="AI370" s="38">
        <f t="shared" si="316"/>
        <v>498250301.46690297</v>
      </c>
      <c r="AJ370" s="419">
        <f t="shared" si="315"/>
        <v>1040.364448825173</v>
      </c>
      <c r="AK370" s="545"/>
    </row>
    <row r="371" spans="1:37">
      <c r="A371" s="242"/>
      <c r="B371" s="18"/>
      <c r="C371" s="21"/>
      <c r="D371" s="476"/>
      <c r="E371" s="473"/>
      <c r="F371" s="22"/>
      <c r="G371" s="36"/>
      <c r="H371" s="22"/>
      <c r="I371" s="36"/>
      <c r="J371" s="418"/>
      <c r="K371" s="447"/>
      <c r="L371" s="442"/>
      <c r="M371" s="418"/>
      <c r="N371" s="405"/>
      <c r="O371" s="405"/>
      <c r="P371" s="405"/>
      <c r="Q371" s="369"/>
      <c r="R371" s="465"/>
      <c r="S371" s="465"/>
      <c r="T371" s="461"/>
      <c r="U371" s="462"/>
      <c r="V371" s="463"/>
      <c r="W371" s="464"/>
      <c r="X371" s="242"/>
      <c r="Y371" s="18"/>
      <c r="Z371" s="21"/>
      <c r="AA371" s="473"/>
      <c r="AB371" s="473"/>
      <c r="AC371" s="22"/>
      <c r="AD371" s="36"/>
      <c r="AE371" s="22"/>
      <c r="AF371" s="21"/>
      <c r="AG371" s="418"/>
      <c r="AH371" s="447"/>
      <c r="AI371" s="442"/>
      <c r="AJ371" s="419"/>
      <c r="AK371" s="369"/>
    </row>
    <row r="372" spans="1:37">
      <c r="A372" s="242">
        <v>92</v>
      </c>
      <c r="B372" s="18" t="s">
        <v>72</v>
      </c>
      <c r="C372" s="21">
        <v>242819</v>
      </c>
      <c r="D372" s="476">
        <f>F372-E372</f>
        <v>172123892.55463254</v>
      </c>
      <c r="E372" s="473">
        <v>-40011017.804452203</v>
      </c>
      <c r="F372" s="22">
        <v>132112874.75018033</v>
      </c>
      <c r="G372" s="36">
        <v>-4311609.8943935242</v>
      </c>
      <c r="H372" s="22">
        <f>SUM(F372:G372)</f>
        <v>127801264.85578682</v>
      </c>
      <c r="I372" s="36">
        <v>30781063.347831074</v>
      </c>
      <c r="J372" s="418">
        <f>H372+I372</f>
        <v>158582328.2036179</v>
      </c>
      <c r="K372" s="447">
        <v>20179674</v>
      </c>
      <c r="L372" s="442">
        <f>J372+K372</f>
        <v>178762002.2036179</v>
      </c>
      <c r="M372" s="418">
        <v>-5854075.992829999</v>
      </c>
      <c r="N372" s="405">
        <f>SUM(L372:M372)</f>
        <v>172907926.21078789</v>
      </c>
      <c r="O372" s="405">
        <f>L372/C372</f>
        <v>736.19445843866379</v>
      </c>
      <c r="P372" s="405">
        <f>N372/C372</f>
        <v>712.08565314406155</v>
      </c>
      <c r="Q372" s="369">
        <v>1</v>
      </c>
      <c r="R372" s="465">
        <v>35</v>
      </c>
      <c r="S372" s="465">
        <v>35</v>
      </c>
      <c r="T372" s="461">
        <f>L372-AI372</f>
        <v>1022619.4418413341</v>
      </c>
      <c r="U372" s="462">
        <f>T372/AI372</f>
        <v>5.7534769500800342E-3</v>
      </c>
      <c r="V372" s="463">
        <f>O372-AJ372</f>
        <v>-6.8445237013183942</v>
      </c>
      <c r="W372" s="464"/>
      <c r="X372" s="242">
        <v>92</v>
      </c>
      <c r="Y372" s="18" t="s">
        <v>72</v>
      </c>
      <c r="Z372" s="21">
        <v>239206</v>
      </c>
      <c r="AA372" s="473">
        <f>AC372-AB372</f>
        <v>162109538.09143505</v>
      </c>
      <c r="AB372" s="473">
        <v>-30788468</v>
      </c>
      <c r="AC372" s="22">
        <v>131321070.09143505</v>
      </c>
      <c r="AD372" s="36">
        <v>-3797595</v>
      </c>
      <c r="AE372" s="22">
        <v>127523475</v>
      </c>
      <c r="AF372" s="21">
        <v>30036233.761776581</v>
      </c>
      <c r="AG372" s="418">
        <f>SUM(AE372:AF372)</f>
        <v>157559708.76177657</v>
      </c>
      <c r="AH372" s="447">
        <v>20179674</v>
      </c>
      <c r="AI372" s="442">
        <f>SUM(AG372:AH372)</f>
        <v>177739382.76177657</v>
      </c>
      <c r="AJ372" s="419">
        <f>AI372/Z372</f>
        <v>743.03898213998218</v>
      </c>
      <c r="AK372" s="369">
        <v>1</v>
      </c>
    </row>
    <row r="373" spans="1:37">
      <c r="A373" s="242">
        <v>245</v>
      </c>
      <c r="B373" s="18" t="s">
        <v>127</v>
      </c>
      <c r="C373" s="21">
        <v>37676</v>
      </c>
      <c r="D373" s="476">
        <f>F373-E373</f>
        <v>16231196.747751299</v>
      </c>
      <c r="E373" s="473">
        <v>-4409826.0707498873</v>
      </c>
      <c r="F373" s="22">
        <v>11821370.677001411</v>
      </c>
      <c r="G373" s="36">
        <v>449906.16819152434</v>
      </c>
      <c r="H373" s="22">
        <f>SUM(F373:G373)</f>
        <v>12271276.845192935</v>
      </c>
      <c r="I373" s="36">
        <v>4916867.2328738431</v>
      </c>
      <c r="J373" s="418">
        <f>H373+I373</f>
        <v>17188144.078066777</v>
      </c>
      <c r="K373" s="447">
        <v>-3778141</v>
      </c>
      <c r="L373" s="442">
        <f>J373+K373</f>
        <v>13410003.078066777</v>
      </c>
      <c r="M373" s="418">
        <v>-1208483.3326800005</v>
      </c>
      <c r="N373" s="405">
        <f>SUM(L373:M373)</f>
        <v>12201519.745386777</v>
      </c>
      <c r="O373" s="405">
        <f>L373/C373</f>
        <v>355.92958589199429</v>
      </c>
      <c r="P373" s="405">
        <f>N373/C373</f>
        <v>323.85390554694703</v>
      </c>
      <c r="Q373" s="369">
        <v>1</v>
      </c>
      <c r="R373" s="465">
        <v>35</v>
      </c>
      <c r="S373" s="465">
        <v>35</v>
      </c>
      <c r="T373" s="461">
        <f>L373-AI373</f>
        <v>-4431630.4405065663</v>
      </c>
      <c r="U373" s="462">
        <f>T373/AI373</f>
        <v>-0.24838703451078001</v>
      </c>
      <c r="V373" s="463">
        <f>O373-AJ373</f>
        <v>-123.27200195108003</v>
      </c>
      <c r="W373" s="464"/>
      <c r="X373" s="242">
        <v>245</v>
      </c>
      <c r="Y373" s="18" t="s">
        <v>127</v>
      </c>
      <c r="Z373" s="21">
        <v>37232</v>
      </c>
      <c r="AA373" s="473">
        <f>AC373-AB373</f>
        <v>15636421.305947486</v>
      </c>
      <c r="AB373" s="473">
        <v>-701955</v>
      </c>
      <c r="AC373" s="22">
        <v>14934466.305947486</v>
      </c>
      <c r="AD373" s="36">
        <v>1850402</v>
      </c>
      <c r="AE373" s="22">
        <v>16784869</v>
      </c>
      <c r="AF373" s="21">
        <v>4834905.5185733447</v>
      </c>
      <c r="AG373" s="418">
        <f>SUM(AE373:AF373)</f>
        <v>21619774.518573344</v>
      </c>
      <c r="AH373" s="447">
        <v>-3778141</v>
      </c>
      <c r="AI373" s="442">
        <f>SUM(AG373:AH373)</f>
        <v>17841633.518573344</v>
      </c>
      <c r="AJ373" s="419">
        <f>AI373/Z373</f>
        <v>479.20158784307432</v>
      </c>
      <c r="AK373" s="369">
        <v>1</v>
      </c>
    </row>
    <row r="374" spans="1:37" s="552" customFormat="1">
      <c r="A374" s="40"/>
      <c r="B374" s="18" t="s">
        <v>436</v>
      </c>
      <c r="C374" s="38">
        <f>SUM(C372:C373)</f>
        <v>280495</v>
      </c>
      <c r="D374" s="568">
        <f t="shared" ref="D374:AI374" si="317">SUM(D372:D373)</f>
        <v>188355089.30238384</v>
      </c>
      <c r="E374" s="568">
        <f t="shared" si="317"/>
        <v>-44420843.87520209</v>
      </c>
      <c r="F374" s="38">
        <f t="shared" si="317"/>
        <v>143934245.42718175</v>
      </c>
      <c r="G374" s="38">
        <f t="shared" si="317"/>
        <v>-3861703.7262019999</v>
      </c>
      <c r="H374" s="38">
        <f t="shared" si="317"/>
        <v>140072541.70097974</v>
      </c>
      <c r="I374" s="38">
        <f t="shared" si="317"/>
        <v>35697930.58070492</v>
      </c>
      <c r="J374" s="38">
        <f t="shared" si="317"/>
        <v>175770472.28168467</v>
      </c>
      <c r="K374" s="578">
        <f t="shared" si="317"/>
        <v>16401533</v>
      </c>
      <c r="L374" s="579">
        <f t="shared" si="317"/>
        <v>192172005.28168467</v>
      </c>
      <c r="M374" s="419">
        <f t="shared" si="317"/>
        <v>-7062559.3255099989</v>
      </c>
      <c r="N374" s="419">
        <f t="shared" si="317"/>
        <v>185109445.95617467</v>
      </c>
      <c r="O374" s="405">
        <f>L374/C374</f>
        <v>685.11740060138209</v>
      </c>
      <c r="P374" s="405">
        <f>N374/C374</f>
        <v>659.93848716082164</v>
      </c>
      <c r="Q374" s="545">
        <v>1</v>
      </c>
      <c r="R374" s="610">
        <v>35</v>
      </c>
      <c r="S374" s="610">
        <v>35</v>
      </c>
      <c r="T374" s="546">
        <f>L374-AI374</f>
        <v>-3409010.9986652434</v>
      </c>
      <c r="U374" s="547">
        <f>T374/AI374</f>
        <v>-1.7430173252493464E-2</v>
      </c>
      <c r="V374" s="548">
        <f>O374-AJ374</f>
        <v>-22.386691746087877</v>
      </c>
      <c r="W374" s="38"/>
      <c r="X374" s="38"/>
      <c r="Y374" s="38"/>
      <c r="Z374" s="38">
        <f t="shared" si="317"/>
        <v>276438</v>
      </c>
      <c r="AA374" s="38">
        <f t="shared" si="317"/>
        <v>177745959.39738253</v>
      </c>
      <c r="AB374" s="38">
        <f t="shared" si="317"/>
        <v>-31490423</v>
      </c>
      <c r="AC374" s="38">
        <f t="shared" si="317"/>
        <v>146255536.39738253</v>
      </c>
      <c r="AD374" s="38">
        <f t="shared" si="317"/>
        <v>-1947193</v>
      </c>
      <c r="AE374" s="38">
        <f t="shared" si="317"/>
        <v>144308344</v>
      </c>
      <c r="AF374" s="38">
        <f t="shared" si="317"/>
        <v>34871139.280349925</v>
      </c>
      <c r="AG374" s="38">
        <f t="shared" si="317"/>
        <v>179179483.28034991</v>
      </c>
      <c r="AH374" s="38">
        <f t="shared" si="317"/>
        <v>16401533</v>
      </c>
      <c r="AI374" s="38">
        <f t="shared" si="317"/>
        <v>195581016.28034991</v>
      </c>
      <c r="AJ374" s="419">
        <f>AI374/Z374</f>
        <v>707.50409234746996</v>
      </c>
      <c r="AK374" s="18"/>
    </row>
  </sheetData>
  <sortState xmlns:xlrd2="http://schemas.microsoft.com/office/spreadsheetml/2017/richdata2" ref="A312:XFD337">
    <sortCondition ref="A312:A337"/>
  </sortState>
  <hyperlinks>
    <hyperlink ref="A5" r:id="rId1" display="VM:n valtionosuuslaskelma 19.9.2022" xr:uid="{762FF41B-D144-4033-93F2-3C8F166AE014}"/>
    <hyperlink ref="A6" r:id="rId2" display="Opetus- ja kulttuuritoimen valtionosuudet vuodelle 2023, OPH 20.12.2023" xr:uid="{09CB2859-B38E-4C90-82A7-76BBE539A9E4}"/>
  </hyperlinks>
  <pageMargins left="0.7" right="0.7" top="0.75" bottom="0.75" header="0.3" footer="0.3"/>
  <pageSetup paperSize="0" orientation="portrait" r:id="rId3"/>
  <ignoredErrors>
    <ignoredError sqref="H11:H311 H338:H374" formulaRange="1"/>
  </ignoredErrors>
  <legacyDrawing r:id="rId4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C401BA-400D-48E0-A9A8-E506281118D6}">
  <dimension ref="A1:XFB35"/>
  <sheetViews>
    <sheetView zoomScaleNormal="100" workbookViewId="0">
      <pane xSplit="2" ySplit="10" topLeftCell="C11" activePane="bottomRight" state="frozen"/>
      <selection pane="topRight" activeCell="C1" sqref="C1"/>
      <selection pane="bottomLeft" activeCell="A2" sqref="A2"/>
      <selection pane="bottomRight" activeCell="B10" sqref="B10"/>
    </sheetView>
  </sheetViews>
  <sheetFormatPr defaultRowHeight="12"/>
  <cols>
    <col min="2" max="2" width="27.5703125" bestFit="1" customWidth="1"/>
    <col min="3" max="3" width="12" customWidth="1"/>
    <col min="4" max="4" width="14.7109375" customWidth="1"/>
    <col min="5" max="5" width="13.5703125" customWidth="1"/>
    <col min="6" max="6" width="15" customWidth="1"/>
    <col min="7" max="7" width="16.5703125" customWidth="1"/>
    <col min="8" max="8" width="15.5703125" customWidth="1"/>
    <col min="9" max="9" width="17.28515625" customWidth="1"/>
    <col min="10" max="10" width="16.7109375" customWidth="1"/>
    <col min="11" max="11" width="16.140625" customWidth="1"/>
    <col min="12" max="12" width="14.7109375" style="175" customWidth="1"/>
    <col min="13" max="13" width="12" bestFit="1" customWidth="1"/>
    <col min="14" max="14" width="15" customWidth="1"/>
    <col min="15" max="15" width="18.5703125" style="175" bestFit="1" customWidth="1"/>
    <col min="16" max="16" width="15.7109375" bestFit="1" customWidth="1"/>
    <col min="17" max="17" width="9.28515625" customWidth="1"/>
    <col min="18" max="18" width="7.140625" customWidth="1"/>
    <col min="19" max="19" width="2" bestFit="1" customWidth="1"/>
    <col min="20" max="20" width="19.140625" bestFit="1" customWidth="1"/>
    <col min="21" max="22" width="9" bestFit="1" customWidth="1"/>
    <col min="23" max="23" width="6.140625" customWidth="1"/>
    <col min="24" max="24" width="12.140625" customWidth="1"/>
    <col min="25" max="25" width="13.42578125" customWidth="1"/>
    <col min="26" max="26" width="11.28515625" bestFit="1" customWidth="1"/>
    <col min="27" max="27" width="15.42578125" bestFit="1" customWidth="1"/>
    <col min="28" max="28" width="14.28515625" customWidth="1"/>
    <col min="29" max="29" width="15.42578125" bestFit="1" customWidth="1"/>
    <col min="30" max="30" width="15.5703125" bestFit="1" customWidth="1"/>
    <col min="31" max="31" width="16.7109375" bestFit="1" customWidth="1"/>
    <col min="32" max="32" width="14.140625" customWidth="1"/>
    <col min="33" max="33" width="12.7109375" bestFit="1" customWidth="1"/>
    <col min="34" max="34" width="12.7109375" style="175" customWidth="1"/>
  </cols>
  <sheetData>
    <row r="1" spans="1:37" s="1" customFormat="1" ht="26.25">
      <c r="A1" s="35" t="s">
        <v>589</v>
      </c>
      <c r="B1" s="6"/>
      <c r="C1" s="7"/>
      <c r="D1" s="7"/>
      <c r="E1" s="7"/>
      <c r="F1" s="14"/>
      <c r="G1" s="38"/>
      <c r="H1" s="38"/>
      <c r="I1"/>
      <c r="J1"/>
      <c r="K1" s="247"/>
      <c r="L1"/>
      <c r="M1"/>
      <c r="N1"/>
      <c r="O1"/>
      <c r="P1"/>
      <c r="R1" s="449"/>
      <c r="S1" s="449"/>
      <c r="X1" s="397" t="s">
        <v>11</v>
      </c>
      <c r="AK1" s="9"/>
    </row>
    <row r="2" spans="1:37" s="1" customFormat="1" ht="17.45" customHeight="1">
      <c r="A2" s="240" t="s">
        <v>590</v>
      </c>
      <c r="B2" s="6"/>
      <c r="C2" s="7"/>
      <c r="D2" s="7"/>
      <c r="E2" s="7"/>
      <c r="F2" s="14"/>
      <c r="G2" s="38"/>
      <c r="H2" s="38"/>
      <c r="I2"/>
      <c r="J2"/>
      <c r="K2" s="247"/>
      <c r="L2"/>
      <c r="M2"/>
      <c r="N2"/>
      <c r="O2"/>
      <c r="P2"/>
      <c r="R2" s="449"/>
      <c r="S2" s="449"/>
      <c r="AK2" s="9"/>
    </row>
    <row r="3" spans="1:37" s="1" customFormat="1" ht="16.5">
      <c r="A3" s="34" t="s">
        <v>12</v>
      </c>
      <c r="B3" s="51"/>
      <c r="C3" s="52"/>
      <c r="D3" s="52"/>
      <c r="E3" s="52"/>
      <c r="F3" s="44"/>
      <c r="G3" s="38"/>
      <c r="H3" s="38"/>
      <c r="I3"/>
      <c r="J3"/>
      <c r="K3" s="247"/>
      <c r="L3"/>
      <c r="M3"/>
      <c r="N3"/>
      <c r="O3"/>
      <c r="P3"/>
      <c r="R3" s="449"/>
      <c r="S3" s="449"/>
      <c r="AK3" s="9"/>
    </row>
    <row r="4" spans="1:37" s="1" customFormat="1" ht="16.5">
      <c r="A4" s="251" t="s">
        <v>13</v>
      </c>
      <c r="B4" s="51"/>
      <c r="C4" s="43"/>
      <c r="D4" s="43"/>
      <c r="E4" s="43"/>
      <c r="F4" s="44"/>
      <c r="G4" s="40"/>
      <c r="H4" s="40"/>
      <c r="I4"/>
      <c r="J4"/>
      <c r="K4" s="248"/>
      <c r="L4"/>
      <c r="M4"/>
      <c r="N4"/>
      <c r="O4"/>
      <c r="P4"/>
      <c r="R4" s="449"/>
      <c r="S4" s="449"/>
      <c r="AK4" s="9"/>
    </row>
    <row r="5" spans="1:37" s="1" customFormat="1" ht="16.5">
      <c r="A5" s="337" t="s">
        <v>14</v>
      </c>
      <c r="B5" s="51"/>
      <c r="C5" s="47"/>
      <c r="D5" s="47"/>
      <c r="E5" s="47"/>
      <c r="F5" s="48"/>
      <c r="I5"/>
      <c r="J5"/>
      <c r="K5" s="248"/>
      <c r="L5"/>
      <c r="M5"/>
      <c r="N5"/>
      <c r="O5"/>
      <c r="P5"/>
      <c r="R5" s="449"/>
      <c r="S5" s="449"/>
      <c r="AK5" s="9"/>
    </row>
    <row r="6" spans="1:37" s="1" customFormat="1" ht="16.5">
      <c r="A6" s="252" t="s">
        <v>15</v>
      </c>
      <c r="B6" s="51"/>
      <c r="C6" s="47"/>
      <c r="D6" s="47"/>
      <c r="E6" s="47"/>
      <c r="F6" s="48"/>
      <c r="G6" s="15"/>
      <c r="H6" s="15"/>
      <c r="I6"/>
      <c r="J6"/>
      <c r="K6" s="249"/>
      <c r="L6"/>
      <c r="M6"/>
      <c r="N6"/>
      <c r="O6"/>
      <c r="P6"/>
      <c r="R6" s="449"/>
      <c r="S6" s="449"/>
      <c r="AK6" s="9"/>
    </row>
    <row r="7" spans="1:37" s="1" customFormat="1" ht="16.5">
      <c r="A7" s="252" t="s">
        <v>16</v>
      </c>
      <c r="B7" s="51"/>
      <c r="C7" s="47"/>
      <c r="D7" s="47"/>
      <c r="E7" s="47"/>
      <c r="F7" s="48"/>
      <c r="G7" s="15"/>
      <c r="H7" s="15"/>
      <c r="I7"/>
      <c r="J7"/>
      <c r="K7" s="249"/>
      <c r="L7"/>
      <c r="M7"/>
      <c r="N7"/>
      <c r="O7"/>
      <c r="P7"/>
      <c r="R7" s="449"/>
      <c r="S7" s="449"/>
      <c r="AK7" s="9"/>
    </row>
    <row r="10" spans="1:37" s="1" customFormat="1" ht="90" thickBot="1">
      <c r="A10" s="553" t="s">
        <v>437</v>
      </c>
      <c r="B10" s="553" t="s">
        <v>438</v>
      </c>
      <c r="C10" s="554" t="s">
        <v>19</v>
      </c>
      <c r="D10" s="555" t="s">
        <v>20</v>
      </c>
      <c r="E10" s="555" t="s">
        <v>21</v>
      </c>
      <c r="F10" s="554" t="s">
        <v>22</v>
      </c>
      <c r="G10" s="554" t="s">
        <v>591</v>
      </c>
      <c r="H10" s="554" t="s">
        <v>24</v>
      </c>
      <c r="I10" s="556" t="s">
        <v>25</v>
      </c>
      <c r="J10" s="556" t="s">
        <v>26</v>
      </c>
      <c r="K10" s="557" t="s">
        <v>27</v>
      </c>
      <c r="L10" s="558" t="s">
        <v>28</v>
      </c>
      <c r="M10" s="558" t="s">
        <v>29</v>
      </c>
      <c r="N10" s="558" t="s">
        <v>30</v>
      </c>
      <c r="O10" s="558" t="s">
        <v>31</v>
      </c>
      <c r="P10" s="558" t="s">
        <v>32</v>
      </c>
      <c r="Q10" s="558" t="s">
        <v>33</v>
      </c>
      <c r="R10" s="558" t="s">
        <v>34</v>
      </c>
      <c r="S10" s="559"/>
      <c r="T10" s="574" t="s">
        <v>35</v>
      </c>
      <c r="U10" s="574" t="s">
        <v>36</v>
      </c>
      <c r="V10" s="574" t="s">
        <v>37</v>
      </c>
      <c r="W10" s="561"/>
      <c r="X10" s="563" t="s">
        <v>38</v>
      </c>
      <c r="Y10" s="564" t="s">
        <v>20</v>
      </c>
      <c r="Z10" s="564" t="s">
        <v>21</v>
      </c>
      <c r="AA10" s="563" t="s">
        <v>39</v>
      </c>
      <c r="AB10" s="563" t="s">
        <v>23</v>
      </c>
      <c r="AC10" s="563" t="s">
        <v>40</v>
      </c>
      <c r="AD10" s="565" t="s">
        <v>25</v>
      </c>
      <c r="AE10" s="565" t="s">
        <v>26</v>
      </c>
      <c r="AF10" s="566" t="s">
        <v>41</v>
      </c>
      <c r="AG10" s="567" t="s">
        <v>42</v>
      </c>
      <c r="AH10" s="567" t="s">
        <v>43</v>
      </c>
    </row>
    <row r="11" spans="1:37" s="175" customFormat="1" ht="16.5">
      <c r="A11" s="243">
        <v>1</v>
      </c>
      <c r="B11" s="24" t="s">
        <v>432</v>
      </c>
      <c r="C11" s="36">
        <v>1733033</v>
      </c>
      <c r="D11" s="36">
        <v>896521072.20601666</v>
      </c>
      <c r="E11" s="36">
        <v>102473793.48821069</v>
      </c>
      <c r="F11" s="36">
        <v>998994865.69422734</v>
      </c>
      <c r="G11" s="36">
        <v>-64088312.133465327</v>
      </c>
      <c r="H11" s="36">
        <v>934906553.56076193</v>
      </c>
      <c r="I11" s="36">
        <v>224156932.30165008</v>
      </c>
      <c r="J11" s="36">
        <v>1159063485.8624122</v>
      </c>
      <c r="K11" s="36">
        <v>21511869</v>
      </c>
      <c r="L11" s="419">
        <v>1180575354.8624122</v>
      </c>
      <c r="M11" s="36">
        <v>-118045864.23708001</v>
      </c>
      <c r="N11" s="36">
        <v>1062529490.6253322</v>
      </c>
      <c r="O11" s="405">
        <v>681.21920059364834</v>
      </c>
      <c r="P11" s="418">
        <v>613.1040151141566</v>
      </c>
      <c r="Q11" s="571">
        <v>1</v>
      </c>
      <c r="R11" s="573">
        <v>35</v>
      </c>
      <c r="S11" s="573"/>
      <c r="T11" s="117">
        <v>85235179.225863934</v>
      </c>
      <c r="U11" s="575">
        <f t="shared" ref="U11:U28" si="0">T11/AG11</f>
        <v>7.7816171744389984E-2</v>
      </c>
      <c r="V11" s="576">
        <v>42.440413805119761</v>
      </c>
      <c r="W11" s="36"/>
      <c r="X11" s="36">
        <v>1714741</v>
      </c>
      <c r="Y11" s="36">
        <v>845891063.78743768</v>
      </c>
      <c r="Z11" s="36">
        <v>64557327</v>
      </c>
      <c r="AA11" s="36">
        <v>910448390.78743768</v>
      </c>
      <c r="AB11" s="36">
        <v>-57434977</v>
      </c>
      <c r="AC11" s="36">
        <v>853013416</v>
      </c>
      <c r="AD11" s="36">
        <v>220814890.63654834</v>
      </c>
      <c r="AE11" s="36">
        <v>1073828306.6365483</v>
      </c>
      <c r="AF11" s="36">
        <v>21511869</v>
      </c>
      <c r="AG11" s="36">
        <v>1095340175.6365483</v>
      </c>
      <c r="AH11" s="419">
        <v>638.77878678852858</v>
      </c>
    </row>
    <row r="12" spans="1:37" s="1" customFormat="1" ht="16.5">
      <c r="A12" s="242">
        <v>2</v>
      </c>
      <c r="B12" s="18" t="s">
        <v>416</v>
      </c>
      <c r="C12" s="36">
        <v>485567</v>
      </c>
      <c r="D12" s="36">
        <v>133815614.30942327</v>
      </c>
      <c r="E12" s="36">
        <v>-26881551.477144204</v>
      </c>
      <c r="F12" s="36">
        <v>106934062.83227907</v>
      </c>
      <c r="G12" s="36">
        <v>52346285.249019377</v>
      </c>
      <c r="H12" s="36">
        <v>159280348.08129847</v>
      </c>
      <c r="I12" s="36">
        <v>78540234.530726418</v>
      </c>
      <c r="J12" s="36">
        <v>237820582.61202487</v>
      </c>
      <c r="K12" s="36">
        <v>23361959</v>
      </c>
      <c r="L12" s="419">
        <v>261182541.61202487</v>
      </c>
      <c r="M12" s="36">
        <v>-6478636.1854499998</v>
      </c>
      <c r="N12" s="36">
        <v>254703905.42657489</v>
      </c>
      <c r="O12" s="405">
        <v>537.89186994178942</v>
      </c>
      <c r="P12" s="418">
        <v>524.54945543369888</v>
      </c>
      <c r="Q12" s="571">
        <v>2</v>
      </c>
      <c r="R12" s="571">
        <v>2</v>
      </c>
      <c r="S12" s="36"/>
      <c r="T12" s="117">
        <v>-28169230.307433635</v>
      </c>
      <c r="U12" s="575">
        <f t="shared" si="0"/>
        <v>-9.7352886835870428E-2</v>
      </c>
      <c r="V12" s="576">
        <v>-60.589075210634633</v>
      </c>
      <c r="W12" s="36"/>
      <c r="X12" s="36">
        <v>483477</v>
      </c>
      <c r="Y12" s="36">
        <v>125081659.25263232</v>
      </c>
      <c r="Z12" s="36">
        <v>5371530</v>
      </c>
      <c r="AA12" s="36">
        <v>130453189.25263232</v>
      </c>
      <c r="AB12" s="36">
        <v>57984329</v>
      </c>
      <c r="AC12" s="36">
        <v>188437519</v>
      </c>
      <c r="AD12" s="36">
        <v>77552293.919458538</v>
      </c>
      <c r="AE12" s="36">
        <v>265989812.91945851</v>
      </c>
      <c r="AF12" s="36">
        <v>23361959</v>
      </c>
      <c r="AG12" s="36">
        <v>289351771.91945851</v>
      </c>
      <c r="AH12" s="419">
        <v>598.48094515242406</v>
      </c>
    </row>
    <row r="13" spans="1:37" s="1" customFormat="1" ht="16.5">
      <c r="A13" s="242">
        <v>4</v>
      </c>
      <c r="B13" s="18" t="s">
        <v>417</v>
      </c>
      <c r="C13" s="36">
        <v>212556</v>
      </c>
      <c r="D13" s="36">
        <v>31197323.08236073</v>
      </c>
      <c r="E13" s="36">
        <v>-45426541.26598531</v>
      </c>
      <c r="F13" s="36">
        <v>-14229218.18362459</v>
      </c>
      <c r="G13" s="36">
        <v>49850731.725484371</v>
      </c>
      <c r="H13" s="36">
        <v>35621513.541859783</v>
      </c>
      <c r="I13" s="36">
        <v>38665621.339783952</v>
      </c>
      <c r="J13" s="36">
        <v>74287134.881643742</v>
      </c>
      <c r="K13" s="36">
        <v>-11307127</v>
      </c>
      <c r="L13" s="419">
        <v>62980007.881643742</v>
      </c>
      <c r="M13" s="36">
        <v>-4999471.6681000004</v>
      </c>
      <c r="N13" s="36">
        <v>57980536.213543743</v>
      </c>
      <c r="O13" s="405">
        <v>296.29842432885329</v>
      </c>
      <c r="P13" s="418">
        <v>272.77769723528735</v>
      </c>
      <c r="Q13" s="571">
        <v>4</v>
      </c>
      <c r="R13" s="571">
        <v>4</v>
      </c>
      <c r="S13" s="571"/>
      <c r="T13" s="117">
        <v>-32230959.363642633</v>
      </c>
      <c r="U13" s="575">
        <f t="shared" si="0"/>
        <v>-0.3385214991105796</v>
      </c>
      <c r="V13" s="576">
        <v>-148.02919802350823</v>
      </c>
      <c r="W13" s="36"/>
      <c r="X13" s="36">
        <v>214281</v>
      </c>
      <c r="Y13" s="36">
        <v>32249387.553540833</v>
      </c>
      <c r="Z13" s="36">
        <v>-16216222</v>
      </c>
      <c r="AA13" s="36">
        <v>16033165.553540833</v>
      </c>
      <c r="AB13" s="36">
        <v>52214482</v>
      </c>
      <c r="AC13" s="36">
        <v>68247647</v>
      </c>
      <c r="AD13" s="36">
        <v>38270447.245286398</v>
      </c>
      <c r="AE13" s="36">
        <v>106518094.24528638</v>
      </c>
      <c r="AF13" s="36">
        <v>-11307127</v>
      </c>
      <c r="AG13" s="36">
        <v>95210967.245286375</v>
      </c>
      <c r="AH13" s="419">
        <v>444.32762235236152</v>
      </c>
    </row>
    <row r="14" spans="1:37" s="175" customFormat="1" ht="16.5">
      <c r="A14" s="242">
        <v>5</v>
      </c>
      <c r="B14" s="18" t="s">
        <v>418</v>
      </c>
      <c r="C14" s="36">
        <v>169537</v>
      </c>
      <c r="D14" s="36">
        <v>29791349.555366311</v>
      </c>
      <c r="E14" s="36">
        <v>-247539.36623520637</v>
      </c>
      <c r="F14" s="36">
        <v>29543810.189131107</v>
      </c>
      <c r="G14" s="36">
        <v>31631206.381457623</v>
      </c>
      <c r="H14" s="36">
        <v>61175016.57058873</v>
      </c>
      <c r="I14" s="36">
        <v>27946028.766959798</v>
      </c>
      <c r="J14" s="36">
        <v>89121045.337548524</v>
      </c>
      <c r="K14" s="36">
        <v>-23015714</v>
      </c>
      <c r="L14" s="419">
        <v>66105331.337548509</v>
      </c>
      <c r="M14" s="36">
        <v>-523227.4424000007</v>
      </c>
      <c r="N14" s="36">
        <v>65582103.895148523</v>
      </c>
      <c r="O14" s="405">
        <v>389.91684020330968</v>
      </c>
      <c r="P14" s="418">
        <v>386.83062632433348</v>
      </c>
      <c r="Q14" s="571">
        <v>5</v>
      </c>
      <c r="R14" s="571">
        <v>5</v>
      </c>
      <c r="S14" s="571"/>
      <c r="T14" s="117">
        <v>-15690075.6292063</v>
      </c>
      <c r="U14" s="575">
        <f t="shared" si="0"/>
        <v>-0.19182098617815332</v>
      </c>
      <c r="V14" s="576">
        <v>-90.630514973761478</v>
      </c>
      <c r="W14" s="36"/>
      <c r="X14" s="36">
        <v>170213</v>
      </c>
      <c r="Y14" s="36">
        <v>30321255.344756808</v>
      </c>
      <c r="Z14" s="36">
        <v>13783617</v>
      </c>
      <c r="AA14" s="36">
        <v>44104872.344756812</v>
      </c>
      <c r="AB14" s="36">
        <v>32906524</v>
      </c>
      <c r="AC14" s="36">
        <v>77011397</v>
      </c>
      <c r="AD14" s="36">
        <v>27799723.966754798</v>
      </c>
      <c r="AE14" s="36">
        <v>104811120.96675481</v>
      </c>
      <c r="AF14" s="36">
        <v>-23015714</v>
      </c>
      <c r="AG14" s="36">
        <v>81795406.966754809</v>
      </c>
      <c r="AH14" s="419">
        <v>480.54735517707115</v>
      </c>
    </row>
    <row r="15" spans="1:37" s="175" customFormat="1" ht="16.5">
      <c r="A15" s="242">
        <v>6</v>
      </c>
      <c r="B15" s="18" t="s">
        <v>419</v>
      </c>
      <c r="C15" s="36">
        <v>532671</v>
      </c>
      <c r="D15" s="36">
        <v>118220448.24778521</v>
      </c>
      <c r="E15" s="36">
        <v>-61888974.242432103</v>
      </c>
      <c r="F15" s="36">
        <v>56331474.005353115</v>
      </c>
      <c r="G15" s="36">
        <v>66913249.47322271</v>
      </c>
      <c r="H15" s="36">
        <v>123244723.47857583</v>
      </c>
      <c r="I15" s="36">
        <v>80773419.338764951</v>
      </c>
      <c r="J15" s="36">
        <v>204018142.81734076</v>
      </c>
      <c r="K15" s="36">
        <v>52803655</v>
      </c>
      <c r="L15" s="419">
        <v>256821797.81734076</v>
      </c>
      <c r="M15" s="36">
        <v>-15440575.947810002</v>
      </c>
      <c r="N15" s="36">
        <v>241381221.8695308</v>
      </c>
      <c r="O15" s="405">
        <v>482.1396280581086</v>
      </c>
      <c r="P15" s="418">
        <v>453.15254982818811</v>
      </c>
      <c r="Q15" s="36"/>
      <c r="R15" s="36"/>
      <c r="S15" s="36"/>
      <c r="T15" s="117">
        <v>568595.17908933759</v>
      </c>
      <c r="U15" s="575">
        <f t="shared" si="0"/>
        <v>2.2188802841696161E-3</v>
      </c>
      <c r="V15" s="576">
        <v>-3.6686950155578302</v>
      </c>
      <c r="W15" s="36"/>
      <c r="X15" s="36">
        <v>527478</v>
      </c>
      <c r="Y15" s="36">
        <v>115480545.71614958</v>
      </c>
      <c r="Z15" s="36">
        <v>-62779730</v>
      </c>
      <c r="AA15" s="36">
        <v>52700815.716149583</v>
      </c>
      <c r="AB15" s="36">
        <v>71221680</v>
      </c>
      <c r="AC15" s="36">
        <v>123922494</v>
      </c>
      <c r="AD15" s="36">
        <v>79527053.638251409</v>
      </c>
      <c r="AE15" s="36">
        <v>203449547.63825139</v>
      </c>
      <c r="AF15" s="36">
        <v>52803655</v>
      </c>
      <c r="AG15" s="36">
        <v>256253202.63825142</v>
      </c>
      <c r="AH15" s="419">
        <v>485.80832307366643</v>
      </c>
    </row>
    <row r="16" spans="1:37" s="175" customFormat="1" ht="16.5">
      <c r="A16" s="242">
        <v>7</v>
      </c>
      <c r="B16" s="18" t="s">
        <v>420</v>
      </c>
      <c r="C16" s="36">
        <v>204528</v>
      </c>
      <c r="D16" s="36">
        <v>31551057.303087201</v>
      </c>
      <c r="E16" s="36">
        <v>35373207.19384703</v>
      </c>
      <c r="F16" s="36">
        <v>66924264.496934228</v>
      </c>
      <c r="G16" s="36">
        <v>49616627.616350338</v>
      </c>
      <c r="H16" s="36">
        <v>116540892.11328454</v>
      </c>
      <c r="I16" s="36">
        <v>33529383.695519578</v>
      </c>
      <c r="J16" s="36">
        <v>150070275.80880415</v>
      </c>
      <c r="K16" s="36">
        <v>-17579965</v>
      </c>
      <c r="L16" s="419">
        <v>132490310.80880414</v>
      </c>
      <c r="M16" s="36">
        <v>-8935920.2793899998</v>
      </c>
      <c r="N16" s="36">
        <v>123554390.52941413</v>
      </c>
      <c r="O16" s="405">
        <v>647.78568611047945</v>
      </c>
      <c r="P16" s="418">
        <v>604.095236492872</v>
      </c>
      <c r="Q16" s="571">
        <v>7</v>
      </c>
      <c r="R16" s="571">
        <v>7</v>
      </c>
      <c r="S16" s="36"/>
      <c r="T16" s="117">
        <v>-25667609.488008365</v>
      </c>
      <c r="U16" s="575">
        <f t="shared" si="0"/>
        <v>-0.16229101545998051</v>
      </c>
      <c r="V16" s="576">
        <v>-123.2499815676689</v>
      </c>
      <c r="W16" s="36"/>
      <c r="X16" s="36">
        <v>205124</v>
      </c>
      <c r="Y16" s="36">
        <v>31177003.056979161</v>
      </c>
      <c r="Z16" s="36">
        <v>60323562</v>
      </c>
      <c r="AA16" s="36">
        <v>91500565.056979179</v>
      </c>
      <c r="AB16" s="36">
        <v>51169102</v>
      </c>
      <c r="AC16" s="36">
        <v>142669667</v>
      </c>
      <c r="AD16" s="36">
        <v>33068218.296812505</v>
      </c>
      <c r="AE16" s="36">
        <v>175737885.2968125</v>
      </c>
      <c r="AF16" s="36">
        <v>-17579965</v>
      </c>
      <c r="AG16" s="36">
        <v>158157920.2968125</v>
      </c>
      <c r="AH16" s="419">
        <v>771.03566767814834</v>
      </c>
    </row>
    <row r="17" spans="1:35 16382:16382" s="175" customFormat="1" ht="16.5">
      <c r="A17" s="242">
        <v>8</v>
      </c>
      <c r="B17" s="18" t="s">
        <v>421</v>
      </c>
      <c r="C17" s="36">
        <v>159488</v>
      </c>
      <c r="D17" s="36">
        <v>9453683.2872267012</v>
      </c>
      <c r="E17" s="36">
        <v>-44331810.307634845</v>
      </c>
      <c r="F17" s="36">
        <v>-34878127.020408139</v>
      </c>
      <c r="G17" s="36">
        <v>25554575.274021514</v>
      </c>
      <c r="H17" s="36">
        <v>-9323551.7463866249</v>
      </c>
      <c r="I17" s="36">
        <v>26221795.479129519</v>
      </c>
      <c r="J17" s="36">
        <v>16898243.732742898</v>
      </c>
      <c r="K17" s="36">
        <v>-12301179</v>
      </c>
      <c r="L17" s="419">
        <v>4597064.7327428982</v>
      </c>
      <c r="M17" s="36">
        <v>-978000.09099000017</v>
      </c>
      <c r="N17" s="36">
        <v>3619064.6417528987</v>
      </c>
      <c r="O17" s="405">
        <v>28.823891030942129</v>
      </c>
      <c r="P17" s="418">
        <v>22.69176766749159</v>
      </c>
      <c r="Q17" s="571">
        <v>8</v>
      </c>
      <c r="R17" s="571">
        <v>8</v>
      </c>
      <c r="S17" s="571"/>
      <c r="T17" s="117">
        <v>-46984692.353256747</v>
      </c>
      <c r="U17" s="575">
        <f t="shared" si="0"/>
        <v>-0.91087808961066519</v>
      </c>
      <c r="V17" s="576">
        <v>-290.78350396629838</v>
      </c>
      <c r="W17" s="36"/>
      <c r="X17" s="36">
        <v>161391</v>
      </c>
      <c r="Y17" s="36">
        <v>9619226.7630008496</v>
      </c>
      <c r="Z17" s="36">
        <v>1308953</v>
      </c>
      <c r="AA17" s="36">
        <v>10928179.76300085</v>
      </c>
      <c r="AB17" s="36">
        <v>27048339</v>
      </c>
      <c r="AC17" s="36">
        <v>37976518</v>
      </c>
      <c r="AD17" s="36">
        <v>25906418.085999656</v>
      </c>
      <c r="AE17" s="36">
        <v>63882936.085999645</v>
      </c>
      <c r="AF17" s="36">
        <v>-12301179</v>
      </c>
      <c r="AG17" s="36">
        <v>51581757.085999645</v>
      </c>
      <c r="AH17" s="419">
        <v>319.60739499724053</v>
      </c>
    </row>
    <row r="18" spans="1:35 16382:16382" s="175" customFormat="1" ht="16.5">
      <c r="A18" s="242">
        <v>9</v>
      </c>
      <c r="B18" s="18" t="s">
        <v>422</v>
      </c>
      <c r="C18" s="36">
        <v>125353</v>
      </c>
      <c r="D18" s="36">
        <v>10561965.816266587</v>
      </c>
      <c r="E18" s="36">
        <v>6482835.5499277171</v>
      </c>
      <c r="F18" s="36">
        <v>17044801.366194304</v>
      </c>
      <c r="G18" s="36">
        <v>27704755.718720391</v>
      </c>
      <c r="H18" s="36">
        <v>44749557.084914699</v>
      </c>
      <c r="I18" s="36">
        <v>20973093.640530169</v>
      </c>
      <c r="J18" s="36">
        <v>65722650.725444868</v>
      </c>
      <c r="K18" s="36">
        <v>-10341774</v>
      </c>
      <c r="L18" s="419">
        <v>55380876.725444868</v>
      </c>
      <c r="M18" s="36">
        <v>-2960339.3799200011</v>
      </c>
      <c r="N18" s="36">
        <v>52420537.345524862</v>
      </c>
      <c r="O18" s="419">
        <v>441.7993723759692</v>
      </c>
      <c r="P18" s="36">
        <v>418.18334898666058</v>
      </c>
      <c r="Q18" s="36">
        <v>9</v>
      </c>
      <c r="R18" s="36">
        <v>9</v>
      </c>
      <c r="S18" s="36"/>
      <c r="T18" s="117">
        <v>-11010857.563972466</v>
      </c>
      <c r="U18" s="575">
        <f t="shared" si="0"/>
        <v>-0.16584681333934617</v>
      </c>
      <c r="V18" s="576">
        <v>-84.672070838264233</v>
      </c>
      <c r="W18" s="36"/>
      <c r="X18" s="36">
        <v>126107</v>
      </c>
      <c r="Y18" s="36">
        <v>10126596.286052028</v>
      </c>
      <c r="Z18" s="36">
        <v>22424448</v>
      </c>
      <c r="AA18" s="36">
        <v>32551044.286052022</v>
      </c>
      <c r="AB18" s="36">
        <v>23446999</v>
      </c>
      <c r="AC18" s="36">
        <v>55998042</v>
      </c>
      <c r="AD18" s="36">
        <v>20735466.289417353</v>
      </c>
      <c r="AE18" s="36">
        <v>76733508.289417326</v>
      </c>
      <c r="AF18" s="36">
        <v>-10341774</v>
      </c>
      <c r="AG18" s="36">
        <v>66391734.289417334</v>
      </c>
      <c r="AH18" s="419">
        <v>526.47144321423343</v>
      </c>
    </row>
    <row r="19" spans="1:35 16382:16382" s="175" customFormat="1" ht="16.5">
      <c r="A19" s="242">
        <v>10</v>
      </c>
      <c r="B19" s="18" t="s">
        <v>423</v>
      </c>
      <c r="C19" s="36">
        <v>130451</v>
      </c>
      <c r="D19" s="36">
        <v>6429820.82738268</v>
      </c>
      <c r="E19" s="36">
        <v>-33181998.204756271</v>
      </c>
      <c r="F19" s="36">
        <v>-26752177.377373587</v>
      </c>
      <c r="G19" s="36">
        <v>34169329.294945568</v>
      </c>
      <c r="H19" s="36">
        <v>7417151.9175719852</v>
      </c>
      <c r="I19" s="36">
        <v>25291645.495741736</v>
      </c>
      <c r="J19" s="36">
        <v>32708797.41331372</v>
      </c>
      <c r="K19" s="36">
        <v>-4570628</v>
      </c>
      <c r="L19" s="419">
        <v>28138169.41331372</v>
      </c>
      <c r="M19" s="36">
        <v>-249172.28309999994</v>
      </c>
      <c r="N19" s="36">
        <v>27888997.130213723</v>
      </c>
      <c r="O19" s="405">
        <v>215.69914690813962</v>
      </c>
      <c r="P19" s="418">
        <v>213.7890635580695</v>
      </c>
      <c r="Q19" s="571">
        <v>10</v>
      </c>
      <c r="R19" s="571">
        <v>10</v>
      </c>
      <c r="S19" s="571"/>
      <c r="T19" s="117">
        <v>-14879097.777421076</v>
      </c>
      <c r="U19" s="575">
        <f t="shared" si="0"/>
        <v>-0.34588663457974816</v>
      </c>
      <c r="V19" s="576">
        <v>-110.96134752365973</v>
      </c>
      <c r="W19" s="36"/>
      <c r="X19" s="36">
        <v>131688</v>
      </c>
      <c r="Y19" s="36">
        <v>6572535.1053575911</v>
      </c>
      <c r="Z19" s="36">
        <v>-12290590</v>
      </c>
      <c r="AA19" s="36">
        <v>-5718054.8946424089</v>
      </c>
      <c r="AB19" s="36">
        <v>28330361</v>
      </c>
      <c r="AC19" s="36">
        <v>22612308</v>
      </c>
      <c r="AD19" s="36">
        <v>24975587.190734796</v>
      </c>
      <c r="AE19" s="36">
        <v>47587895.190734796</v>
      </c>
      <c r="AF19" s="36">
        <v>-4570628</v>
      </c>
      <c r="AG19" s="36">
        <v>43017267.190734796</v>
      </c>
      <c r="AH19" s="419">
        <v>326.66049443179935</v>
      </c>
      <c r="AI19" s="545"/>
      <c r="XFB19" s="549">
        <v>516.86615207500586</v>
      </c>
    </row>
    <row r="20" spans="1:35 16382:16382" s="175" customFormat="1" ht="16.5">
      <c r="A20" s="242">
        <v>11</v>
      </c>
      <c r="B20" s="18" t="s">
        <v>424</v>
      </c>
      <c r="C20" s="36">
        <v>247689</v>
      </c>
      <c r="D20" s="36">
        <v>38166816.049633548</v>
      </c>
      <c r="E20" s="36">
        <v>-24778669.088647611</v>
      </c>
      <c r="F20" s="36">
        <v>13388146.960985947</v>
      </c>
      <c r="G20" s="36">
        <v>70496575.441691712</v>
      </c>
      <c r="H20" s="36">
        <v>83884722.40267767</v>
      </c>
      <c r="I20" s="36">
        <v>43784401.404414542</v>
      </c>
      <c r="J20" s="36">
        <v>127669123.80709222</v>
      </c>
      <c r="K20" s="36">
        <v>-9770270</v>
      </c>
      <c r="L20" s="419">
        <v>117898853.80709222</v>
      </c>
      <c r="M20" s="36">
        <v>-1966477.5755299982</v>
      </c>
      <c r="N20" s="36">
        <v>115932376.23156217</v>
      </c>
      <c r="O20" s="405">
        <v>475.99551779486461</v>
      </c>
      <c r="P20" s="418">
        <v>468.05621659242911</v>
      </c>
      <c r="Q20" s="571">
        <v>11</v>
      </c>
      <c r="R20" s="571">
        <v>11</v>
      </c>
      <c r="S20" s="571"/>
      <c r="T20" s="117">
        <v>-10471574.320712462</v>
      </c>
      <c r="U20" s="575">
        <f t="shared" si="0"/>
        <v>-8.1573104284477713E-2</v>
      </c>
      <c r="V20" s="576">
        <v>-40.870634280141246</v>
      </c>
      <c r="W20" s="36"/>
      <c r="X20" s="36">
        <v>248363</v>
      </c>
      <c r="Y20" s="36">
        <v>36759651.385175064</v>
      </c>
      <c r="Z20" s="36">
        <v>-9530041</v>
      </c>
      <c r="AA20" s="36">
        <v>27229610.385175064</v>
      </c>
      <c r="AB20" s="36">
        <v>67677424</v>
      </c>
      <c r="AC20" s="36">
        <v>94907036</v>
      </c>
      <c r="AD20" s="36">
        <v>43233662.127804704</v>
      </c>
      <c r="AE20" s="36">
        <v>138140698.1278047</v>
      </c>
      <c r="AF20" s="36">
        <v>-9770270</v>
      </c>
      <c r="AG20" s="36">
        <v>128370428.12780468</v>
      </c>
      <c r="AH20" s="419">
        <v>516.86615207500586</v>
      </c>
      <c r="AI20" s="545"/>
    </row>
    <row r="21" spans="1:35 16382:16382" s="175" customFormat="1" ht="16.5">
      <c r="A21" s="242">
        <v>12</v>
      </c>
      <c r="B21" s="18" t="s">
        <v>425</v>
      </c>
      <c r="C21" s="36">
        <v>162540</v>
      </c>
      <c r="D21" s="36">
        <v>33117595.554563139</v>
      </c>
      <c r="E21" s="36">
        <v>332611.21997237182</v>
      </c>
      <c r="F21" s="36">
        <v>33450206.774535507</v>
      </c>
      <c r="G21" s="36">
        <v>62120389.748365805</v>
      </c>
      <c r="H21" s="36">
        <v>95570596.522901312</v>
      </c>
      <c r="I21" s="36">
        <v>29878915.907375101</v>
      </c>
      <c r="J21" s="36">
        <v>125449512.43027641</v>
      </c>
      <c r="K21" s="36">
        <v>-8258887</v>
      </c>
      <c r="L21" s="419">
        <v>117190625.43027641</v>
      </c>
      <c r="M21" s="36">
        <v>-11612688.965540001</v>
      </c>
      <c r="N21" s="36">
        <v>105577936.46473642</v>
      </c>
      <c r="O21" s="405">
        <v>720.99560373001361</v>
      </c>
      <c r="P21" s="418">
        <v>649.55048889341958</v>
      </c>
      <c r="Q21" s="571">
        <v>12</v>
      </c>
      <c r="R21" s="571">
        <v>12</v>
      </c>
      <c r="S21" s="571"/>
      <c r="T21" s="117">
        <v>-30911959.917843357</v>
      </c>
      <c r="U21" s="575">
        <f t="shared" si="0"/>
        <v>-0.20871992102760278</v>
      </c>
      <c r="V21" s="576">
        <v>-186.04554219706768</v>
      </c>
      <c r="W21" s="36"/>
      <c r="X21" s="36">
        <v>163281</v>
      </c>
      <c r="Y21" s="36">
        <v>31495492.710008904</v>
      </c>
      <c r="Z21" s="36">
        <v>34240037</v>
      </c>
      <c r="AA21" s="36">
        <v>65735529.710008889</v>
      </c>
      <c r="AB21" s="36">
        <v>61240981</v>
      </c>
      <c r="AC21" s="36">
        <v>126976507</v>
      </c>
      <c r="AD21" s="36">
        <v>29384965.348119784</v>
      </c>
      <c r="AE21" s="36">
        <v>156361472.34811977</v>
      </c>
      <c r="AF21" s="36">
        <v>-8258887</v>
      </c>
      <c r="AG21" s="36">
        <v>148102585.34811977</v>
      </c>
      <c r="AH21" s="419">
        <v>907.04114592708129</v>
      </c>
      <c r="AI21" s="545"/>
      <c r="XFB21" s="549">
        <v>655.10505983683265</v>
      </c>
    </row>
    <row r="22" spans="1:35 16382:16382" s="1" customFormat="1" ht="16.5">
      <c r="A22" s="242">
        <v>13</v>
      </c>
      <c r="B22" s="18" t="s">
        <v>420</v>
      </c>
      <c r="C22" s="36">
        <v>272437</v>
      </c>
      <c r="D22" s="36">
        <v>69572349.104889929</v>
      </c>
      <c r="E22" s="36">
        <v>-34567732.291111112</v>
      </c>
      <c r="F22" s="36">
        <v>35004616.813778825</v>
      </c>
      <c r="G22" s="36">
        <v>78366112.250997171</v>
      </c>
      <c r="H22" s="36">
        <v>113370729.06477597</v>
      </c>
      <c r="I22" s="36">
        <v>44273188.410497695</v>
      </c>
      <c r="J22" s="36">
        <v>157643917.4752737</v>
      </c>
      <c r="K22" s="36">
        <v>-29188317</v>
      </c>
      <c r="L22" s="419">
        <v>128455600.47527368</v>
      </c>
      <c r="M22" s="36">
        <v>-11081847.303279996</v>
      </c>
      <c r="N22" s="36">
        <v>117373753.17199367</v>
      </c>
      <c r="O22" s="405">
        <v>471.50570765084655</v>
      </c>
      <c r="P22" s="418">
        <v>430.82897393523518</v>
      </c>
      <c r="Q22" s="571">
        <v>13</v>
      </c>
      <c r="R22" s="571">
        <v>13</v>
      </c>
      <c r="S22" s="571"/>
      <c r="T22" s="117">
        <v>-50180412.556213364</v>
      </c>
      <c r="U22" s="575">
        <f t="shared" si="0"/>
        <v>-0.28090871322440664</v>
      </c>
      <c r="V22" s="576">
        <v>-183.59935218598611</v>
      </c>
      <c r="W22" s="36"/>
      <c r="X22" s="36">
        <v>272683</v>
      </c>
      <c r="Y22" s="36">
        <v>70401395.691851228</v>
      </c>
      <c r="Z22" s="36">
        <v>18609221</v>
      </c>
      <c r="AA22" s="36">
        <v>89010616.691851243</v>
      </c>
      <c r="AB22" s="36">
        <v>75130958</v>
      </c>
      <c r="AC22" s="36">
        <v>164141575</v>
      </c>
      <c r="AD22" s="36">
        <v>43682755.031486988</v>
      </c>
      <c r="AE22" s="36">
        <v>207824330.03148699</v>
      </c>
      <c r="AF22" s="36">
        <v>-29188317</v>
      </c>
      <c r="AG22" s="36">
        <v>178636013.03148705</v>
      </c>
      <c r="AH22" s="419">
        <v>655.10505983683265</v>
      </c>
      <c r="AI22" s="369"/>
    </row>
    <row r="23" spans="1:35 16382:16382" s="175" customFormat="1" ht="16.5">
      <c r="A23" s="242">
        <v>14</v>
      </c>
      <c r="B23" s="18" t="s">
        <v>426</v>
      </c>
      <c r="C23" s="36">
        <v>190774</v>
      </c>
      <c r="D23" s="36">
        <v>58721082.941330969</v>
      </c>
      <c r="E23" s="36">
        <v>-22483367.072852228</v>
      </c>
      <c r="F23" s="36">
        <v>36237715.868478753</v>
      </c>
      <c r="G23" s="36">
        <v>73437755.05279167</v>
      </c>
      <c r="H23" s="36">
        <v>109675470.92127042</v>
      </c>
      <c r="I23" s="36">
        <v>37336501.400413066</v>
      </c>
      <c r="J23" s="36">
        <v>147011972.3216835</v>
      </c>
      <c r="K23" s="36">
        <v>-7150076</v>
      </c>
      <c r="L23" s="419">
        <v>139861896.3216835</v>
      </c>
      <c r="M23" s="36">
        <v>650270.50659999845</v>
      </c>
      <c r="N23" s="36">
        <v>140512166.82828349</v>
      </c>
      <c r="O23" s="405">
        <v>733.12870895239132</v>
      </c>
      <c r="P23" s="418">
        <v>736.53729978028184</v>
      </c>
      <c r="Q23" s="571">
        <v>14</v>
      </c>
      <c r="R23" s="571">
        <v>14</v>
      </c>
      <c r="S23" s="571"/>
      <c r="T23" s="117">
        <v>-27082436.768220425</v>
      </c>
      <c r="U23" s="575">
        <f t="shared" si="0"/>
        <v>-0.16222435507071581</v>
      </c>
      <c r="V23" s="576">
        <v>-137.45218345540547</v>
      </c>
      <c r="W23" s="572"/>
      <c r="X23" s="36">
        <v>191762</v>
      </c>
      <c r="Y23" s="36">
        <v>57678935.212877333</v>
      </c>
      <c r="Z23" s="36">
        <v>4772493</v>
      </c>
      <c r="AA23" s="36">
        <v>62451428.212877333</v>
      </c>
      <c r="AB23" s="36">
        <v>74655563</v>
      </c>
      <c r="AC23" s="36">
        <v>137106990</v>
      </c>
      <c r="AD23" s="36">
        <v>36987419.089903943</v>
      </c>
      <c r="AE23" s="36">
        <v>174094409.08990392</v>
      </c>
      <c r="AF23" s="36">
        <v>-7150076</v>
      </c>
      <c r="AG23" s="36">
        <v>166944333.08990392</v>
      </c>
      <c r="AH23" s="419">
        <v>870.5808924077968</v>
      </c>
      <c r="AI23" s="545"/>
    </row>
    <row r="24" spans="1:35 16382:16382" s="1" customFormat="1" ht="16.5">
      <c r="A24" s="242">
        <v>15</v>
      </c>
      <c r="B24" s="18" t="s">
        <v>427</v>
      </c>
      <c r="C24" s="36">
        <v>176323</v>
      </c>
      <c r="D24" s="36">
        <v>109811927.69725057</v>
      </c>
      <c r="E24" s="36">
        <v>-50606443.192731492</v>
      </c>
      <c r="F24" s="36">
        <v>59205484.504519098</v>
      </c>
      <c r="G24" s="36">
        <v>34251924.367242388</v>
      </c>
      <c r="H24" s="36">
        <v>93457408.871761471</v>
      </c>
      <c r="I24" s="36">
        <v>30653568.83429756</v>
      </c>
      <c r="J24" s="36">
        <v>124110977.70605902</v>
      </c>
      <c r="K24" s="36">
        <v>28929846</v>
      </c>
      <c r="L24" s="419">
        <v>153040823.70605904</v>
      </c>
      <c r="M24" s="36">
        <v>-5175541.1675500004</v>
      </c>
      <c r="N24" s="36">
        <v>147865282.53850904</v>
      </c>
      <c r="O24" s="405">
        <v>867.95723590262776</v>
      </c>
      <c r="P24" s="418">
        <v>838.60462071601</v>
      </c>
      <c r="Q24" s="571">
        <v>15</v>
      </c>
      <c r="R24" s="571">
        <v>15</v>
      </c>
      <c r="S24" s="571"/>
      <c r="T24" s="117">
        <v>-16991239.099877954</v>
      </c>
      <c r="U24" s="575">
        <f t="shared" si="0"/>
        <v>-9.9929618093680339E-2</v>
      </c>
      <c r="V24" s="576">
        <v>-97.909027103927542</v>
      </c>
      <c r="W24" s="36"/>
      <c r="X24" s="36">
        <v>176041</v>
      </c>
      <c r="Y24" s="36">
        <v>105612494.63941008</v>
      </c>
      <c r="Z24" s="36">
        <v>-28426602</v>
      </c>
      <c r="AA24" s="36">
        <v>77185892.639410079</v>
      </c>
      <c r="AB24" s="36">
        <v>33752704</v>
      </c>
      <c r="AC24" s="36">
        <v>110938597</v>
      </c>
      <c r="AD24" s="36">
        <v>30163619.805936988</v>
      </c>
      <c r="AE24" s="36">
        <v>141102216.80593699</v>
      </c>
      <c r="AF24" s="36">
        <v>28929846</v>
      </c>
      <c r="AG24" s="36">
        <v>170032062.80593699</v>
      </c>
      <c r="AH24" s="419">
        <v>965.8662630065553</v>
      </c>
      <c r="AI24" s="369"/>
    </row>
    <row r="25" spans="1:35 16382:16382" s="175" customFormat="1" ht="16.5">
      <c r="A25" s="242">
        <v>16</v>
      </c>
      <c r="B25" s="18" t="s">
        <v>428</v>
      </c>
      <c r="C25" s="36">
        <v>67805</v>
      </c>
      <c r="D25" s="36">
        <v>39855313.247032978</v>
      </c>
      <c r="E25" s="36">
        <v>-18694623.074191812</v>
      </c>
      <c r="F25" s="36">
        <v>21160690.172841169</v>
      </c>
      <c r="G25" s="36">
        <v>19823624.924957484</v>
      </c>
      <c r="H25" s="36">
        <v>40984315.097798645</v>
      </c>
      <c r="I25" s="36">
        <v>12090705.212881358</v>
      </c>
      <c r="J25" s="36">
        <v>53075020.310680009</v>
      </c>
      <c r="K25" s="36">
        <v>18405</v>
      </c>
      <c r="L25" s="419">
        <v>53093425.310680009</v>
      </c>
      <c r="M25" s="36">
        <v>650195.82810000004</v>
      </c>
      <c r="N25" s="36">
        <v>53743621.138780005</v>
      </c>
      <c r="O25" s="405">
        <v>783.03112323103028</v>
      </c>
      <c r="P25" s="418">
        <v>792.62032503178239</v>
      </c>
      <c r="Q25" s="571">
        <v>16</v>
      </c>
      <c r="R25" s="571">
        <v>16</v>
      </c>
      <c r="S25" s="571"/>
      <c r="T25" s="117">
        <v>-6160237.4903455377</v>
      </c>
      <c r="U25" s="575">
        <f t="shared" si="0"/>
        <v>-0.10396382601750179</v>
      </c>
      <c r="V25" s="576">
        <v>-89.436855875581614</v>
      </c>
      <c r="W25" s="36"/>
      <c r="X25" s="36">
        <v>67915</v>
      </c>
      <c r="Y25" s="36">
        <v>38670432.670035101</v>
      </c>
      <c r="Z25" s="36">
        <v>-10539231</v>
      </c>
      <c r="AA25" s="36">
        <v>28131201.670035098</v>
      </c>
      <c r="AB25" s="36">
        <v>19163097</v>
      </c>
      <c r="AC25" s="36">
        <v>47294300</v>
      </c>
      <c r="AD25" s="36">
        <v>11940957.801025547</v>
      </c>
      <c r="AE25" s="36">
        <v>59235257.801025547</v>
      </c>
      <c r="AF25" s="36">
        <v>18405</v>
      </c>
      <c r="AG25" s="36">
        <v>59253662.801025547</v>
      </c>
      <c r="AH25" s="419">
        <v>9969.5760854595355</v>
      </c>
      <c r="AI25" s="545"/>
    </row>
    <row r="26" spans="1:35 16382:16382" s="175" customFormat="1" ht="16.5">
      <c r="A26" s="242">
        <v>17</v>
      </c>
      <c r="B26" s="18" t="s">
        <v>429</v>
      </c>
      <c r="C26" s="36">
        <v>416543</v>
      </c>
      <c r="D26" s="36">
        <v>243525826.56072393</v>
      </c>
      <c r="E26" s="36">
        <v>-52711078.595554344</v>
      </c>
      <c r="F26" s="36">
        <v>190814747.96516958</v>
      </c>
      <c r="G26" s="36">
        <v>126375582.06051877</v>
      </c>
      <c r="H26" s="36">
        <v>317190330.02568829</v>
      </c>
      <c r="I26" s="36">
        <v>65623303.881267995</v>
      </c>
      <c r="J26" s="36">
        <v>382813633.90695632</v>
      </c>
      <c r="K26" s="36">
        <v>-764687</v>
      </c>
      <c r="L26" s="419">
        <v>382048946.90695632</v>
      </c>
      <c r="M26" s="36">
        <v>-11938539.638869999</v>
      </c>
      <c r="N26" s="36">
        <v>370110407.26808619</v>
      </c>
      <c r="O26" s="405">
        <v>917.18969447801624</v>
      </c>
      <c r="P26" s="418">
        <v>888.52869275941782</v>
      </c>
      <c r="Q26" s="571">
        <v>17</v>
      </c>
      <c r="R26" s="571">
        <v>17</v>
      </c>
      <c r="S26" s="571"/>
      <c r="T26" s="117">
        <v>-23562259.166174352</v>
      </c>
      <c r="U26" s="575">
        <f t="shared" si="0"/>
        <v>-5.8090749992558484E-2</v>
      </c>
      <c r="V26" s="576">
        <v>-58.768626499288189</v>
      </c>
      <c r="W26" s="36"/>
      <c r="X26" s="36">
        <v>415603</v>
      </c>
      <c r="Y26" s="36">
        <v>243394954.78757188</v>
      </c>
      <c r="Z26" s="36">
        <v>-32492006</v>
      </c>
      <c r="AA26" s="36">
        <v>210902948.78757188</v>
      </c>
      <c r="AB26" s="36">
        <v>131077144</v>
      </c>
      <c r="AC26" s="36">
        <v>341980093</v>
      </c>
      <c r="AD26" s="36">
        <v>64395800.073130712</v>
      </c>
      <c r="AE26" s="36">
        <v>406375893.07313067</v>
      </c>
      <c r="AF26" s="36">
        <v>-764687</v>
      </c>
      <c r="AG26" s="36">
        <v>405611206.07313067</v>
      </c>
      <c r="AH26" s="419">
        <v>975.95832097730442</v>
      </c>
      <c r="AI26" s="545"/>
    </row>
    <row r="27" spans="1:35 16382:16382" s="175" customFormat="1" ht="16.5">
      <c r="A27" s="242">
        <v>18</v>
      </c>
      <c r="B27" s="18" t="s">
        <v>430</v>
      </c>
      <c r="C27" s="36">
        <v>70521</v>
      </c>
      <c r="D27" s="36">
        <v>24134841.589485761</v>
      </c>
      <c r="E27" s="36">
        <v>-10518370.544533709</v>
      </c>
      <c r="F27" s="36">
        <v>13616471.04495205</v>
      </c>
      <c r="G27" s="36">
        <v>24230895.352218252</v>
      </c>
      <c r="H27" s="36">
        <v>37847366.397170298</v>
      </c>
      <c r="I27" s="36">
        <v>13109356.599285448</v>
      </c>
      <c r="J27" s="36">
        <v>50956722.996455736</v>
      </c>
      <c r="K27" s="36">
        <v>30809086</v>
      </c>
      <c r="L27" s="419">
        <v>81765808.996455744</v>
      </c>
      <c r="M27" s="36">
        <v>-19311.860100000034</v>
      </c>
      <c r="N27" s="36">
        <v>81746497.136355743</v>
      </c>
      <c r="O27" s="405">
        <v>1159.4533400895584</v>
      </c>
      <c r="P27" s="418">
        <v>1159.1794945669481</v>
      </c>
      <c r="Q27" s="571">
        <v>18</v>
      </c>
      <c r="R27" s="571">
        <v>18</v>
      </c>
      <c r="S27" s="571"/>
      <c r="T27" s="117">
        <v>5879538.3816569</v>
      </c>
      <c r="U27" s="575">
        <f t="shared" si="0"/>
        <v>7.7478288681514296E-2</v>
      </c>
      <c r="V27" s="576">
        <v>94.457611862783551</v>
      </c>
      <c r="W27" s="36"/>
      <c r="X27" s="36">
        <v>71255</v>
      </c>
      <c r="Y27" s="36">
        <v>23518776.830512196</v>
      </c>
      <c r="Z27" s="36">
        <v>-14136507</v>
      </c>
      <c r="AA27" s="36">
        <v>9382269.8305121996</v>
      </c>
      <c r="AB27" s="36">
        <v>22761319</v>
      </c>
      <c r="AC27" s="36">
        <v>32143588</v>
      </c>
      <c r="AD27" s="36">
        <v>12933596.614798849</v>
      </c>
      <c r="AE27" s="36">
        <v>45077184.614798851</v>
      </c>
      <c r="AF27" s="36">
        <v>30809086</v>
      </c>
      <c r="AG27" s="36">
        <v>75886270.614798844</v>
      </c>
      <c r="AH27" s="419">
        <v>1064.9957282267749</v>
      </c>
      <c r="AI27" s="545"/>
    </row>
    <row r="28" spans="1:35 16382:16382" ht="16.5">
      <c r="A28" s="242">
        <v>19</v>
      </c>
      <c r="B28" s="18" t="s">
        <v>431</v>
      </c>
      <c r="C28" s="36">
        <v>175795</v>
      </c>
      <c r="D28" s="36">
        <v>93654751.076533005</v>
      </c>
      <c r="E28" s="36">
        <v>-54071901.741631791</v>
      </c>
      <c r="F28" s="36">
        <v>39582849.334901214</v>
      </c>
      <c r="G28" s="36">
        <v>45038147.614846818</v>
      </c>
      <c r="H28" s="36">
        <v>84620996.949748039</v>
      </c>
      <c r="I28" s="36">
        <v>30151903.760762163</v>
      </c>
      <c r="J28" s="36">
        <v>114772900.71051018</v>
      </c>
      <c r="K28" s="36">
        <v>-6610150</v>
      </c>
      <c r="L28" s="419">
        <v>108162750.71051018</v>
      </c>
      <c r="M28" s="36">
        <v>-5444670.5329899956</v>
      </c>
      <c r="N28" s="36">
        <v>102718080.1775202</v>
      </c>
      <c r="O28" s="405">
        <v>615.27774231639228</v>
      </c>
      <c r="P28" s="418">
        <v>584.30603929304129</v>
      </c>
      <c r="Q28" s="571">
        <v>19</v>
      </c>
      <c r="R28" s="571">
        <v>19</v>
      </c>
      <c r="S28" s="571"/>
      <c r="T28" s="117">
        <v>-8950878.1280195713</v>
      </c>
      <c r="U28" s="575">
        <f t="shared" si="0"/>
        <v>-7.6429005033740199E-2</v>
      </c>
      <c r="V28" s="576">
        <v>-48.278122690518671</v>
      </c>
      <c r="W28" s="36"/>
      <c r="X28" s="36">
        <v>176494</v>
      </c>
      <c r="Y28" s="36">
        <v>90011462.78117092</v>
      </c>
      <c r="Z28" s="36">
        <v>-42571173</v>
      </c>
      <c r="AA28" s="36">
        <v>47440289.781170934</v>
      </c>
      <c r="AB28" s="36">
        <v>46656364</v>
      </c>
      <c r="AC28" s="36">
        <v>94096654</v>
      </c>
      <c r="AD28" s="36">
        <v>29627124.838529743</v>
      </c>
      <c r="AE28" s="36">
        <v>123723778.83852978</v>
      </c>
      <c r="AF28" s="36">
        <v>-6610150</v>
      </c>
      <c r="AG28" s="36">
        <v>117113628.83852975</v>
      </c>
      <c r="AH28" s="419">
        <v>663.55586500691095</v>
      </c>
      <c r="AI28" s="9"/>
    </row>
    <row r="29" spans="1:35 16382:16382" ht="16.5">
      <c r="A29" s="243"/>
      <c r="B29" s="24"/>
      <c r="C29" s="36"/>
      <c r="D29" s="36"/>
      <c r="E29" s="36"/>
      <c r="F29" s="36"/>
      <c r="G29" s="36"/>
      <c r="H29" s="36"/>
      <c r="I29" s="36"/>
      <c r="J29" s="36"/>
      <c r="K29" s="36"/>
      <c r="L29" s="36"/>
      <c r="M29" s="36"/>
      <c r="N29" s="36"/>
      <c r="O29" s="418"/>
      <c r="P29" s="418"/>
      <c r="Q29" s="571"/>
      <c r="R29" s="573"/>
      <c r="S29" s="573"/>
      <c r="T29" s="22"/>
      <c r="U29" s="570"/>
      <c r="V29" s="572"/>
      <c r="W29" s="36"/>
      <c r="X29" s="36"/>
      <c r="Y29" s="36"/>
      <c r="Z29" s="36"/>
      <c r="AA29" s="36"/>
      <c r="AB29" s="36"/>
      <c r="AC29" s="36"/>
      <c r="AD29" s="36"/>
      <c r="AE29" s="36"/>
      <c r="AF29" s="36"/>
      <c r="AG29" s="36"/>
      <c r="AH29" s="36"/>
      <c r="AI29" s="9"/>
    </row>
    <row r="30" spans="1:35 16382:16382" s="175" customFormat="1" ht="16.5">
      <c r="A30" s="243"/>
      <c r="B30" s="24" t="s">
        <v>439</v>
      </c>
      <c r="C30" s="36"/>
      <c r="D30" s="36"/>
      <c r="E30" s="36"/>
      <c r="F30" s="36"/>
      <c r="G30" s="36"/>
      <c r="H30" s="36"/>
      <c r="I30" s="36"/>
      <c r="J30" s="36"/>
      <c r="K30" s="36"/>
      <c r="L30" s="419"/>
      <c r="M30" s="36"/>
      <c r="N30" s="36"/>
      <c r="O30" s="405"/>
      <c r="P30" s="418"/>
      <c r="Q30" s="571"/>
      <c r="R30" s="573"/>
      <c r="S30" s="573"/>
      <c r="T30" s="22"/>
      <c r="U30" s="570"/>
      <c r="V30" s="572"/>
      <c r="W30" s="36"/>
      <c r="X30" s="36"/>
      <c r="Y30" s="36"/>
      <c r="Z30" s="36"/>
      <c r="AA30" s="36"/>
      <c r="AB30" s="36"/>
      <c r="AC30" s="36"/>
      <c r="AD30" s="36"/>
      <c r="AE30" s="36"/>
      <c r="AF30" s="36"/>
      <c r="AG30" s="36"/>
      <c r="AH30" s="419"/>
      <c r="AI30" s="18"/>
    </row>
    <row r="31" spans="1:35 16382:16382" s="175" customFormat="1" ht="16.5">
      <c r="A31" s="242">
        <v>31</v>
      </c>
      <c r="B31" s="18" t="s">
        <v>71</v>
      </c>
      <c r="C31" s="36">
        <v>664028</v>
      </c>
      <c r="D31" s="572">
        <v>239313378.47077087</v>
      </c>
      <c r="E31" s="36">
        <v>-43939124.603671007</v>
      </c>
      <c r="F31" s="22">
        <v>195374253.86709985</v>
      </c>
      <c r="G31" s="36">
        <v>-58123786.553367086</v>
      </c>
      <c r="H31" s="22">
        <v>137250467.31373277</v>
      </c>
      <c r="I31" s="425">
        <v>90126131.11135605</v>
      </c>
      <c r="J31" s="418">
        <v>227376598.42508882</v>
      </c>
      <c r="K31" s="22">
        <v>33547405</v>
      </c>
      <c r="L31" s="405">
        <v>260924003.42508882</v>
      </c>
      <c r="M31" s="418">
        <v>-91797479.716020018</v>
      </c>
      <c r="N31" s="418">
        <v>169126523.7090688</v>
      </c>
      <c r="O31" s="405">
        <v>392.94126667111749</v>
      </c>
      <c r="P31" s="418">
        <v>254.69787977173976</v>
      </c>
      <c r="Q31" s="571">
        <v>1</v>
      </c>
      <c r="R31" s="573">
        <v>31</v>
      </c>
      <c r="S31" s="573"/>
      <c r="T31" s="117">
        <v>66199780.444703043</v>
      </c>
      <c r="U31" s="575">
        <f t="shared" ref="U31:U35" si="1">T31/AG31</f>
        <v>0.3399668486615105</v>
      </c>
      <c r="V31" s="576">
        <v>97.213188785415355</v>
      </c>
      <c r="W31" s="572"/>
      <c r="X31" s="36">
        <v>658457</v>
      </c>
      <c r="Y31" s="36">
        <v>217309648.77371544</v>
      </c>
      <c r="Z31" s="36">
        <v>-83668593</v>
      </c>
      <c r="AA31" s="22">
        <v>133641055.77371544</v>
      </c>
      <c r="AB31" s="36">
        <v>-60743727</v>
      </c>
      <c r="AC31" s="22">
        <v>72897329</v>
      </c>
      <c r="AD31" s="36">
        <v>88279488.98038578</v>
      </c>
      <c r="AE31" s="418">
        <v>161176817.98038578</v>
      </c>
      <c r="AF31" s="22">
        <v>33547405</v>
      </c>
      <c r="AG31" s="418">
        <v>194724222.98038578</v>
      </c>
      <c r="AH31" s="419">
        <v>295.72807788570213</v>
      </c>
      <c r="AI31" s="545">
        <v>1</v>
      </c>
    </row>
    <row r="32" spans="1:35 16382:16382" s="175" customFormat="1" ht="16.5">
      <c r="A32" s="242">
        <v>32</v>
      </c>
      <c r="B32" s="18" t="s">
        <v>433</v>
      </c>
      <c r="C32" s="36">
        <v>98972</v>
      </c>
      <c r="D32" s="36">
        <v>48588890.63056539</v>
      </c>
      <c r="E32" s="36">
        <v>27226218.451466788</v>
      </c>
      <c r="F32" s="36">
        <v>75815109.082032174</v>
      </c>
      <c r="G32" s="36">
        <v>759070.31954370521</v>
      </c>
      <c r="H32" s="36">
        <v>76574179.401575878</v>
      </c>
      <c r="I32" s="36">
        <v>14899512.843080003</v>
      </c>
      <c r="J32" s="36">
        <v>91473692.244655877</v>
      </c>
      <c r="K32" s="36">
        <v>-5891358</v>
      </c>
      <c r="L32" s="419">
        <v>85582334.244655877</v>
      </c>
      <c r="M32" s="36">
        <v>-1843072.8478499996</v>
      </c>
      <c r="N32" s="36">
        <v>83739261.396805882</v>
      </c>
      <c r="O32" s="405">
        <v>864.71258784965323</v>
      </c>
      <c r="P32" s="418">
        <v>846.09042352186361</v>
      </c>
      <c r="Q32" s="571">
        <v>1</v>
      </c>
      <c r="R32" s="573">
        <v>32</v>
      </c>
      <c r="S32" s="573"/>
      <c r="T32" s="117">
        <v>-3295186.3144988716</v>
      </c>
      <c r="U32" s="575">
        <f t="shared" si="1"/>
        <v>-3.7075587772564769E-2</v>
      </c>
      <c r="V32" s="576">
        <v>-32.378653549665955</v>
      </c>
      <c r="W32" s="36"/>
      <c r="X32" s="36">
        <v>99073</v>
      </c>
      <c r="Y32" s="36">
        <v>47898829.662095457</v>
      </c>
      <c r="Z32" s="36">
        <v>31151446</v>
      </c>
      <c r="AA32" s="36">
        <v>79050275.662095457</v>
      </c>
      <c r="AB32" s="36">
        <v>810371</v>
      </c>
      <c r="AC32" s="36">
        <v>79860646</v>
      </c>
      <c r="AD32" s="36">
        <v>14908232.55915476</v>
      </c>
      <c r="AE32" s="36">
        <v>94768878.559154764</v>
      </c>
      <c r="AF32" s="36">
        <v>-5891358</v>
      </c>
      <c r="AG32" s="36">
        <v>88877520.559154749</v>
      </c>
      <c r="AH32" s="419">
        <v>897.09124139931919</v>
      </c>
      <c r="AI32" s="545"/>
    </row>
    <row r="33" spans="1:35" s="1" customFormat="1" ht="16.5">
      <c r="A33" s="242">
        <v>33</v>
      </c>
      <c r="B33" s="18" t="s">
        <v>434</v>
      </c>
      <c r="C33" s="36">
        <v>203192</v>
      </c>
      <c r="D33" s="36">
        <v>90916016.281284243</v>
      </c>
      <c r="E33" s="36">
        <v>-828643.65833201166</v>
      </c>
      <c r="F33" s="36">
        <v>90087372.622952238</v>
      </c>
      <c r="G33" s="36">
        <v>4603361.5491259312</v>
      </c>
      <c r="H33" s="36">
        <v>94690734.172078177</v>
      </c>
      <c r="I33" s="36">
        <v>26121684.73311365</v>
      </c>
      <c r="J33" s="36">
        <v>120812418.90519182</v>
      </c>
      <c r="K33" s="36">
        <v>-16432238</v>
      </c>
      <c r="L33" s="419">
        <v>104380180.90519182</v>
      </c>
      <c r="M33" s="36">
        <v>-2320286.3856900004</v>
      </c>
      <c r="N33" s="36">
        <v>102059894.51950182</v>
      </c>
      <c r="O33" s="405">
        <v>513.70221714039837</v>
      </c>
      <c r="P33" s="418">
        <v>502.28303535327092</v>
      </c>
      <c r="Q33" s="571">
        <v>1</v>
      </c>
      <c r="R33" s="573">
        <v>33</v>
      </c>
      <c r="S33" s="573"/>
      <c r="T33" s="117">
        <v>-13526933.444563106</v>
      </c>
      <c r="U33" s="575">
        <f t="shared" si="1"/>
        <v>-0.11472533713646281</v>
      </c>
      <c r="V33" s="576">
        <v>-70.418555050169743</v>
      </c>
      <c r="W33" s="36"/>
      <c r="X33" s="36">
        <v>201854</v>
      </c>
      <c r="Y33" s="36">
        <v>88864921.431223065</v>
      </c>
      <c r="Z33" s="36">
        <v>11481188</v>
      </c>
      <c r="AA33" s="36">
        <v>100346109.43122306</v>
      </c>
      <c r="AB33" s="36">
        <v>7904907</v>
      </c>
      <c r="AC33" s="36">
        <v>108251017</v>
      </c>
      <c r="AD33" s="36">
        <v>26088335.34975493</v>
      </c>
      <c r="AE33" s="36">
        <v>134339352.34975493</v>
      </c>
      <c r="AF33" s="36">
        <v>-16432238</v>
      </c>
      <c r="AG33" s="36">
        <v>117907114.34975493</v>
      </c>
      <c r="AH33" s="419">
        <v>584.12077219056812</v>
      </c>
      <c r="AI33" s="369"/>
    </row>
    <row r="34" spans="1:35" s="175" customFormat="1" ht="16.5">
      <c r="A34" s="242">
        <v>34</v>
      </c>
      <c r="B34" s="18" t="s">
        <v>435</v>
      </c>
      <c r="C34" s="36">
        <v>486346</v>
      </c>
      <c r="D34" s="36">
        <v>329347697.52101231</v>
      </c>
      <c r="E34" s="36">
        <v>164436187.17394903</v>
      </c>
      <c r="F34" s="36">
        <v>493783884.69496149</v>
      </c>
      <c r="G34" s="36">
        <v>-7465253.72256588</v>
      </c>
      <c r="H34" s="36">
        <v>486318630.97239554</v>
      </c>
      <c r="I34" s="36">
        <v>57311673.033395417</v>
      </c>
      <c r="J34" s="36">
        <v>543630304.00579095</v>
      </c>
      <c r="K34" s="36">
        <v>-6113473</v>
      </c>
      <c r="L34" s="419">
        <v>537516831.00579095</v>
      </c>
      <c r="M34" s="36">
        <v>-15022465.962010005</v>
      </c>
      <c r="N34" s="36">
        <v>522494365.04378092</v>
      </c>
      <c r="O34" s="405">
        <v>1105.2148696726013</v>
      </c>
      <c r="P34" s="418">
        <v>1074.3264364131317</v>
      </c>
      <c r="Q34" s="571">
        <v>1</v>
      </c>
      <c r="R34" s="573">
        <v>34</v>
      </c>
      <c r="S34" s="573"/>
      <c r="T34" s="117">
        <v>39266529.538887978</v>
      </c>
      <c r="U34" s="575">
        <f t="shared" si="1"/>
        <v>7.880884251004576E-2</v>
      </c>
      <c r="V34" s="576">
        <v>64.850420847428268</v>
      </c>
      <c r="W34" s="36"/>
      <c r="X34" s="36">
        <v>478919</v>
      </c>
      <c r="Y34" s="36">
        <v>314071704.52302122</v>
      </c>
      <c r="Z34" s="36">
        <v>137083709</v>
      </c>
      <c r="AA34" s="36">
        <v>451155413.52302128</v>
      </c>
      <c r="AB34" s="36">
        <v>-3459335</v>
      </c>
      <c r="AC34" s="36">
        <v>447696080</v>
      </c>
      <c r="AD34" s="36">
        <v>56667694.466902979</v>
      </c>
      <c r="AE34" s="36">
        <v>504363774.46690297</v>
      </c>
      <c r="AF34" s="36">
        <v>-6113473</v>
      </c>
      <c r="AG34" s="36">
        <v>498250301.46690297</v>
      </c>
      <c r="AH34" s="419">
        <v>1040.364448825173</v>
      </c>
      <c r="AI34" s="545"/>
    </row>
    <row r="35" spans="1:35" s="552" customFormat="1" ht="16.5">
      <c r="A35" s="26">
        <v>35</v>
      </c>
      <c r="B35" s="18" t="s">
        <v>436</v>
      </c>
      <c r="C35" s="36">
        <v>280495</v>
      </c>
      <c r="D35" s="36">
        <v>188355089.30238384</v>
      </c>
      <c r="E35" s="36">
        <v>-44420843.87520209</v>
      </c>
      <c r="F35" s="36">
        <v>143934245.42718175</v>
      </c>
      <c r="G35" s="36">
        <v>-3861703.7262019999</v>
      </c>
      <c r="H35" s="36">
        <v>140072541.70097974</v>
      </c>
      <c r="I35" s="36">
        <v>35697930.58070492</v>
      </c>
      <c r="J35" s="36">
        <v>175770472.28168467</v>
      </c>
      <c r="K35" s="36">
        <v>16401533</v>
      </c>
      <c r="L35" s="419">
        <v>192172005.28168467</v>
      </c>
      <c r="M35" s="36">
        <v>-7062559.3255099989</v>
      </c>
      <c r="N35" s="36">
        <v>185109445.95617467</v>
      </c>
      <c r="O35" s="405">
        <v>685.11740060138209</v>
      </c>
      <c r="P35" s="418">
        <v>659.93848716082164</v>
      </c>
      <c r="Q35" s="571">
        <v>1</v>
      </c>
      <c r="R35" s="573">
        <v>35</v>
      </c>
      <c r="S35" s="573"/>
      <c r="T35" s="117">
        <v>-3409010.9986652434</v>
      </c>
      <c r="U35" s="575">
        <f t="shared" si="1"/>
        <v>-1.7430173252493464E-2</v>
      </c>
      <c r="V35" s="576">
        <v>-22.386691746087877</v>
      </c>
      <c r="W35" s="36"/>
      <c r="X35" s="36">
        <v>276438</v>
      </c>
      <c r="Y35" s="36">
        <v>177745959.39738253</v>
      </c>
      <c r="Z35" s="36">
        <v>-31490423</v>
      </c>
      <c r="AA35" s="36">
        <v>146255536.39738253</v>
      </c>
      <c r="AB35" s="36">
        <v>-1947193</v>
      </c>
      <c r="AC35" s="36">
        <v>144308344</v>
      </c>
      <c r="AD35" s="36">
        <v>34871139.280349925</v>
      </c>
      <c r="AE35" s="36">
        <v>179179483.28034991</v>
      </c>
      <c r="AF35" s="36">
        <v>16401533</v>
      </c>
      <c r="AG35" s="36">
        <v>195581016.28034991</v>
      </c>
      <c r="AH35" s="419">
        <v>707.50409234746996</v>
      </c>
      <c r="AI35" s="18"/>
    </row>
  </sheetData>
  <autoFilter ref="A10:AH10" xr:uid="{61C401BA-400D-48E0-A9A8-E506281118D6}">
    <sortState xmlns:xlrd2="http://schemas.microsoft.com/office/spreadsheetml/2017/richdata2" ref="A11:AH28">
      <sortCondition ref="A10"/>
    </sortState>
  </autoFilter>
  <conditionalFormatting sqref="C11:C27 C31:C34">
    <cfRule type="cellIs" dxfId="9" priority="5" operator="lessThan">
      <formula>0</formula>
    </cfRule>
  </conditionalFormatting>
  <conditionalFormatting sqref="T11:V35">
    <cfRule type="cellIs" dxfId="8" priority="1" operator="greaterThan">
      <formula>0</formula>
    </cfRule>
    <cfRule type="cellIs" dxfId="7" priority="2" operator="lessThan">
      <formula>0</formula>
    </cfRule>
  </conditionalFormatting>
  <hyperlinks>
    <hyperlink ref="A4" r:id="rId1" display="VM:n valtionosuuslaskelma 19.9.2022" xr:uid="{6FCCA461-989E-4B74-BD07-6527F07E66C8}"/>
    <hyperlink ref="A5" r:id="rId2" display="Opetus- ja kulttuuritoimen valtionosuudet vuodelle 2023, OPH 20.12.2023" xr:uid="{5DD4EAC7-3CF0-4C82-BE1F-60ED76B18B0F}"/>
  </hyperlinks>
  <pageMargins left="0.7" right="0.7" top="0.75" bottom="0.75" header="0.3" footer="0.3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061985-8227-463F-BDA8-A114E4FF8024}">
  <dimension ref="A1:M333"/>
  <sheetViews>
    <sheetView zoomScaleNormal="100" workbookViewId="0">
      <pane ySplit="3" topLeftCell="A4" activePane="bottomLeft" state="frozen"/>
      <selection pane="bottomLeft" activeCell="A4" sqref="A4"/>
    </sheetView>
  </sheetViews>
  <sheetFormatPr defaultColWidth="9.140625" defaultRowHeight="15.75"/>
  <cols>
    <col min="1" max="1" width="28.7109375" style="426" customWidth="1"/>
    <col min="2" max="2" width="13.7109375" style="426" bestFit="1" customWidth="1"/>
    <col min="3" max="3" width="13.7109375" style="427" bestFit="1" customWidth="1"/>
    <col min="4" max="4" width="15.28515625" style="427" customWidth="1"/>
    <col min="5" max="5" width="10.5703125" style="426" bestFit="1" customWidth="1"/>
    <col min="6" max="6" width="10.5703125" bestFit="1" customWidth="1"/>
    <col min="7" max="7" width="9.28515625" bestFit="1" customWidth="1"/>
    <col min="8" max="8" width="7.5703125" style="426" bestFit="1" customWidth="1"/>
    <col min="9" max="9" width="13.140625" style="426" bestFit="1" customWidth="1"/>
    <col min="10" max="10" width="15.42578125" style="426" bestFit="1" customWidth="1"/>
    <col min="11" max="12" width="9.85546875" style="426" bestFit="1" customWidth="1"/>
    <col min="13" max="13" width="9.85546875" style="426" customWidth="1"/>
    <col min="14" max="16384" width="9.140625" style="426"/>
  </cols>
  <sheetData>
    <row r="1" spans="1:13" ht="35.25">
      <c r="A1" s="450" t="s">
        <v>440</v>
      </c>
      <c r="F1" s="426"/>
      <c r="G1" s="426"/>
    </row>
    <row r="2" spans="1:13" ht="20.25" customHeight="1">
      <c r="A2" s="431"/>
      <c r="F2" s="426"/>
      <c r="G2" s="426"/>
    </row>
    <row r="3" spans="1:13" s="432" customFormat="1" ht="33">
      <c r="B3" s="434" t="s">
        <v>441</v>
      </c>
      <c r="C3" s="435" t="s">
        <v>442</v>
      </c>
      <c r="D3" s="435" t="s">
        <v>443</v>
      </c>
      <c r="E3" s="434" t="s">
        <v>444</v>
      </c>
      <c r="F3" s="434" t="s">
        <v>445</v>
      </c>
      <c r="G3" s="434" t="s">
        <v>446</v>
      </c>
      <c r="H3" s="434" t="s">
        <v>447</v>
      </c>
      <c r="I3" s="434" t="s">
        <v>448</v>
      </c>
      <c r="J3" s="434" t="s">
        <v>449</v>
      </c>
      <c r="K3" s="436" t="s">
        <v>450</v>
      </c>
      <c r="L3" s="436" t="s">
        <v>451</v>
      </c>
      <c r="M3" s="60" t="s">
        <v>452</v>
      </c>
    </row>
    <row r="4" spans="1:13" s="467" customFormat="1" ht="32.25" customHeight="1">
      <c r="A4" s="467" t="s">
        <v>453</v>
      </c>
      <c r="B4" s="468">
        <f>SUM(B5:B22)</f>
        <v>3587050394.0000005</v>
      </c>
      <c r="C4" s="468">
        <f>SUM(C5:C22)</f>
        <v>3329790186.8562622</v>
      </c>
      <c r="D4" s="468">
        <f>C4-B4</f>
        <v>-257260207.14373827</v>
      </c>
      <c r="E4" s="469">
        <f t="shared" ref="E4:E29" si="0">C4/B4-1</f>
        <v>-7.1719150523798958E-2</v>
      </c>
      <c r="F4" s="470">
        <f t="shared" ref="F4:F29" si="1">B4/K4</f>
        <v>650.07563461224458</v>
      </c>
      <c r="G4" s="470">
        <f t="shared" ref="G4:G29" si="2">C4/L4</f>
        <v>601.73911517384624</v>
      </c>
      <c r="H4" s="468">
        <f t="shared" ref="H4" si="3">G4-F4</f>
        <v>-48.336519438398341</v>
      </c>
      <c r="I4" s="583">
        <f t="shared" ref="I4:I22" si="4">C4/C$4</f>
        <v>1</v>
      </c>
      <c r="J4" s="469">
        <f t="shared" ref="J4" si="5">L4/L$4</f>
        <v>1</v>
      </c>
      <c r="K4" s="471">
        <v>5517897</v>
      </c>
      <c r="L4" s="471">
        <v>5533611</v>
      </c>
      <c r="M4" s="329">
        <v>0</v>
      </c>
    </row>
    <row r="5" spans="1:13" ht="16.5">
      <c r="A5" s="426" t="s">
        <v>432</v>
      </c>
      <c r="B5" s="427">
        <v>1095340175.6365483</v>
      </c>
      <c r="C5" s="427">
        <v>1180575354.8624122</v>
      </c>
      <c r="D5" s="429">
        <f t="shared" ref="D5:D22" si="6">C5-B5</f>
        <v>85235179.225863934</v>
      </c>
      <c r="E5" s="430">
        <f t="shared" ref="E5:E22" si="7">C5/B5-1</f>
        <v>7.7816171744389928E-2</v>
      </c>
      <c r="F5" s="470">
        <f t="shared" si="1"/>
        <v>638.77878678852858</v>
      </c>
      <c r="G5" s="470">
        <f t="shared" si="2"/>
        <v>681.21920059364834</v>
      </c>
      <c r="H5" s="429">
        <f t="shared" ref="H5:H22" si="8">G5-F5</f>
        <v>42.440413805119761</v>
      </c>
      <c r="I5" s="583">
        <f t="shared" si="4"/>
        <v>0.35454947267323855</v>
      </c>
      <c r="J5" s="430">
        <f t="shared" ref="J5:J22" si="9">L5/L$4</f>
        <v>0.31318301918945873</v>
      </c>
      <c r="K5" s="433">
        <v>1714741</v>
      </c>
      <c r="L5" s="433">
        <v>1733033</v>
      </c>
      <c r="M5" s="9">
        <v>1</v>
      </c>
    </row>
    <row r="6" spans="1:13" ht="16.5">
      <c r="A6" s="426" t="s">
        <v>416</v>
      </c>
      <c r="B6" s="427">
        <v>289351771.91945851</v>
      </c>
      <c r="C6" s="427">
        <v>261182541.61202487</v>
      </c>
      <c r="D6" s="429">
        <f t="shared" si="6"/>
        <v>-28169230.307433635</v>
      </c>
      <c r="E6" s="430">
        <f t="shared" si="7"/>
        <v>-9.73528868358704E-2</v>
      </c>
      <c r="F6" s="470">
        <f t="shared" si="1"/>
        <v>598.48094515242406</v>
      </c>
      <c r="G6" s="470">
        <f t="shared" si="2"/>
        <v>537.89186994178942</v>
      </c>
      <c r="H6" s="429">
        <f t="shared" si="8"/>
        <v>-60.589075210634633</v>
      </c>
      <c r="I6" s="583">
        <f t="shared" si="4"/>
        <v>7.8438137827120516E-2</v>
      </c>
      <c r="J6" s="430">
        <f t="shared" si="9"/>
        <v>8.774866899751356E-2</v>
      </c>
      <c r="K6" s="433">
        <v>483477</v>
      </c>
      <c r="L6" s="433">
        <v>485567</v>
      </c>
      <c r="M6" s="9">
        <v>2</v>
      </c>
    </row>
    <row r="7" spans="1:13" ht="16.5">
      <c r="A7" s="426" t="s">
        <v>417</v>
      </c>
      <c r="B7" s="427">
        <v>95210967.245286375</v>
      </c>
      <c r="C7" s="427">
        <v>62980007.881643742</v>
      </c>
      <c r="D7" s="429">
        <f t="shared" si="6"/>
        <v>-32230959.363642633</v>
      </c>
      <c r="E7" s="430">
        <f t="shared" si="7"/>
        <v>-0.3385214991105796</v>
      </c>
      <c r="F7" s="470">
        <f t="shared" si="1"/>
        <v>444.32762235236152</v>
      </c>
      <c r="G7" s="470">
        <f t="shared" si="2"/>
        <v>296.29842432885329</v>
      </c>
      <c r="H7" s="429">
        <f t="shared" si="8"/>
        <v>-148.02919802350823</v>
      </c>
      <c r="I7" s="583">
        <f t="shared" si="4"/>
        <v>1.8914106999968289E-2</v>
      </c>
      <c r="J7" s="430">
        <f t="shared" si="9"/>
        <v>3.8411807407495759E-2</v>
      </c>
      <c r="K7" s="433">
        <v>214281</v>
      </c>
      <c r="L7" s="433">
        <v>212556</v>
      </c>
      <c r="M7" s="9">
        <v>4</v>
      </c>
    </row>
    <row r="8" spans="1:13" ht="16.5">
      <c r="A8" s="426" t="s">
        <v>418</v>
      </c>
      <c r="B8" s="427">
        <v>81795406.966754809</v>
      </c>
      <c r="C8" s="427">
        <v>66105331.337548509</v>
      </c>
      <c r="D8" s="429">
        <f t="shared" si="6"/>
        <v>-15690075.6292063</v>
      </c>
      <c r="E8" s="430">
        <f t="shared" si="7"/>
        <v>-0.19182098617815335</v>
      </c>
      <c r="F8" s="470">
        <f t="shared" si="1"/>
        <v>480.54735517707115</v>
      </c>
      <c r="G8" s="470">
        <f t="shared" si="2"/>
        <v>389.91684020330968</v>
      </c>
      <c r="H8" s="429">
        <f t="shared" si="8"/>
        <v>-90.630514973761478</v>
      </c>
      <c r="I8" s="583">
        <f t="shared" si="4"/>
        <v>1.9852701710302113E-2</v>
      </c>
      <c r="J8" s="430">
        <f t="shared" si="9"/>
        <v>3.063767944656753E-2</v>
      </c>
      <c r="K8" s="433">
        <v>170213</v>
      </c>
      <c r="L8" s="433">
        <v>169537</v>
      </c>
      <c r="M8" s="9">
        <v>5</v>
      </c>
    </row>
    <row r="9" spans="1:13" ht="16.5">
      <c r="A9" s="426" t="s">
        <v>419</v>
      </c>
      <c r="B9" s="427">
        <v>256253202.63825142</v>
      </c>
      <c r="C9" s="427">
        <v>256821797.81734076</v>
      </c>
      <c r="D9" s="429">
        <f t="shared" si="6"/>
        <v>568595.17908933759</v>
      </c>
      <c r="E9" s="430">
        <f t="shared" si="7"/>
        <v>2.2188802841696109E-3</v>
      </c>
      <c r="F9" s="470">
        <f t="shared" si="1"/>
        <v>485.80832307366643</v>
      </c>
      <c r="G9" s="470">
        <f t="shared" si="2"/>
        <v>482.1396280581086</v>
      </c>
      <c r="H9" s="429">
        <f t="shared" si="8"/>
        <v>-3.6686950155578302</v>
      </c>
      <c r="I9" s="583">
        <f t="shared" si="4"/>
        <v>7.7128522641185568E-2</v>
      </c>
      <c r="J9" s="430">
        <f t="shared" si="9"/>
        <v>9.626101292627906E-2</v>
      </c>
      <c r="K9" s="433">
        <v>527478</v>
      </c>
      <c r="L9" s="433">
        <v>532671</v>
      </c>
      <c r="M9" s="9">
        <v>6</v>
      </c>
    </row>
    <row r="10" spans="1:13" ht="16.5">
      <c r="A10" s="426" t="s">
        <v>454</v>
      </c>
      <c r="B10" s="427">
        <v>158157920.2968125</v>
      </c>
      <c r="C10" s="427">
        <v>132490310.80880414</v>
      </c>
      <c r="D10" s="429">
        <f t="shared" si="6"/>
        <v>-25667609.488008365</v>
      </c>
      <c r="E10" s="430">
        <f t="shared" si="7"/>
        <v>-0.16229101545998048</v>
      </c>
      <c r="F10" s="470">
        <f t="shared" si="1"/>
        <v>771.03566767814834</v>
      </c>
      <c r="G10" s="470">
        <f t="shared" si="2"/>
        <v>647.78568611047945</v>
      </c>
      <c r="H10" s="429">
        <f t="shared" si="8"/>
        <v>-123.2499815676689</v>
      </c>
      <c r="I10" s="583">
        <f t="shared" si="4"/>
        <v>3.9789387130692321E-2</v>
      </c>
      <c r="J10" s="430">
        <f t="shared" si="9"/>
        <v>3.6961036834717874E-2</v>
      </c>
      <c r="K10" s="433">
        <v>205124</v>
      </c>
      <c r="L10" s="433">
        <v>204528</v>
      </c>
      <c r="M10" s="9">
        <v>7</v>
      </c>
    </row>
    <row r="11" spans="1:13" ht="16.5">
      <c r="A11" s="426" t="s">
        <v>421</v>
      </c>
      <c r="B11" s="427">
        <v>51581757.085999645</v>
      </c>
      <c r="C11" s="427">
        <v>4597064.7327428982</v>
      </c>
      <c r="D11" s="429">
        <f t="shared" si="6"/>
        <v>-46984692.353256747</v>
      </c>
      <c r="E11" s="430">
        <f t="shared" si="7"/>
        <v>-0.91087808961066519</v>
      </c>
      <c r="F11" s="470">
        <f t="shared" si="1"/>
        <v>319.60739499724053</v>
      </c>
      <c r="G11" s="470">
        <f t="shared" si="2"/>
        <v>28.823891030942129</v>
      </c>
      <c r="H11" s="429">
        <f t="shared" si="8"/>
        <v>-290.78350396629838</v>
      </c>
      <c r="I11" s="583">
        <f t="shared" si="4"/>
        <v>1.3805869063128874E-3</v>
      </c>
      <c r="J11" s="430">
        <f t="shared" si="9"/>
        <v>2.8821686237070151E-2</v>
      </c>
      <c r="K11" s="433">
        <v>161391</v>
      </c>
      <c r="L11" s="433">
        <v>159488</v>
      </c>
      <c r="M11" s="9">
        <v>8</v>
      </c>
    </row>
    <row r="12" spans="1:13" ht="16.5">
      <c r="A12" s="426" t="s">
        <v>422</v>
      </c>
      <c r="B12" s="427">
        <v>66391734.289417334</v>
      </c>
      <c r="C12" s="427">
        <v>55380876.725444868</v>
      </c>
      <c r="D12" s="429">
        <f t="shared" si="6"/>
        <v>-11010857.563972466</v>
      </c>
      <c r="E12" s="430">
        <f t="shared" si="7"/>
        <v>-0.16584681333934614</v>
      </c>
      <c r="F12" s="470">
        <f t="shared" si="1"/>
        <v>526.47144321423343</v>
      </c>
      <c r="G12" s="470">
        <f t="shared" si="2"/>
        <v>441.7993723759692</v>
      </c>
      <c r="H12" s="429">
        <f t="shared" si="8"/>
        <v>-84.672070838264233</v>
      </c>
      <c r="I12" s="583">
        <f t="shared" si="4"/>
        <v>1.6631941839474074E-2</v>
      </c>
      <c r="J12" s="430">
        <f t="shared" si="9"/>
        <v>2.2653019881592688E-2</v>
      </c>
      <c r="K12" s="433">
        <v>126107</v>
      </c>
      <c r="L12" s="433">
        <v>125353</v>
      </c>
      <c r="M12" s="9">
        <v>9</v>
      </c>
    </row>
    <row r="13" spans="1:13" ht="16.5">
      <c r="A13" s="426" t="s">
        <v>423</v>
      </c>
      <c r="B13" s="427">
        <v>43017267.190734796</v>
      </c>
      <c r="C13" s="427">
        <v>28138169.41331372</v>
      </c>
      <c r="D13" s="429">
        <f t="shared" si="6"/>
        <v>-14879097.777421076</v>
      </c>
      <c r="E13" s="430">
        <f t="shared" si="7"/>
        <v>-0.34588663457974811</v>
      </c>
      <c r="F13" s="470">
        <f t="shared" si="1"/>
        <v>326.66049443179935</v>
      </c>
      <c r="G13" s="470">
        <f t="shared" si="2"/>
        <v>215.69914690813962</v>
      </c>
      <c r="H13" s="429">
        <f t="shared" si="8"/>
        <v>-110.96134752365973</v>
      </c>
      <c r="I13" s="583">
        <f t="shared" si="4"/>
        <v>8.4504331607390751E-3</v>
      </c>
      <c r="J13" s="430">
        <f t="shared" si="9"/>
        <v>2.3574298952347753E-2</v>
      </c>
      <c r="K13" s="433">
        <v>131688</v>
      </c>
      <c r="L13" s="433">
        <v>130451</v>
      </c>
      <c r="M13" s="9">
        <v>10</v>
      </c>
    </row>
    <row r="14" spans="1:13" ht="16.5">
      <c r="A14" s="426" t="s">
        <v>424</v>
      </c>
      <c r="B14" s="427">
        <v>128370428.12780468</v>
      </c>
      <c r="C14" s="427">
        <v>117898853.80709222</v>
      </c>
      <c r="D14" s="429">
        <f t="shared" si="6"/>
        <v>-10471574.320712462</v>
      </c>
      <c r="E14" s="430">
        <f t="shared" si="7"/>
        <v>-8.1573104284477727E-2</v>
      </c>
      <c r="F14" s="470">
        <f t="shared" si="1"/>
        <v>516.86615207500586</v>
      </c>
      <c r="G14" s="470">
        <f t="shared" si="2"/>
        <v>475.99551779486461</v>
      </c>
      <c r="H14" s="429">
        <f t="shared" si="8"/>
        <v>-40.870634280141246</v>
      </c>
      <c r="I14" s="583">
        <f t="shared" si="4"/>
        <v>3.5407292108817059E-2</v>
      </c>
      <c r="J14" s="430">
        <f t="shared" si="9"/>
        <v>4.4760826158542766E-2</v>
      </c>
      <c r="K14" s="433">
        <v>248363</v>
      </c>
      <c r="L14" s="433">
        <v>247689</v>
      </c>
      <c r="M14" s="9">
        <v>11</v>
      </c>
    </row>
    <row r="15" spans="1:13" ht="16.5">
      <c r="A15" s="426" t="s">
        <v>425</v>
      </c>
      <c r="B15" s="427">
        <v>148102585.34811977</v>
      </c>
      <c r="C15" s="427">
        <v>117190625.43027641</v>
      </c>
      <c r="D15" s="429">
        <f t="shared" si="6"/>
        <v>-30911959.917843357</v>
      </c>
      <c r="E15" s="430">
        <f t="shared" si="7"/>
        <v>-0.20871992102760273</v>
      </c>
      <c r="F15" s="470">
        <f t="shared" si="1"/>
        <v>907.04114592708129</v>
      </c>
      <c r="G15" s="470">
        <f t="shared" si="2"/>
        <v>720.99560373001361</v>
      </c>
      <c r="H15" s="429">
        <f t="shared" si="8"/>
        <v>-186.04554219706768</v>
      </c>
      <c r="I15" s="583">
        <f t="shared" si="4"/>
        <v>3.5194597513340323E-2</v>
      </c>
      <c r="J15" s="430">
        <f t="shared" si="9"/>
        <v>2.9373224825525322E-2</v>
      </c>
      <c r="K15" s="433">
        <v>163281</v>
      </c>
      <c r="L15" s="433">
        <v>162540</v>
      </c>
      <c r="M15" s="9">
        <v>12</v>
      </c>
    </row>
    <row r="16" spans="1:13" ht="16.5">
      <c r="A16" s="426" t="s">
        <v>420</v>
      </c>
      <c r="B16" s="427">
        <v>178636013.03148705</v>
      </c>
      <c r="C16" s="427">
        <v>128455600.47527368</v>
      </c>
      <c r="D16" s="429">
        <f t="shared" si="6"/>
        <v>-50180412.556213364</v>
      </c>
      <c r="E16" s="430">
        <f t="shared" si="7"/>
        <v>-0.28090871322440669</v>
      </c>
      <c r="F16" s="470">
        <f t="shared" si="1"/>
        <v>655.10505983683265</v>
      </c>
      <c r="G16" s="470">
        <f t="shared" si="2"/>
        <v>471.50570765084655</v>
      </c>
      <c r="H16" s="429">
        <f t="shared" si="8"/>
        <v>-183.59935218598611</v>
      </c>
      <c r="I16" s="583">
        <f t="shared" si="4"/>
        <v>3.8577686060319555E-2</v>
      </c>
      <c r="J16" s="430">
        <f t="shared" si="9"/>
        <v>4.923313185549183E-2</v>
      </c>
      <c r="K16" s="433">
        <v>272683</v>
      </c>
      <c r="L16" s="433">
        <v>272437</v>
      </c>
      <c r="M16" s="9">
        <v>13</v>
      </c>
    </row>
    <row r="17" spans="1:13" ht="16.5">
      <c r="A17" s="426" t="s">
        <v>426</v>
      </c>
      <c r="B17" s="427">
        <v>166944333.08990392</v>
      </c>
      <c r="C17" s="427">
        <v>139861896.3216835</v>
      </c>
      <c r="D17" s="429">
        <f t="shared" si="6"/>
        <v>-27082436.768220425</v>
      </c>
      <c r="E17" s="430">
        <f t="shared" si="7"/>
        <v>-0.16222435507071586</v>
      </c>
      <c r="F17" s="470">
        <f t="shared" si="1"/>
        <v>870.5808924077968</v>
      </c>
      <c r="G17" s="470">
        <f t="shared" si="2"/>
        <v>733.12870895239132</v>
      </c>
      <c r="H17" s="429">
        <f t="shared" si="8"/>
        <v>-137.45218345540547</v>
      </c>
      <c r="I17" s="583">
        <f t="shared" si="4"/>
        <v>4.2003215960501883E-2</v>
      </c>
      <c r="J17" s="430">
        <f t="shared" si="9"/>
        <v>3.4475498910205286E-2</v>
      </c>
      <c r="K17" s="433">
        <v>191762</v>
      </c>
      <c r="L17" s="433">
        <v>190774</v>
      </c>
      <c r="M17" s="9">
        <v>14</v>
      </c>
    </row>
    <row r="18" spans="1:13" ht="16.5">
      <c r="A18" s="426" t="s">
        <v>427</v>
      </c>
      <c r="B18" s="427">
        <v>170032062.80593699</v>
      </c>
      <c r="C18" s="427">
        <v>153040823.70605904</v>
      </c>
      <c r="D18" s="429">
        <f t="shared" si="6"/>
        <v>-16991239.099877954</v>
      </c>
      <c r="E18" s="430">
        <f t="shared" si="7"/>
        <v>-9.9929618093680395E-2</v>
      </c>
      <c r="F18" s="470">
        <f t="shared" si="1"/>
        <v>965.8662630065553</v>
      </c>
      <c r="G18" s="470">
        <f t="shared" si="2"/>
        <v>867.95723590262776</v>
      </c>
      <c r="H18" s="429">
        <f t="shared" si="8"/>
        <v>-97.909027103927542</v>
      </c>
      <c r="I18" s="583">
        <f t="shared" si="4"/>
        <v>4.5961101185942495E-2</v>
      </c>
      <c r="J18" s="430">
        <f t="shared" si="9"/>
        <v>3.1864003450911171E-2</v>
      </c>
      <c r="K18" s="433">
        <v>176041</v>
      </c>
      <c r="L18" s="433">
        <v>176323</v>
      </c>
      <c r="M18" s="9">
        <v>15</v>
      </c>
    </row>
    <row r="19" spans="1:13" ht="16.5">
      <c r="A19" s="426" t="s">
        <v>428</v>
      </c>
      <c r="B19" s="427">
        <v>59253662.801025547</v>
      </c>
      <c r="C19" s="427">
        <v>53093425.310680009</v>
      </c>
      <c r="D19" s="429">
        <f t="shared" si="6"/>
        <v>-6160237.4903455377</v>
      </c>
      <c r="E19" s="430">
        <f t="shared" si="7"/>
        <v>-0.10396382601750176</v>
      </c>
      <c r="F19" s="470">
        <f t="shared" si="1"/>
        <v>872.46797910661189</v>
      </c>
      <c r="G19" s="470">
        <f t="shared" si="2"/>
        <v>783.03112323103028</v>
      </c>
      <c r="H19" s="429">
        <f t="shared" si="8"/>
        <v>-89.436855875581614</v>
      </c>
      <c r="I19" s="583">
        <f t="shared" si="4"/>
        <v>1.5944976209088666E-2</v>
      </c>
      <c r="J19" s="430">
        <f t="shared" si="9"/>
        <v>1.2253300783159496E-2</v>
      </c>
      <c r="K19" s="433">
        <v>67915</v>
      </c>
      <c r="L19" s="433">
        <v>67805</v>
      </c>
      <c r="M19" s="9">
        <v>16</v>
      </c>
    </row>
    <row r="20" spans="1:13" ht="16.5">
      <c r="A20" s="426" t="s">
        <v>429</v>
      </c>
      <c r="B20" s="427">
        <v>405611206.07313067</v>
      </c>
      <c r="C20" s="427">
        <v>382048946.90695632</v>
      </c>
      <c r="D20" s="429">
        <f t="shared" si="6"/>
        <v>-23562259.166174352</v>
      </c>
      <c r="E20" s="430">
        <f t="shared" si="7"/>
        <v>-5.8090749992558477E-2</v>
      </c>
      <c r="F20" s="470">
        <f t="shared" si="1"/>
        <v>975.95832097730442</v>
      </c>
      <c r="G20" s="470">
        <f t="shared" si="2"/>
        <v>917.18969447801624</v>
      </c>
      <c r="H20" s="429">
        <f t="shared" si="8"/>
        <v>-58.768626499288189</v>
      </c>
      <c r="I20" s="583">
        <f t="shared" si="4"/>
        <v>0.11473664269148989</v>
      </c>
      <c r="J20" s="430">
        <f t="shared" si="9"/>
        <v>7.5275078063853779E-2</v>
      </c>
      <c r="K20" s="433">
        <v>415603</v>
      </c>
      <c r="L20" s="433">
        <v>416543</v>
      </c>
      <c r="M20" s="9">
        <v>17</v>
      </c>
    </row>
    <row r="21" spans="1:13" ht="16.5">
      <c r="A21" s="426" t="s">
        <v>430</v>
      </c>
      <c r="B21" s="427">
        <v>75886270.614798844</v>
      </c>
      <c r="C21" s="427">
        <v>81765808.996455744</v>
      </c>
      <c r="D21" s="429">
        <f t="shared" si="6"/>
        <v>5879538.3816569</v>
      </c>
      <c r="E21" s="430">
        <f t="shared" si="7"/>
        <v>7.7478288681514185E-2</v>
      </c>
      <c r="F21" s="470">
        <f t="shared" si="1"/>
        <v>1064.9957282267749</v>
      </c>
      <c r="G21" s="470">
        <f t="shared" si="2"/>
        <v>1159.4533400895584</v>
      </c>
      <c r="H21" s="429">
        <f t="shared" si="8"/>
        <v>94.457611862783551</v>
      </c>
      <c r="I21" s="583">
        <f t="shared" si="4"/>
        <v>2.4555844184781166E-2</v>
      </c>
      <c r="J21" s="430">
        <f t="shared" si="9"/>
        <v>1.2744119527014095E-2</v>
      </c>
      <c r="K21" s="433">
        <v>71255</v>
      </c>
      <c r="L21" s="433">
        <v>70521</v>
      </c>
      <c r="M21" s="9">
        <v>18</v>
      </c>
    </row>
    <row r="22" spans="1:13" ht="16.5">
      <c r="A22" s="426" t="s">
        <v>431</v>
      </c>
      <c r="B22" s="427">
        <v>117113628.83852975</v>
      </c>
      <c r="C22" s="427">
        <v>108162750.71051018</v>
      </c>
      <c r="D22" s="429">
        <f t="shared" si="6"/>
        <v>-8950878.1280195713</v>
      </c>
      <c r="E22" s="430">
        <f t="shared" si="7"/>
        <v>-7.6429005033740172E-2</v>
      </c>
      <c r="F22" s="470">
        <f t="shared" si="1"/>
        <v>663.55586500691095</v>
      </c>
      <c r="G22" s="470">
        <f t="shared" si="2"/>
        <v>615.27774231639228</v>
      </c>
      <c r="H22" s="429">
        <f t="shared" si="8"/>
        <v>-48.278122690518671</v>
      </c>
      <c r="I22" s="583">
        <f t="shared" si="4"/>
        <v>3.2483353196685744E-2</v>
      </c>
      <c r="J22" s="430">
        <f t="shared" si="9"/>
        <v>3.1768586552253134E-2</v>
      </c>
      <c r="K22" s="433">
        <v>176494</v>
      </c>
      <c r="L22" s="433">
        <v>175795</v>
      </c>
      <c r="M22" s="9">
        <v>19</v>
      </c>
    </row>
    <row r="23" spans="1:13">
      <c r="E23" s="430"/>
      <c r="F23" s="470"/>
      <c r="G23" s="470"/>
      <c r="H23" s="429"/>
      <c r="I23" s="430"/>
      <c r="J23" s="430"/>
    </row>
    <row r="24" spans="1:13" ht="16.5">
      <c r="A24" s="432" t="s">
        <v>439</v>
      </c>
      <c r="B24" s="428"/>
      <c r="C24" s="428"/>
      <c r="E24" s="430"/>
      <c r="F24" s="470"/>
      <c r="G24" s="470"/>
      <c r="H24" s="429"/>
      <c r="I24" s="430"/>
      <c r="J24" s="430"/>
      <c r="K24" s="433"/>
      <c r="L24" s="433"/>
    </row>
    <row r="25" spans="1:13" ht="16.5">
      <c r="A25" s="426" t="s">
        <v>71</v>
      </c>
      <c r="B25" s="448">
        <v>194724222.98038578</v>
      </c>
      <c r="C25" s="448">
        <v>260924003.42508882</v>
      </c>
      <c r="D25" s="427">
        <f t="shared" ref="D25:D29" si="10">C25-B25</f>
        <v>66199780.444703043</v>
      </c>
      <c r="E25" s="430">
        <f t="shared" si="0"/>
        <v>0.33996684866151061</v>
      </c>
      <c r="F25" s="470">
        <f t="shared" si="1"/>
        <v>295.72807788570213</v>
      </c>
      <c r="G25" s="470">
        <f t="shared" si="2"/>
        <v>392.94126667111749</v>
      </c>
      <c r="H25" s="429">
        <f t="shared" ref="H25" si="11">G25-F25</f>
        <v>97.213188785415355</v>
      </c>
      <c r="I25" s="430">
        <f t="shared" ref="I25:I29" si="12">C25/C$4</f>
        <v>7.8360493839833692E-2</v>
      </c>
      <c r="J25" s="430">
        <f t="shared" ref="J25:J29" si="13">L25/L$4</f>
        <v>0.11999903860246049</v>
      </c>
      <c r="K25" s="21">
        <v>658457</v>
      </c>
      <c r="L25" s="21">
        <v>664028</v>
      </c>
      <c r="M25" s="426">
        <v>31</v>
      </c>
    </row>
    <row r="26" spans="1:13">
      <c r="A26" s="426" t="s">
        <v>433</v>
      </c>
      <c r="B26" s="428">
        <v>88877520.559154749</v>
      </c>
      <c r="C26" s="428">
        <v>85582334.244655877</v>
      </c>
      <c r="D26" s="427">
        <f t="shared" si="10"/>
        <v>-3295186.3144988716</v>
      </c>
      <c r="E26" s="430">
        <f t="shared" si="0"/>
        <v>-3.7075587772564811E-2</v>
      </c>
      <c r="F26" s="470">
        <f t="shared" si="1"/>
        <v>897.09124139931919</v>
      </c>
      <c r="G26" s="470">
        <f t="shared" si="2"/>
        <v>864.71258784965323</v>
      </c>
      <c r="H26" s="429">
        <f t="shared" ref="H26:H29" si="14">G26-F26</f>
        <v>-32.378653549665955</v>
      </c>
      <c r="I26" s="430">
        <f t="shared" si="12"/>
        <v>2.5702020079966748E-2</v>
      </c>
      <c r="J26" s="430">
        <f t="shared" si="13"/>
        <v>1.7885608511331932E-2</v>
      </c>
      <c r="K26" s="428">
        <v>99073</v>
      </c>
      <c r="L26" s="428">
        <v>98972</v>
      </c>
      <c r="M26" s="426">
        <v>32</v>
      </c>
    </row>
    <row r="27" spans="1:13">
      <c r="A27" s="426" t="s">
        <v>434</v>
      </c>
      <c r="B27" s="428">
        <v>117907114.34975493</v>
      </c>
      <c r="C27" s="428">
        <v>104380180.90519182</v>
      </c>
      <c r="D27" s="427">
        <f t="shared" si="10"/>
        <v>-13526933.444563106</v>
      </c>
      <c r="E27" s="430">
        <f t="shared" si="0"/>
        <v>-0.11472533713646282</v>
      </c>
      <c r="F27" s="470">
        <f t="shared" si="1"/>
        <v>584.12077219056812</v>
      </c>
      <c r="G27" s="470">
        <f t="shared" si="2"/>
        <v>513.70221714039837</v>
      </c>
      <c r="H27" s="429">
        <f t="shared" si="14"/>
        <v>-70.418555050169743</v>
      </c>
      <c r="I27" s="430">
        <f t="shared" si="12"/>
        <v>3.1347374773706013E-2</v>
      </c>
      <c r="J27" s="430">
        <f t="shared" si="13"/>
        <v>3.6719603166901323E-2</v>
      </c>
      <c r="K27" s="428">
        <v>201854</v>
      </c>
      <c r="L27" s="428">
        <v>203192</v>
      </c>
      <c r="M27" s="426">
        <v>33</v>
      </c>
    </row>
    <row r="28" spans="1:13">
      <c r="A28" s="426" t="s">
        <v>435</v>
      </c>
      <c r="B28" s="428">
        <v>498250301.46690297</v>
      </c>
      <c r="C28" s="428">
        <v>537516831.00579095</v>
      </c>
      <c r="D28" s="427">
        <f t="shared" si="10"/>
        <v>39266529.538887978</v>
      </c>
      <c r="E28" s="430">
        <f t="shared" si="0"/>
        <v>7.8808842510045718E-2</v>
      </c>
      <c r="F28" s="470">
        <f t="shared" si="1"/>
        <v>1040.364448825173</v>
      </c>
      <c r="G28" s="470">
        <f t="shared" si="2"/>
        <v>1105.2148696726013</v>
      </c>
      <c r="H28" s="429">
        <f t="shared" si="14"/>
        <v>64.850420847428268</v>
      </c>
      <c r="I28" s="430">
        <f t="shared" si="12"/>
        <v>0.16142663676754779</v>
      </c>
      <c r="J28" s="430">
        <f t="shared" si="13"/>
        <v>8.7889445065798807E-2</v>
      </c>
      <c r="K28" s="428">
        <v>478919</v>
      </c>
      <c r="L28" s="428">
        <v>486346</v>
      </c>
      <c r="M28" s="426">
        <v>34</v>
      </c>
    </row>
    <row r="29" spans="1:13">
      <c r="A29" s="426" t="s">
        <v>436</v>
      </c>
      <c r="B29" s="428">
        <v>195581016.28034991</v>
      </c>
      <c r="C29" s="428">
        <v>192172005.28168467</v>
      </c>
      <c r="D29" s="427">
        <f t="shared" si="10"/>
        <v>-3409010.9986652434</v>
      </c>
      <c r="E29" s="430">
        <f t="shared" si="0"/>
        <v>-1.7430173252493408E-2</v>
      </c>
      <c r="F29" s="470">
        <f t="shared" si="1"/>
        <v>707.50409234746996</v>
      </c>
      <c r="G29" s="470">
        <f t="shared" si="2"/>
        <v>685.11740060138209</v>
      </c>
      <c r="H29" s="429">
        <f t="shared" si="14"/>
        <v>-22.386691746087877</v>
      </c>
      <c r="I29" s="430">
        <f t="shared" si="12"/>
        <v>5.7712947212184271E-2</v>
      </c>
      <c r="J29" s="430">
        <f t="shared" si="13"/>
        <v>5.0689323842966191E-2</v>
      </c>
      <c r="K29" s="428">
        <v>276438</v>
      </c>
      <c r="L29" s="428">
        <v>280495</v>
      </c>
      <c r="M29" s="426">
        <v>35</v>
      </c>
    </row>
    <row r="30" spans="1:13">
      <c r="F30" s="426"/>
      <c r="G30" s="426"/>
    </row>
    <row r="31" spans="1:13">
      <c r="F31" s="426"/>
      <c r="G31" s="426"/>
    </row>
    <row r="32" spans="1:13">
      <c r="F32" s="426"/>
      <c r="G32" s="426"/>
    </row>
    <row r="33" spans="6:7">
      <c r="F33" s="426"/>
      <c r="G33" s="426"/>
    </row>
    <row r="34" spans="6:7">
      <c r="F34" s="426"/>
      <c r="G34" s="426"/>
    </row>
    <row r="35" spans="6:7">
      <c r="F35" s="426"/>
      <c r="G35" s="426"/>
    </row>
    <row r="36" spans="6:7">
      <c r="F36" s="426"/>
      <c r="G36" s="426"/>
    </row>
    <row r="37" spans="6:7">
      <c r="F37" s="426"/>
      <c r="G37" s="426"/>
    </row>
    <row r="38" spans="6:7">
      <c r="F38" s="426"/>
      <c r="G38" s="426"/>
    </row>
    <row r="39" spans="6:7">
      <c r="F39" s="426"/>
      <c r="G39" s="426"/>
    </row>
    <row r="40" spans="6:7">
      <c r="F40" s="426"/>
      <c r="G40" s="426"/>
    </row>
    <row r="41" spans="6:7">
      <c r="F41" s="426"/>
      <c r="G41" s="426"/>
    </row>
    <row r="42" spans="6:7">
      <c r="F42" s="426"/>
      <c r="G42" s="426"/>
    </row>
    <row r="43" spans="6:7">
      <c r="F43" s="426"/>
      <c r="G43" s="426"/>
    </row>
    <row r="44" spans="6:7">
      <c r="F44" s="426"/>
      <c r="G44" s="426"/>
    </row>
    <row r="45" spans="6:7">
      <c r="F45" s="426"/>
      <c r="G45" s="426"/>
    </row>
    <row r="46" spans="6:7">
      <c r="F46" s="426"/>
      <c r="G46" s="426"/>
    </row>
    <row r="47" spans="6:7">
      <c r="F47" s="426"/>
      <c r="G47" s="426"/>
    </row>
    <row r="48" spans="6:7">
      <c r="F48" s="426"/>
      <c r="G48" s="426"/>
    </row>
    <row r="49" spans="6:7">
      <c r="F49" s="426"/>
      <c r="G49" s="426"/>
    </row>
    <row r="50" spans="6:7">
      <c r="F50" s="426"/>
      <c r="G50" s="426"/>
    </row>
    <row r="51" spans="6:7">
      <c r="F51" s="426"/>
      <c r="G51" s="426"/>
    </row>
    <row r="52" spans="6:7">
      <c r="F52" s="426"/>
      <c r="G52" s="426"/>
    </row>
    <row r="53" spans="6:7">
      <c r="F53" s="426"/>
      <c r="G53" s="426"/>
    </row>
    <row r="54" spans="6:7">
      <c r="F54" s="426"/>
      <c r="G54" s="426"/>
    </row>
    <row r="55" spans="6:7">
      <c r="F55" s="426"/>
      <c r="G55" s="426"/>
    </row>
    <row r="56" spans="6:7">
      <c r="F56" s="426"/>
      <c r="G56" s="426"/>
    </row>
    <row r="57" spans="6:7">
      <c r="F57" s="426"/>
      <c r="G57" s="426"/>
    </row>
    <row r="58" spans="6:7">
      <c r="F58" s="426"/>
      <c r="G58" s="426"/>
    </row>
    <row r="59" spans="6:7">
      <c r="F59" s="426"/>
      <c r="G59" s="426"/>
    </row>
    <row r="60" spans="6:7">
      <c r="F60" s="426"/>
      <c r="G60" s="426"/>
    </row>
    <row r="61" spans="6:7">
      <c r="F61" s="426"/>
      <c r="G61" s="426"/>
    </row>
    <row r="62" spans="6:7">
      <c r="F62" s="426"/>
      <c r="G62" s="426"/>
    </row>
    <row r="63" spans="6:7">
      <c r="F63" s="426"/>
      <c r="G63" s="426"/>
    </row>
    <row r="64" spans="6:7">
      <c r="F64" s="426"/>
      <c r="G64" s="426"/>
    </row>
    <row r="65" spans="6:7">
      <c r="F65" s="426"/>
      <c r="G65" s="426"/>
    </row>
    <row r="66" spans="6:7">
      <c r="F66" s="426"/>
      <c r="G66" s="426"/>
    </row>
    <row r="67" spans="6:7">
      <c r="F67" s="426"/>
      <c r="G67" s="426"/>
    </row>
    <row r="68" spans="6:7">
      <c r="F68" s="426"/>
      <c r="G68" s="426"/>
    </row>
    <row r="69" spans="6:7">
      <c r="F69" s="426"/>
      <c r="G69" s="426"/>
    </row>
    <row r="70" spans="6:7">
      <c r="F70" s="426"/>
      <c r="G70" s="426"/>
    </row>
    <row r="71" spans="6:7">
      <c r="F71" s="426"/>
      <c r="G71" s="426"/>
    </row>
    <row r="72" spans="6:7">
      <c r="F72" s="426"/>
      <c r="G72" s="426"/>
    </row>
    <row r="73" spans="6:7">
      <c r="F73" s="426"/>
      <c r="G73" s="426"/>
    </row>
    <row r="74" spans="6:7">
      <c r="F74" s="426"/>
      <c r="G74" s="426"/>
    </row>
    <row r="75" spans="6:7">
      <c r="F75" s="426"/>
      <c r="G75" s="426"/>
    </row>
    <row r="76" spans="6:7">
      <c r="F76" s="426"/>
      <c r="G76" s="426"/>
    </row>
    <row r="77" spans="6:7">
      <c r="F77" s="426"/>
      <c r="G77" s="426"/>
    </row>
    <row r="78" spans="6:7">
      <c r="F78" s="426"/>
      <c r="G78" s="426"/>
    </row>
    <row r="79" spans="6:7">
      <c r="F79" s="426"/>
      <c r="G79" s="426"/>
    </row>
    <row r="80" spans="6:7">
      <c r="F80" s="426"/>
      <c r="G80" s="426"/>
    </row>
    <row r="81" spans="6:7">
      <c r="F81" s="426"/>
      <c r="G81" s="426"/>
    </row>
    <row r="82" spans="6:7">
      <c r="F82" s="426"/>
      <c r="G82" s="426"/>
    </row>
    <row r="83" spans="6:7">
      <c r="F83" s="426"/>
      <c r="G83" s="426"/>
    </row>
    <row r="84" spans="6:7">
      <c r="F84" s="426"/>
      <c r="G84" s="426"/>
    </row>
    <row r="85" spans="6:7">
      <c r="F85" s="426"/>
      <c r="G85" s="426"/>
    </row>
    <row r="86" spans="6:7">
      <c r="F86" s="426"/>
      <c r="G86" s="426"/>
    </row>
    <row r="87" spans="6:7">
      <c r="F87" s="426"/>
      <c r="G87" s="426"/>
    </row>
    <row r="88" spans="6:7">
      <c r="F88" s="426"/>
      <c r="G88" s="426"/>
    </row>
    <row r="89" spans="6:7">
      <c r="F89" s="426"/>
      <c r="G89" s="426"/>
    </row>
    <row r="90" spans="6:7">
      <c r="F90" s="426"/>
      <c r="G90" s="426"/>
    </row>
    <row r="91" spans="6:7">
      <c r="F91" s="426"/>
      <c r="G91" s="426"/>
    </row>
    <row r="92" spans="6:7">
      <c r="F92" s="426"/>
      <c r="G92" s="426"/>
    </row>
    <row r="93" spans="6:7">
      <c r="F93" s="426"/>
      <c r="G93" s="426"/>
    </row>
    <row r="94" spans="6:7">
      <c r="F94" s="426"/>
      <c r="G94" s="426"/>
    </row>
    <row r="95" spans="6:7">
      <c r="F95" s="426"/>
      <c r="G95" s="426"/>
    </row>
    <row r="96" spans="6:7">
      <c r="F96" s="426"/>
      <c r="G96" s="426"/>
    </row>
    <row r="97" spans="6:7">
      <c r="F97" s="426"/>
      <c r="G97" s="426"/>
    </row>
    <row r="98" spans="6:7">
      <c r="F98" s="426"/>
      <c r="G98" s="426"/>
    </row>
    <row r="99" spans="6:7">
      <c r="F99" s="426"/>
      <c r="G99" s="426"/>
    </row>
    <row r="100" spans="6:7">
      <c r="F100" s="426"/>
      <c r="G100" s="426"/>
    </row>
    <row r="101" spans="6:7">
      <c r="F101" s="426"/>
      <c r="G101" s="426"/>
    </row>
    <row r="102" spans="6:7">
      <c r="F102" s="426"/>
      <c r="G102" s="426"/>
    </row>
    <row r="103" spans="6:7">
      <c r="F103" s="426"/>
      <c r="G103" s="426"/>
    </row>
    <row r="104" spans="6:7">
      <c r="F104" s="426"/>
      <c r="G104" s="426"/>
    </row>
    <row r="105" spans="6:7">
      <c r="F105" s="426"/>
      <c r="G105" s="426"/>
    </row>
    <row r="106" spans="6:7">
      <c r="F106" s="426"/>
      <c r="G106" s="426"/>
    </row>
    <row r="107" spans="6:7">
      <c r="F107" s="426"/>
      <c r="G107" s="426"/>
    </row>
    <row r="108" spans="6:7">
      <c r="F108" s="426"/>
      <c r="G108" s="426"/>
    </row>
    <row r="109" spans="6:7">
      <c r="F109" s="426"/>
      <c r="G109" s="426"/>
    </row>
    <row r="110" spans="6:7">
      <c r="F110" s="426"/>
      <c r="G110" s="426"/>
    </row>
    <row r="111" spans="6:7">
      <c r="F111" s="426"/>
      <c r="G111" s="426"/>
    </row>
    <row r="112" spans="6:7">
      <c r="F112" s="426"/>
      <c r="G112" s="426"/>
    </row>
    <row r="113" spans="6:7">
      <c r="F113" s="426"/>
      <c r="G113" s="426"/>
    </row>
    <row r="114" spans="6:7">
      <c r="F114" s="426"/>
      <c r="G114" s="426"/>
    </row>
    <row r="115" spans="6:7">
      <c r="F115" s="426"/>
      <c r="G115" s="426"/>
    </row>
    <row r="116" spans="6:7">
      <c r="F116" s="426"/>
      <c r="G116" s="426"/>
    </row>
    <row r="117" spans="6:7">
      <c r="F117" s="426"/>
      <c r="G117" s="426"/>
    </row>
    <row r="118" spans="6:7">
      <c r="F118" s="426"/>
      <c r="G118" s="426"/>
    </row>
    <row r="119" spans="6:7">
      <c r="F119" s="426"/>
      <c r="G119" s="426"/>
    </row>
    <row r="120" spans="6:7">
      <c r="F120" s="426"/>
      <c r="G120" s="426"/>
    </row>
    <row r="121" spans="6:7">
      <c r="F121" s="426"/>
      <c r="G121" s="426"/>
    </row>
    <row r="122" spans="6:7">
      <c r="F122" s="426"/>
      <c r="G122" s="426"/>
    </row>
    <row r="123" spans="6:7">
      <c r="F123" s="426"/>
      <c r="G123" s="426"/>
    </row>
    <row r="124" spans="6:7">
      <c r="F124" s="426"/>
      <c r="G124" s="426"/>
    </row>
    <row r="125" spans="6:7">
      <c r="F125" s="426"/>
      <c r="G125" s="426"/>
    </row>
    <row r="126" spans="6:7">
      <c r="F126" s="426"/>
      <c r="G126" s="426"/>
    </row>
    <row r="127" spans="6:7">
      <c r="F127" s="426"/>
      <c r="G127" s="426"/>
    </row>
    <row r="128" spans="6:7">
      <c r="F128" s="426"/>
      <c r="G128" s="426"/>
    </row>
    <row r="129" spans="6:7">
      <c r="F129" s="426"/>
      <c r="G129" s="426"/>
    </row>
    <row r="130" spans="6:7">
      <c r="F130" s="426"/>
      <c r="G130" s="426"/>
    </row>
    <row r="131" spans="6:7">
      <c r="F131" s="426"/>
      <c r="G131" s="426"/>
    </row>
    <row r="132" spans="6:7">
      <c r="F132" s="426"/>
      <c r="G132" s="426"/>
    </row>
    <row r="133" spans="6:7">
      <c r="F133" s="426"/>
      <c r="G133" s="426"/>
    </row>
    <row r="134" spans="6:7">
      <c r="F134" s="426"/>
      <c r="G134" s="426"/>
    </row>
    <row r="135" spans="6:7">
      <c r="F135" s="426"/>
      <c r="G135" s="426"/>
    </row>
    <row r="136" spans="6:7">
      <c r="F136" s="426"/>
      <c r="G136" s="426"/>
    </row>
    <row r="137" spans="6:7">
      <c r="F137" s="426"/>
      <c r="G137" s="426"/>
    </row>
    <row r="138" spans="6:7">
      <c r="F138" s="426"/>
      <c r="G138" s="426"/>
    </row>
    <row r="139" spans="6:7">
      <c r="F139" s="426"/>
      <c r="G139" s="426"/>
    </row>
    <row r="140" spans="6:7">
      <c r="F140" s="426"/>
      <c r="G140" s="426"/>
    </row>
    <row r="141" spans="6:7">
      <c r="F141" s="426"/>
      <c r="G141" s="426"/>
    </row>
    <row r="142" spans="6:7">
      <c r="F142" s="426"/>
      <c r="G142" s="426"/>
    </row>
    <row r="143" spans="6:7">
      <c r="F143" s="426"/>
      <c r="G143" s="426"/>
    </row>
    <row r="144" spans="6:7">
      <c r="F144" s="426"/>
      <c r="G144" s="426"/>
    </row>
    <row r="145" spans="6:7">
      <c r="F145" s="426"/>
      <c r="G145" s="426"/>
    </row>
    <row r="146" spans="6:7">
      <c r="F146" s="426"/>
      <c r="G146" s="426"/>
    </row>
    <row r="147" spans="6:7">
      <c r="F147" s="426"/>
      <c r="G147" s="426"/>
    </row>
    <row r="148" spans="6:7">
      <c r="F148" s="426"/>
      <c r="G148" s="426"/>
    </row>
    <row r="149" spans="6:7">
      <c r="F149" s="426"/>
      <c r="G149" s="426"/>
    </row>
    <row r="150" spans="6:7">
      <c r="F150" s="426"/>
      <c r="G150" s="426"/>
    </row>
    <row r="151" spans="6:7">
      <c r="F151" s="426"/>
      <c r="G151" s="426"/>
    </row>
    <row r="152" spans="6:7">
      <c r="F152" s="426"/>
      <c r="G152" s="426"/>
    </row>
    <row r="153" spans="6:7">
      <c r="F153" s="426"/>
      <c r="G153" s="426"/>
    </row>
    <row r="154" spans="6:7">
      <c r="F154" s="426"/>
      <c r="G154" s="426"/>
    </row>
    <row r="155" spans="6:7">
      <c r="F155" s="426"/>
      <c r="G155" s="426"/>
    </row>
    <row r="156" spans="6:7">
      <c r="F156" s="426"/>
      <c r="G156" s="426"/>
    </row>
    <row r="157" spans="6:7">
      <c r="F157" s="426"/>
      <c r="G157" s="426"/>
    </row>
    <row r="158" spans="6:7">
      <c r="F158" s="426"/>
      <c r="G158" s="426"/>
    </row>
    <row r="159" spans="6:7">
      <c r="F159" s="426"/>
      <c r="G159" s="426"/>
    </row>
    <row r="160" spans="6:7">
      <c r="F160" s="426"/>
      <c r="G160" s="426"/>
    </row>
    <row r="161" spans="6:7">
      <c r="F161" s="426"/>
      <c r="G161" s="426"/>
    </row>
    <row r="162" spans="6:7">
      <c r="F162" s="426"/>
      <c r="G162" s="426"/>
    </row>
    <row r="163" spans="6:7">
      <c r="F163" s="426"/>
      <c r="G163" s="426"/>
    </row>
    <row r="164" spans="6:7">
      <c r="F164" s="426"/>
      <c r="G164" s="426"/>
    </row>
    <row r="165" spans="6:7">
      <c r="F165" s="426"/>
      <c r="G165" s="426"/>
    </row>
    <row r="166" spans="6:7">
      <c r="F166" s="426"/>
      <c r="G166" s="426"/>
    </row>
    <row r="167" spans="6:7">
      <c r="F167" s="426"/>
      <c r="G167" s="426"/>
    </row>
    <row r="168" spans="6:7">
      <c r="F168" s="426"/>
      <c r="G168" s="426"/>
    </row>
    <row r="169" spans="6:7">
      <c r="F169" s="426"/>
      <c r="G169" s="426"/>
    </row>
    <row r="170" spans="6:7">
      <c r="F170" s="426"/>
      <c r="G170" s="426"/>
    </row>
    <row r="171" spans="6:7">
      <c r="F171" s="426"/>
      <c r="G171" s="426"/>
    </row>
    <row r="172" spans="6:7">
      <c r="F172" s="426"/>
      <c r="G172" s="426"/>
    </row>
    <row r="173" spans="6:7">
      <c r="F173" s="426"/>
      <c r="G173" s="426"/>
    </row>
    <row r="174" spans="6:7">
      <c r="F174" s="426"/>
      <c r="G174" s="426"/>
    </row>
    <row r="175" spans="6:7">
      <c r="F175" s="426"/>
      <c r="G175" s="426"/>
    </row>
    <row r="176" spans="6:7">
      <c r="F176" s="426"/>
      <c r="G176" s="426"/>
    </row>
    <row r="177" spans="6:7">
      <c r="F177" s="426"/>
      <c r="G177" s="426"/>
    </row>
    <row r="178" spans="6:7">
      <c r="F178" s="426"/>
      <c r="G178" s="426"/>
    </row>
    <row r="179" spans="6:7">
      <c r="F179" s="426"/>
      <c r="G179" s="426"/>
    </row>
    <row r="180" spans="6:7">
      <c r="F180" s="426"/>
      <c r="G180" s="426"/>
    </row>
    <row r="181" spans="6:7">
      <c r="F181" s="426"/>
      <c r="G181" s="426"/>
    </row>
    <row r="182" spans="6:7">
      <c r="F182" s="426"/>
      <c r="G182" s="426"/>
    </row>
    <row r="183" spans="6:7">
      <c r="F183" s="426"/>
      <c r="G183" s="426"/>
    </row>
    <row r="184" spans="6:7">
      <c r="F184" s="426"/>
      <c r="G184" s="426"/>
    </row>
    <row r="185" spans="6:7">
      <c r="F185" s="426"/>
      <c r="G185" s="426"/>
    </row>
    <row r="186" spans="6:7">
      <c r="F186" s="426"/>
      <c r="G186" s="426"/>
    </row>
    <row r="187" spans="6:7">
      <c r="F187" s="426"/>
      <c r="G187" s="426"/>
    </row>
    <row r="188" spans="6:7">
      <c r="F188" s="426"/>
      <c r="G188" s="426"/>
    </row>
    <row r="189" spans="6:7">
      <c r="F189" s="426"/>
      <c r="G189" s="426"/>
    </row>
    <row r="190" spans="6:7">
      <c r="F190" s="426"/>
      <c r="G190" s="426"/>
    </row>
    <row r="191" spans="6:7">
      <c r="F191" s="426"/>
      <c r="G191" s="426"/>
    </row>
    <row r="192" spans="6:7">
      <c r="F192" s="426"/>
      <c r="G192" s="426"/>
    </row>
    <row r="193" spans="6:7">
      <c r="F193" s="426"/>
      <c r="G193" s="426"/>
    </row>
    <row r="194" spans="6:7">
      <c r="F194" s="426"/>
      <c r="G194" s="426"/>
    </row>
    <row r="195" spans="6:7">
      <c r="F195" s="426"/>
      <c r="G195" s="426"/>
    </row>
    <row r="196" spans="6:7">
      <c r="F196" s="426"/>
      <c r="G196" s="426"/>
    </row>
    <row r="197" spans="6:7">
      <c r="F197" s="426"/>
      <c r="G197" s="426"/>
    </row>
    <row r="198" spans="6:7">
      <c r="F198" s="426"/>
      <c r="G198" s="426"/>
    </row>
    <row r="199" spans="6:7">
      <c r="F199" s="426"/>
      <c r="G199" s="426"/>
    </row>
    <row r="200" spans="6:7">
      <c r="F200" s="426"/>
      <c r="G200" s="426"/>
    </row>
    <row r="201" spans="6:7">
      <c r="F201" s="426"/>
      <c r="G201" s="426"/>
    </row>
    <row r="202" spans="6:7">
      <c r="F202" s="426"/>
      <c r="G202" s="426"/>
    </row>
    <row r="203" spans="6:7">
      <c r="F203" s="426"/>
      <c r="G203" s="426"/>
    </row>
    <row r="204" spans="6:7">
      <c r="F204" s="426"/>
      <c r="G204" s="426"/>
    </row>
    <row r="205" spans="6:7">
      <c r="F205" s="426"/>
      <c r="G205" s="426"/>
    </row>
    <row r="206" spans="6:7">
      <c r="F206" s="426"/>
      <c r="G206" s="426"/>
    </row>
    <row r="207" spans="6:7">
      <c r="F207" s="426"/>
      <c r="G207" s="426"/>
    </row>
    <row r="208" spans="6:7">
      <c r="F208" s="426"/>
      <c r="G208" s="426"/>
    </row>
    <row r="209" spans="6:7">
      <c r="F209" s="426"/>
      <c r="G209" s="426"/>
    </row>
    <row r="210" spans="6:7">
      <c r="F210" s="426"/>
      <c r="G210" s="426"/>
    </row>
    <row r="211" spans="6:7">
      <c r="F211" s="426"/>
      <c r="G211" s="426"/>
    </row>
    <row r="212" spans="6:7">
      <c r="F212" s="426"/>
      <c r="G212" s="426"/>
    </row>
    <row r="213" spans="6:7">
      <c r="F213" s="426"/>
      <c r="G213" s="426"/>
    </row>
    <row r="214" spans="6:7">
      <c r="F214" s="426"/>
      <c r="G214" s="426"/>
    </row>
    <row r="215" spans="6:7">
      <c r="F215" s="426"/>
      <c r="G215" s="426"/>
    </row>
    <row r="216" spans="6:7">
      <c r="F216" s="426"/>
      <c r="G216" s="426"/>
    </row>
    <row r="217" spans="6:7">
      <c r="F217" s="426"/>
      <c r="G217" s="426"/>
    </row>
    <row r="218" spans="6:7">
      <c r="F218" s="426"/>
      <c r="G218" s="426"/>
    </row>
    <row r="219" spans="6:7">
      <c r="F219" s="426"/>
      <c r="G219" s="426"/>
    </row>
    <row r="220" spans="6:7">
      <c r="F220" s="426"/>
      <c r="G220" s="426"/>
    </row>
    <row r="221" spans="6:7">
      <c r="F221" s="426"/>
      <c r="G221" s="426"/>
    </row>
    <row r="222" spans="6:7">
      <c r="F222" s="426"/>
      <c r="G222" s="426"/>
    </row>
    <row r="223" spans="6:7">
      <c r="F223" s="426"/>
      <c r="G223" s="426"/>
    </row>
    <row r="224" spans="6:7">
      <c r="F224" s="426"/>
      <c r="G224" s="426"/>
    </row>
    <row r="225" spans="6:7">
      <c r="F225" s="426"/>
      <c r="G225" s="426"/>
    </row>
    <row r="226" spans="6:7">
      <c r="F226" s="426"/>
      <c r="G226" s="426"/>
    </row>
    <row r="227" spans="6:7">
      <c r="F227" s="426"/>
      <c r="G227" s="426"/>
    </row>
    <row r="228" spans="6:7">
      <c r="F228" s="426"/>
      <c r="G228" s="426"/>
    </row>
    <row r="229" spans="6:7">
      <c r="F229" s="426"/>
      <c r="G229" s="426"/>
    </row>
    <row r="230" spans="6:7">
      <c r="F230" s="426"/>
      <c r="G230" s="426"/>
    </row>
    <row r="231" spans="6:7">
      <c r="F231" s="426"/>
      <c r="G231" s="426"/>
    </row>
    <row r="232" spans="6:7">
      <c r="F232" s="426"/>
      <c r="G232" s="426"/>
    </row>
    <row r="233" spans="6:7">
      <c r="F233" s="426"/>
      <c r="G233" s="426"/>
    </row>
    <row r="234" spans="6:7">
      <c r="F234" s="426"/>
      <c r="G234" s="426"/>
    </row>
    <row r="235" spans="6:7">
      <c r="F235" s="426"/>
      <c r="G235" s="426"/>
    </row>
    <row r="236" spans="6:7">
      <c r="F236" s="426"/>
      <c r="G236" s="426"/>
    </row>
    <row r="237" spans="6:7">
      <c r="F237" s="426"/>
      <c r="G237" s="426"/>
    </row>
    <row r="238" spans="6:7">
      <c r="F238" s="426"/>
      <c r="G238" s="426"/>
    </row>
    <row r="239" spans="6:7">
      <c r="F239" s="426"/>
      <c r="G239" s="426"/>
    </row>
    <row r="240" spans="6:7">
      <c r="F240" s="426"/>
      <c r="G240" s="426"/>
    </row>
    <row r="241" spans="6:7">
      <c r="F241" s="426"/>
      <c r="G241" s="426"/>
    </row>
    <row r="242" spans="6:7">
      <c r="F242" s="426"/>
      <c r="G242" s="426"/>
    </row>
    <row r="243" spans="6:7">
      <c r="F243" s="426"/>
      <c r="G243" s="426"/>
    </row>
    <row r="244" spans="6:7">
      <c r="F244" s="426"/>
      <c r="G244" s="426"/>
    </row>
    <row r="245" spans="6:7">
      <c r="F245" s="426"/>
      <c r="G245" s="426"/>
    </row>
    <row r="246" spans="6:7">
      <c r="F246" s="426"/>
      <c r="G246" s="426"/>
    </row>
    <row r="247" spans="6:7">
      <c r="F247" s="426"/>
      <c r="G247" s="426"/>
    </row>
    <row r="248" spans="6:7">
      <c r="F248" s="426"/>
      <c r="G248" s="426"/>
    </row>
    <row r="249" spans="6:7">
      <c r="F249" s="426"/>
      <c r="G249" s="426"/>
    </row>
    <row r="250" spans="6:7">
      <c r="F250" s="426"/>
      <c r="G250" s="426"/>
    </row>
    <row r="251" spans="6:7">
      <c r="F251" s="426"/>
      <c r="G251" s="426"/>
    </row>
    <row r="252" spans="6:7">
      <c r="F252" s="426"/>
      <c r="G252" s="426"/>
    </row>
    <row r="253" spans="6:7">
      <c r="F253" s="426"/>
      <c r="G253" s="426"/>
    </row>
    <row r="254" spans="6:7">
      <c r="F254" s="426"/>
      <c r="G254" s="426"/>
    </row>
    <row r="255" spans="6:7">
      <c r="F255" s="426"/>
      <c r="G255" s="426"/>
    </row>
    <row r="256" spans="6:7">
      <c r="F256" s="426"/>
      <c r="G256" s="426"/>
    </row>
    <row r="257" spans="6:7">
      <c r="F257" s="426"/>
      <c r="G257" s="426"/>
    </row>
    <row r="258" spans="6:7">
      <c r="F258" s="426"/>
      <c r="G258" s="426"/>
    </row>
    <row r="259" spans="6:7">
      <c r="F259" s="426"/>
      <c r="G259" s="426"/>
    </row>
    <row r="260" spans="6:7">
      <c r="F260" s="426"/>
      <c r="G260" s="426"/>
    </row>
    <row r="261" spans="6:7">
      <c r="F261" s="426"/>
      <c r="G261" s="426"/>
    </row>
    <row r="262" spans="6:7">
      <c r="F262" s="426"/>
      <c r="G262" s="426"/>
    </row>
    <row r="263" spans="6:7">
      <c r="F263" s="426"/>
      <c r="G263" s="426"/>
    </row>
    <row r="264" spans="6:7">
      <c r="F264" s="426"/>
      <c r="G264" s="426"/>
    </row>
    <row r="265" spans="6:7">
      <c r="F265" s="426"/>
      <c r="G265" s="426"/>
    </row>
    <row r="266" spans="6:7">
      <c r="F266" s="426"/>
      <c r="G266" s="426"/>
    </row>
    <row r="267" spans="6:7">
      <c r="F267" s="426"/>
      <c r="G267" s="426"/>
    </row>
    <row r="268" spans="6:7">
      <c r="F268" s="426"/>
      <c r="G268" s="426"/>
    </row>
    <row r="269" spans="6:7">
      <c r="F269" s="426"/>
      <c r="G269" s="426"/>
    </row>
    <row r="270" spans="6:7">
      <c r="F270" s="426"/>
      <c r="G270" s="426"/>
    </row>
    <row r="271" spans="6:7">
      <c r="F271" s="426"/>
      <c r="G271" s="426"/>
    </row>
    <row r="272" spans="6:7">
      <c r="F272" s="426"/>
      <c r="G272" s="426"/>
    </row>
    <row r="273" spans="6:7">
      <c r="F273" s="426"/>
      <c r="G273" s="426"/>
    </row>
    <row r="274" spans="6:7">
      <c r="F274" s="426"/>
      <c r="G274" s="426"/>
    </row>
    <row r="275" spans="6:7">
      <c r="F275" s="426"/>
      <c r="G275" s="426"/>
    </row>
    <row r="276" spans="6:7">
      <c r="F276" s="426"/>
      <c r="G276" s="426"/>
    </row>
    <row r="277" spans="6:7">
      <c r="F277" s="426"/>
      <c r="G277" s="426"/>
    </row>
    <row r="278" spans="6:7">
      <c r="F278" s="426"/>
      <c r="G278" s="426"/>
    </row>
    <row r="279" spans="6:7">
      <c r="F279" s="426"/>
      <c r="G279" s="426"/>
    </row>
    <row r="280" spans="6:7">
      <c r="F280" s="426"/>
      <c r="G280" s="426"/>
    </row>
    <row r="281" spans="6:7">
      <c r="F281" s="426"/>
      <c r="G281" s="426"/>
    </row>
    <row r="282" spans="6:7">
      <c r="F282" s="426"/>
      <c r="G282" s="426"/>
    </row>
    <row r="283" spans="6:7">
      <c r="F283" s="426"/>
      <c r="G283" s="426"/>
    </row>
    <row r="284" spans="6:7">
      <c r="F284" s="426"/>
      <c r="G284" s="426"/>
    </row>
    <row r="285" spans="6:7">
      <c r="F285" s="426"/>
      <c r="G285" s="426"/>
    </row>
    <row r="286" spans="6:7">
      <c r="F286" s="426"/>
      <c r="G286" s="426"/>
    </row>
    <row r="287" spans="6:7">
      <c r="F287" s="426"/>
      <c r="G287" s="426"/>
    </row>
    <row r="288" spans="6:7">
      <c r="F288" s="426"/>
      <c r="G288" s="426"/>
    </row>
    <row r="289" spans="6:7">
      <c r="F289" s="426"/>
      <c r="G289" s="426"/>
    </row>
    <row r="290" spans="6:7">
      <c r="F290" s="426"/>
      <c r="G290" s="426"/>
    </row>
    <row r="291" spans="6:7">
      <c r="F291" s="426"/>
      <c r="G291" s="426"/>
    </row>
    <row r="292" spans="6:7">
      <c r="F292" s="426"/>
      <c r="G292" s="426"/>
    </row>
    <row r="293" spans="6:7">
      <c r="F293" s="426"/>
      <c r="G293" s="426"/>
    </row>
    <row r="294" spans="6:7">
      <c r="F294" s="426"/>
      <c r="G294" s="426"/>
    </row>
    <row r="295" spans="6:7">
      <c r="F295" s="426"/>
      <c r="G295" s="426"/>
    </row>
    <row r="296" spans="6:7">
      <c r="F296" s="426"/>
      <c r="G296" s="426"/>
    </row>
    <row r="297" spans="6:7">
      <c r="F297" s="426"/>
      <c r="G297" s="426"/>
    </row>
    <row r="298" spans="6:7">
      <c r="F298" s="426"/>
      <c r="G298" s="426"/>
    </row>
    <row r="299" spans="6:7">
      <c r="F299" s="426"/>
      <c r="G299" s="426"/>
    </row>
    <row r="300" spans="6:7">
      <c r="F300" s="426"/>
      <c r="G300" s="426"/>
    </row>
    <row r="301" spans="6:7">
      <c r="F301" s="426"/>
      <c r="G301" s="426"/>
    </row>
    <row r="302" spans="6:7">
      <c r="F302" s="426"/>
      <c r="G302" s="426"/>
    </row>
    <row r="303" spans="6:7">
      <c r="F303" s="426"/>
      <c r="G303" s="426"/>
    </row>
    <row r="304" spans="6:7">
      <c r="F304" s="426"/>
      <c r="G304" s="426"/>
    </row>
    <row r="305" spans="6:7">
      <c r="F305" s="426"/>
      <c r="G305" s="426"/>
    </row>
    <row r="306" spans="6:7">
      <c r="F306" s="426"/>
      <c r="G306" s="426"/>
    </row>
    <row r="307" spans="6:7">
      <c r="F307" s="426"/>
      <c r="G307" s="426"/>
    </row>
    <row r="308" spans="6:7">
      <c r="F308" s="426"/>
      <c r="G308" s="426"/>
    </row>
    <row r="309" spans="6:7">
      <c r="F309" s="426"/>
      <c r="G309" s="426"/>
    </row>
    <row r="310" spans="6:7">
      <c r="F310" s="426"/>
      <c r="G310" s="426"/>
    </row>
    <row r="311" spans="6:7">
      <c r="F311" s="426"/>
      <c r="G311" s="426"/>
    </row>
    <row r="312" spans="6:7">
      <c r="F312" s="426"/>
      <c r="G312" s="426"/>
    </row>
    <row r="313" spans="6:7">
      <c r="F313" s="426"/>
      <c r="G313" s="426"/>
    </row>
    <row r="314" spans="6:7">
      <c r="F314" s="426"/>
      <c r="G314" s="426"/>
    </row>
    <row r="315" spans="6:7">
      <c r="F315" s="426"/>
      <c r="G315" s="426"/>
    </row>
    <row r="316" spans="6:7">
      <c r="F316" s="426"/>
      <c r="G316" s="426"/>
    </row>
    <row r="317" spans="6:7">
      <c r="F317" s="426"/>
      <c r="G317" s="426"/>
    </row>
    <row r="318" spans="6:7">
      <c r="F318" s="426"/>
      <c r="G318" s="426"/>
    </row>
    <row r="319" spans="6:7">
      <c r="F319" s="426"/>
      <c r="G319" s="426"/>
    </row>
    <row r="320" spans="6:7">
      <c r="F320" s="426"/>
      <c r="G320" s="426"/>
    </row>
    <row r="321" spans="6:7">
      <c r="F321" s="426"/>
      <c r="G321" s="426"/>
    </row>
    <row r="322" spans="6:7">
      <c r="F322" s="426"/>
      <c r="G322" s="426"/>
    </row>
    <row r="323" spans="6:7">
      <c r="F323" s="426"/>
      <c r="G323" s="426"/>
    </row>
    <row r="324" spans="6:7">
      <c r="F324" s="426"/>
      <c r="G324" s="426"/>
    </row>
    <row r="325" spans="6:7">
      <c r="F325" s="426"/>
      <c r="G325" s="426"/>
    </row>
    <row r="326" spans="6:7">
      <c r="F326" s="426"/>
      <c r="G326" s="426"/>
    </row>
    <row r="327" spans="6:7">
      <c r="F327" s="426"/>
      <c r="G327" s="426"/>
    </row>
    <row r="328" spans="6:7">
      <c r="F328" s="426"/>
      <c r="G328" s="426"/>
    </row>
    <row r="329" spans="6:7">
      <c r="F329" s="426"/>
      <c r="G329" s="426"/>
    </row>
    <row r="330" spans="6:7">
      <c r="F330" s="426"/>
      <c r="G330" s="426"/>
    </row>
    <row r="331" spans="6:7">
      <c r="F331" s="426"/>
      <c r="G331" s="426"/>
    </row>
    <row r="332" spans="6:7">
      <c r="F332" s="426"/>
      <c r="G332" s="426"/>
    </row>
    <row r="333" spans="6:7">
      <c r="F333" s="426"/>
      <c r="G333" s="426"/>
    </row>
  </sheetData>
  <autoFilter ref="A4:M4" xr:uid="{90061985-8227-463F-BDA8-A114E4FF8024}">
    <sortState xmlns:xlrd2="http://schemas.microsoft.com/office/spreadsheetml/2017/richdata2" ref="A5:M22">
      <sortCondition ref="M4"/>
    </sortState>
  </autoFilter>
  <sortState xmlns:xlrd2="http://schemas.microsoft.com/office/spreadsheetml/2017/richdata2" ref="A4:F228">
    <sortCondition ref="F4:F228"/>
  </sortState>
  <conditionalFormatting sqref="D4:E29">
    <cfRule type="cellIs" dxfId="6" priority="3" operator="lessThan">
      <formula>0</formula>
    </cfRule>
    <cfRule type="cellIs" dxfId="5" priority="4" operator="greaterThan">
      <formula>0</formula>
    </cfRule>
  </conditionalFormatting>
  <conditionalFormatting sqref="E4:E29">
    <cfRule type="colorScale" priority="18">
      <colorScale>
        <cfvo type="min"/>
        <cfvo type="percentile" val="50"/>
        <cfvo type="max"/>
        <color rgb="FFF8696B"/>
        <color rgb="FFFCFCFF"/>
        <color rgb="FF63BE7B"/>
      </colorScale>
    </cfRule>
    <cfRule type="cellIs" dxfId="4" priority="19" operator="lessThan">
      <formula>0</formula>
    </cfRule>
  </conditionalFormatting>
  <conditionalFormatting sqref="H4:H29">
    <cfRule type="cellIs" dxfId="3" priority="1" operator="lessThan">
      <formula>0</formula>
    </cfRule>
    <cfRule type="cellIs" dxfId="2" priority="2" operator="greaterThan">
      <formula>0</formula>
    </cfRule>
  </conditionalFormatting>
  <conditionalFormatting sqref="L25">
    <cfRule type="cellIs" dxfId="1" priority="5" operator="lessThan">
      <formula>0</formula>
    </cfRule>
  </conditionalFormatting>
  <pageMargins left="0.7" right="0.7" top="0.75" bottom="0.75" header="0.3" footer="0.3"/>
  <pageSetup paperSize="0" orientation="portrait" r:id="rId1"/>
  <legacy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Asiakirja" ma:contentTypeID="0x010100322D22068AB8154EA34214C28E2762B1" ma:contentTypeVersion="10" ma:contentTypeDescription="Luo uusi asiakirja." ma:contentTypeScope="" ma:versionID="0a71a09966c25a2e8ea1722bfb2b2a32">
  <xsd:schema xmlns:xsd="http://www.w3.org/2001/XMLSchema" xmlns:xs="http://www.w3.org/2001/XMLSchema" xmlns:p="http://schemas.microsoft.com/office/2006/metadata/properties" xmlns:ns2="55a2cc34-794c-4dc7-898e-8fa2029c8187" xmlns:ns3="ab5ad7e9-ff32-4915-8f05-2a6d5c545421" targetNamespace="http://schemas.microsoft.com/office/2006/metadata/properties" ma:root="true" ma:fieldsID="4416ee8580da3aab23028e0190c4a610" ns2:_="" ns3:_="">
    <xsd:import namespace="55a2cc34-794c-4dc7-898e-8fa2029c8187"/>
    <xsd:import namespace="ab5ad7e9-ff32-4915-8f05-2a6d5c545421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DateTaken" minOccurs="0"/>
                <xsd:element ref="ns2:MediaServiceLocation" minOccurs="0"/>
                <xsd:element ref="ns3:SharedWithUsers" minOccurs="0"/>
                <xsd:element ref="ns3:SharedWithDetails" minOccurs="0"/>
                <xsd:element ref="ns2:MediaServiceGenerationTime" minOccurs="0"/>
                <xsd:element ref="ns2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5a2cc34-794c-4dc7-898e-8fa2029c818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MediaServiceAutoTags" ma:internalName="MediaServiceAutoTags" ma:readOnly="true">
      <xsd:simpleType>
        <xsd:restriction base="dms:Text"/>
      </xsd:simpleType>
    </xsd:element>
    <xsd:element name="MediaServiceOCR" ma:index="11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3" nillable="true" ma:displayName="MediaServiceLocation" ma:internalName="MediaServiceLocation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b5ad7e9-ff32-4915-8f05-2a6d5c545421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Jaettu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Jakamisen tiedot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Sisältölaji"/>
        <xsd:element ref="dc:title" minOccurs="0" maxOccurs="1" ma:index="4" ma:displayName="Otsikk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69D28DDB-56BA-4294-93FF-083D1E16236F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06A9DAB6-6E97-4529-8BFC-F112BA566EE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5a2cc34-794c-4dc7-898e-8fa2029c8187"/>
    <ds:schemaRef ds:uri="ab5ad7e9-ff32-4915-8f05-2a6d5c54542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FAE1D6DA-792B-477A-BEB1-DFE13B20777B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Laskentataulukot</vt:lpstr>
      </vt:variant>
      <vt:variant>
        <vt:i4>14</vt:i4>
      </vt:variant>
    </vt:vector>
  </HeadingPairs>
  <TitlesOfParts>
    <vt:vector size="14" baseType="lpstr">
      <vt:lpstr>Tietoa aineistosta</vt:lpstr>
      <vt:lpstr>Vos-laskelma</vt:lpstr>
      <vt:lpstr>Kotikuntakorvaukset</vt:lpstr>
      <vt:lpstr>Vos-laskelma, €as</vt:lpstr>
      <vt:lpstr>Vertailu_1</vt:lpstr>
      <vt:lpstr>Vertailu_2</vt:lpstr>
      <vt:lpstr>Vos-laskelma, kunnat maakunnitt</vt:lpstr>
      <vt:lpstr>Vos-laskelma maakunnittain</vt:lpstr>
      <vt:lpstr>Vos-tiivistelmä mk ja hva</vt:lpstr>
      <vt:lpstr>Pp-vos-erittely</vt:lpstr>
      <vt:lpstr>Siirtolaskelmavertailu</vt:lpstr>
      <vt:lpstr>Siirtolaskelmavertailu2</vt:lpstr>
      <vt:lpstr>VMpp-vos-erittely</vt:lpstr>
      <vt:lpstr>Perushinnat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KUNTALIITTO Excel Template</dc:title>
  <dc:subject/>
  <dc:creator>Riikonen Olli</dc:creator>
  <cp:keywords/>
  <dc:description/>
  <cp:lastModifiedBy>Riikonen Olli</cp:lastModifiedBy>
  <cp:revision/>
  <dcterms:created xsi:type="dcterms:W3CDTF">2016-10-23T13:00:51Z</dcterms:created>
  <dcterms:modified xsi:type="dcterms:W3CDTF">2023-09-06T13:10:54Z</dcterms:modified>
  <cp:category/>
  <cp:contentStatus/>
</cp:coreProperties>
</file>