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Maksu- ja myyntituotot/"/>
    </mc:Choice>
  </mc:AlternateContent>
  <xr:revisionPtr revIDLastSave="256" documentId="8_{978FC68D-865E-4751-84FC-500C49EFCF2D}" xr6:coauthVersionLast="47" xr6:coauthVersionMax="47" xr10:uidLastSave="{4A7C50EA-766C-4CAA-84A5-01CEC09A637A}"/>
  <bookViews>
    <workbookView xWindow="0" yWindow="0" windowWidth="33105" windowHeight="21000" xr2:uid="{00000000-000D-0000-FFFF-FFFF00000000}"/>
  </bookViews>
  <sheets>
    <sheet name="euro" sheetId="2" r:id="rId1"/>
  </sheets>
  <definedNames>
    <definedName name="_xlnm.Print_Area" localSheetId="0">euro!$A$1:$AE$50</definedName>
    <definedName name="Tulostusalue_MI">#REF!</definedName>
    <definedName name="_xlnm.Print_Titles" localSheetId="0">euro!$8:$11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6" i="2" l="1"/>
  <c r="AB46" i="2"/>
  <c r="AC46" i="2"/>
  <c r="AE46" i="2"/>
  <c r="AE38" i="2"/>
  <c r="AE39" i="2"/>
  <c r="AE40" i="2"/>
  <c r="AE41" i="2"/>
  <c r="AE42" i="2"/>
  <c r="AE43" i="2"/>
  <c r="AE37" i="2"/>
  <c r="AE34" i="2"/>
  <c r="AE24" i="2"/>
  <c r="AE25" i="2"/>
  <c r="AE26" i="2"/>
  <c r="AE27" i="2"/>
  <c r="AE28" i="2"/>
  <c r="AE29" i="2"/>
  <c r="AE30" i="2"/>
  <c r="AE23" i="2"/>
  <c r="AE13" i="2"/>
  <c r="AE20" i="2"/>
  <c r="AE17" i="2"/>
  <c r="AC13" i="2" l="1"/>
  <c r="AC17" i="2"/>
  <c r="AC20" i="2"/>
  <c r="AC23" i="2"/>
  <c r="AC24" i="2"/>
  <c r="AC25" i="2"/>
  <c r="AC26" i="2"/>
  <c r="AC27" i="2"/>
  <c r="AC28" i="2"/>
  <c r="AC29" i="2"/>
  <c r="AC30" i="2"/>
  <c r="AC34" i="2"/>
  <c r="AC37" i="2"/>
  <c r="AC38" i="2"/>
  <c r="AC39" i="2"/>
  <c r="AC40" i="2"/>
  <c r="AC41" i="2"/>
  <c r="AC42" i="2"/>
  <c r="AC43" i="2"/>
  <c r="P26" i="2" l="1"/>
  <c r="O43" i="2"/>
  <c r="P43" i="2"/>
  <c r="Q43" i="2"/>
  <c r="N43" i="2"/>
  <c r="AB13" i="2"/>
  <c r="AB43" i="2" l="1"/>
  <c r="AB42" i="2"/>
  <c r="AB41" i="2"/>
  <c r="AB40" i="2"/>
  <c r="AB39" i="2"/>
  <c r="AB38" i="2"/>
  <c r="AB37" i="2"/>
  <c r="AB34" i="2"/>
  <c r="AB30" i="2"/>
  <c r="AB29" i="2"/>
  <c r="AB28" i="2"/>
  <c r="AB27" i="2"/>
  <c r="AB26" i="2"/>
  <c r="AB25" i="2"/>
  <c r="AB24" i="2"/>
  <c r="AB23" i="2"/>
  <c r="AB20" i="2"/>
  <c r="AB17" i="2"/>
  <c r="S30" i="2" l="1"/>
  <c r="T30" i="2"/>
  <c r="U30" i="2"/>
  <c r="V30" i="2"/>
  <c r="W30" i="2"/>
  <c r="X30" i="2"/>
  <c r="Y30" i="2"/>
  <c r="Z30" i="2"/>
  <c r="AA30" i="2"/>
  <c r="AA34" i="2"/>
  <c r="AA37" i="2"/>
  <c r="AA38" i="2"/>
  <c r="AA39" i="2"/>
  <c r="AA40" i="2"/>
  <c r="AA41" i="2"/>
  <c r="AA42" i="2"/>
  <c r="AA43" i="2"/>
  <c r="S23" i="2"/>
  <c r="T23" i="2"/>
  <c r="U23" i="2"/>
  <c r="V23" i="2"/>
  <c r="W23" i="2"/>
  <c r="X23" i="2"/>
  <c r="Y23" i="2"/>
  <c r="Z23" i="2"/>
  <c r="AA23" i="2"/>
  <c r="W24" i="2"/>
  <c r="S24" i="2"/>
  <c r="T24" i="2"/>
  <c r="U24" i="2"/>
  <c r="V24" i="2"/>
  <c r="X24" i="2"/>
  <c r="Y24" i="2"/>
  <c r="S25" i="2"/>
  <c r="T25" i="2"/>
  <c r="U25" i="2"/>
  <c r="V25" i="2"/>
  <c r="W25" i="2"/>
  <c r="X25" i="2"/>
  <c r="Y25" i="2"/>
  <c r="S26" i="2"/>
  <c r="T26" i="2"/>
  <c r="U26" i="2"/>
  <c r="V26" i="2"/>
  <c r="W26" i="2"/>
  <c r="X26" i="2"/>
  <c r="Y26" i="2"/>
  <c r="S27" i="2"/>
  <c r="T27" i="2"/>
  <c r="U27" i="2"/>
  <c r="V27" i="2"/>
  <c r="W27" i="2"/>
  <c r="X27" i="2"/>
  <c r="Y27" i="2"/>
  <c r="S28" i="2"/>
  <c r="T28" i="2"/>
  <c r="U28" i="2"/>
  <c r="V28" i="2"/>
  <c r="W28" i="2"/>
  <c r="X28" i="2"/>
  <c r="Y28" i="2"/>
  <c r="S29" i="2"/>
  <c r="T29" i="2"/>
  <c r="U29" i="2"/>
  <c r="V29" i="2"/>
  <c r="W29" i="2"/>
  <c r="X29" i="2"/>
  <c r="Y29" i="2"/>
  <c r="AA24" i="2"/>
  <c r="AA25" i="2"/>
  <c r="AA26" i="2"/>
  <c r="AA27" i="2"/>
  <c r="AA28" i="2"/>
  <c r="AA29" i="2"/>
  <c r="Z26" i="2"/>
  <c r="Z24" i="2"/>
  <c r="AA20" i="2"/>
  <c r="Z46" i="2" l="1"/>
  <c r="Z43" i="2"/>
  <c r="Z42" i="2"/>
  <c r="Z41" i="2"/>
  <c r="Z40" i="2"/>
  <c r="Z39" i="2"/>
  <c r="Z38" i="2"/>
  <c r="Z37" i="2"/>
  <c r="Z34" i="2"/>
  <c r="Z29" i="2"/>
  <c r="Z28" i="2"/>
  <c r="Z27" i="2"/>
  <c r="Z25" i="2"/>
  <c r="Z20" i="2"/>
  <c r="M17" i="2"/>
  <c r="AA17" i="2" s="1"/>
  <c r="Z17" i="2" l="1"/>
  <c r="AA13" i="2"/>
  <c r="Z13" i="2"/>
</calcChain>
</file>

<file path=xl/sharedStrings.xml><?xml version="1.0" encoding="utf-8"?>
<sst xmlns="http://schemas.openxmlformats.org/spreadsheetml/2006/main" count="46" uniqueCount="38">
  <si>
    <t>SOSIAALI- JA TERVEYSTOIMI YHT.</t>
  </si>
  <si>
    <t xml:space="preserve">  Siitä:</t>
  </si>
  <si>
    <t>OPETUS- JA KULTTUURITOIMINTA YHT.</t>
  </si>
  <si>
    <t xml:space="preserve">    - Kansalaisopisto</t>
  </si>
  <si>
    <t xml:space="preserve">    - Liikunta ja ulkoilu</t>
  </si>
  <si>
    <t xml:space="preserve">    - Muut opetus- ja kultt.toimen maksut</t>
  </si>
  <si>
    <t xml:space="preserve">    - Perusopetus</t>
  </si>
  <si>
    <t xml:space="preserve">  -Osuus käyttökustannuksista, %</t>
  </si>
  <si>
    <t xml:space="preserve"> Muutos edellisestä vuodesta, %:</t>
  </si>
  <si>
    <t xml:space="preserve">    - Ammatillinen koulutus+amm.korkeakoulut</t>
  </si>
  <si>
    <t>siitä:</t>
  </si>
  <si>
    <t xml:space="preserve">    - Museot, teatterit, orkesterit</t>
  </si>
  <si>
    <t>(= kuntien saamat myyntitulot kunnilta ja kuntayhtymiltä sekä kuntayhtymien saamat myyntitulot kunnilta ja kuntayhtymiltä).</t>
  </si>
  <si>
    <t>Käyttökustannukset= toimintamenot (ml. sisäiset menot) + poistot ja arvonlentumiset + vyörytyserät.  Menoista on eliminoitu päällekkäiset erät</t>
  </si>
  <si>
    <t>MAKSUTUOTOT YHT. KUNTIEN JA KUNTA-</t>
  </si>
  <si>
    <t>YHTYMIEN TULOSLASKELMIEN MUKAAN</t>
  </si>
  <si>
    <t xml:space="preserve">  -Osuus toimintakuluista, %</t>
  </si>
  <si>
    <t>MUUT PALVELUT YHT.</t>
  </si>
  <si>
    <t>Käyttötalouseritely:</t>
  </si>
  <si>
    <t>MAKSUTUOTOT YHTEENSÄ (Pl. liikelaitokset vv. 97-14)</t>
  </si>
  <si>
    <t>Maksutuotot, milj. euroa:</t>
  </si>
  <si>
    <t>2018</t>
  </si>
  <si>
    <t>Erikoissairaanhoito</t>
  </si>
  <si>
    <t>Lastensuojelu ja perhepalvelut</t>
  </si>
  <si>
    <t>Muu sosiaali- ja terveystoiminta</t>
  </si>
  <si>
    <t>Perusterveydenhuolto</t>
  </si>
  <si>
    <t>Vammaisten palvelut</t>
  </si>
  <si>
    <t>Ympäristöterveydenhuolto</t>
  </si>
  <si>
    <t xml:space="preserve">    - Varhaiskasvatus</t>
  </si>
  <si>
    <t>Palvelukokonaisuus</t>
  </si>
  <si>
    <t>Ikääntyneiden palvelut (kotipalvelut, laitospalvelut, tehostettu asuminen, muut ikääntyneiden palvelut, ei sisällä ikääntyneiden terveyskeskus tai sairaalakäyntejä)</t>
  </si>
  <si>
    <t>Vuodet 2015-2019 eivät ole vertailukelpoisia aikaisempien vuosien kanssa, koska vuodet 2015-2020 sisältävät myös liikelaitosten maksutuotot sekä käyttökustannukset.</t>
  </si>
  <si>
    <t>2021</t>
  </si>
  <si>
    <t>Päihdehuollon erityispalvelut (2021 alkaen Päihde- ja mielenterveyspalvelut)</t>
  </si>
  <si>
    <t>keskimäärin 2010-2021</t>
  </si>
  <si>
    <t>keskimäärin 1997-2021</t>
  </si>
  <si>
    <t>Kuntien ja kuntayhtymien maksutuotot 1997-2021</t>
  </si>
  <si>
    <t>Lähde: Tilastokeskus, 2021 alkaen Valtiokonttori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</si>
</sst>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_)"/>
    <numFmt numFmtId="165" formatCode="0.0"/>
    <numFmt numFmtId="166" formatCode="#,##0.0"/>
  </numFmts>
  <fonts count="25" x14ac:knownFonts="1">
    <font>
      <i/>
      <sz val="10"/>
      <name val="Helv"/>
    </font>
    <font>
      <i/>
      <sz val="8"/>
      <name val="Helv"/>
    </font>
    <font>
      <i/>
      <sz val="9"/>
      <name val="Verdana"/>
      <family val="2"/>
    </font>
    <font>
      <sz val="9"/>
      <name val="Verdana"/>
      <family val="2"/>
    </font>
    <font>
      <i/>
      <sz val="10"/>
      <name val="Verdana"/>
      <family val="2"/>
    </font>
    <font>
      <sz val="16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i/>
      <sz val="9"/>
      <color indexed="8"/>
      <name val="Verdana"/>
      <family val="2"/>
    </font>
    <font>
      <b/>
      <sz val="9"/>
      <color rgb="FF0000FF"/>
      <name val="Verdana"/>
      <family val="2"/>
    </font>
    <font>
      <i/>
      <sz val="9"/>
      <color rgb="FF0000FF"/>
      <name val="Verdana"/>
      <family val="2"/>
    </font>
    <font>
      <i/>
      <sz val="10"/>
      <color rgb="FF0000FF"/>
      <name val="Verdana"/>
      <family val="2"/>
    </font>
    <font>
      <i/>
      <sz val="9"/>
      <color theme="1"/>
      <name val="Verdana"/>
      <family val="2"/>
    </font>
    <font>
      <i/>
      <sz val="10"/>
      <color rgb="FFC00000"/>
      <name val="Verdana"/>
      <family val="2"/>
    </font>
    <font>
      <sz val="10"/>
      <color rgb="FFC00000"/>
      <name val="Verdana"/>
      <family val="2"/>
    </font>
    <font>
      <sz val="9"/>
      <color rgb="FFC00000"/>
      <name val="Verdana"/>
      <family val="2"/>
    </font>
    <font>
      <i/>
      <sz val="9"/>
      <color rgb="FFC00000"/>
      <name val="Verdana"/>
      <family val="2"/>
    </font>
    <font>
      <b/>
      <sz val="9"/>
      <color rgb="FFC00000"/>
      <name val="Verdana"/>
      <family val="2"/>
    </font>
    <font>
      <b/>
      <i/>
      <sz val="9"/>
      <color rgb="FF0000FF"/>
      <name val="Verdana"/>
      <family val="2"/>
    </font>
    <font>
      <b/>
      <i/>
      <sz val="9"/>
      <color rgb="FFC00000"/>
      <name val="Verdana"/>
      <family val="2"/>
    </font>
    <font>
      <b/>
      <i/>
      <sz val="9"/>
      <name val="Verdana"/>
      <family val="2"/>
    </font>
    <font>
      <b/>
      <i/>
      <sz val="9"/>
      <color theme="1"/>
      <name val="Verdana"/>
      <family val="2"/>
    </font>
    <font>
      <sz val="8"/>
      <color rgb="FFC00000"/>
      <name val="Verdana"/>
      <family val="2"/>
    </font>
    <font>
      <sz val="9"/>
      <color rgb="FF0000FF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3" fontId="8" fillId="0" borderId="0" xfId="0" applyNumberFormat="1" applyFont="1"/>
    <xf numFmtId="3" fontId="4" fillId="0" borderId="0" xfId="0" applyNumberFormat="1" applyFont="1"/>
    <xf numFmtId="164" fontId="8" fillId="0" borderId="0" xfId="0" applyNumberFormat="1" applyFont="1"/>
    <xf numFmtId="0" fontId="2" fillId="0" borderId="0" xfId="0" applyFont="1"/>
    <xf numFmtId="164" fontId="2" fillId="0" borderId="0" xfId="0" applyNumberFormat="1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2" fillId="0" borderId="0" xfId="0" applyNumberFormat="1" applyFont="1"/>
    <xf numFmtId="166" fontId="8" fillId="0" borderId="0" xfId="0" applyNumberFormat="1" applyFont="1"/>
    <xf numFmtId="3" fontId="2" fillId="0" borderId="0" xfId="0" applyNumberFormat="1" applyFont="1"/>
    <xf numFmtId="0" fontId="3" fillId="0" borderId="1" xfId="0" applyFont="1" applyBorder="1" applyAlignment="1">
      <alignment horizontal="center"/>
    </xf>
    <xf numFmtId="166" fontId="2" fillId="0" borderId="0" xfId="0" applyNumberFormat="1" applyFont="1"/>
    <xf numFmtId="0" fontId="3" fillId="0" borderId="0" xfId="0" applyFont="1"/>
    <xf numFmtId="0" fontId="6" fillId="0" borderId="0" xfId="0" applyFont="1"/>
    <xf numFmtId="3" fontId="9" fillId="0" borderId="0" xfId="0" applyNumberFormat="1" applyFont="1"/>
    <xf numFmtId="1" fontId="9" fillId="0" borderId="0" xfId="0" applyNumberFormat="1" applyFont="1"/>
    <xf numFmtId="0" fontId="10" fillId="0" borderId="0" xfId="0" applyFont="1" applyAlignment="1">
      <alignment horizontal="left"/>
    </xf>
    <xf numFmtId="1" fontId="11" fillId="0" borderId="0" xfId="0" applyNumberFormat="1" applyFont="1"/>
    <xf numFmtId="0" fontId="11" fillId="0" borderId="0" xfId="0" applyFont="1"/>
    <xf numFmtId="0" fontId="12" fillId="0" borderId="0" xfId="0" applyFont="1"/>
    <xf numFmtId="3" fontId="10" fillId="0" borderId="0" xfId="0" applyNumberFormat="1" applyFont="1"/>
    <xf numFmtId="166" fontId="10" fillId="0" borderId="0" xfId="0" applyNumberFormat="1" applyFont="1"/>
    <xf numFmtId="3" fontId="3" fillId="0" borderId="0" xfId="0" applyNumberFormat="1" applyFont="1"/>
    <xf numFmtId="165" fontId="13" fillId="0" borderId="0" xfId="0" applyNumberFormat="1" applyFont="1"/>
    <xf numFmtId="0" fontId="14" fillId="0" borderId="0" xfId="0" applyFont="1"/>
    <xf numFmtId="0" fontId="14" fillId="0" borderId="1" xfId="0" applyFont="1" applyBorder="1"/>
    <xf numFmtId="0" fontId="15" fillId="0" borderId="0" xfId="0" applyFont="1" applyAlignment="1">
      <alignment horizontal="center"/>
    </xf>
    <xf numFmtId="0" fontId="17" fillId="0" borderId="0" xfId="0" applyFont="1"/>
    <xf numFmtId="3" fontId="18" fillId="0" borderId="0" xfId="0" applyNumberFormat="1" applyFont="1"/>
    <xf numFmtId="166" fontId="18" fillId="0" borderId="0" xfId="0" applyNumberFormat="1" applyFont="1"/>
    <xf numFmtId="1" fontId="17" fillId="0" borderId="0" xfId="0" applyNumberFormat="1" applyFont="1"/>
    <xf numFmtId="3" fontId="17" fillId="0" borderId="0" xfId="0" applyNumberFormat="1" applyFont="1"/>
    <xf numFmtId="3" fontId="16" fillId="0" borderId="0" xfId="0" applyNumberFormat="1" applyFont="1"/>
    <xf numFmtId="166" fontId="17" fillId="0" borderId="0" xfId="0" applyNumberFormat="1" applyFont="1"/>
    <xf numFmtId="0" fontId="1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/>
    <xf numFmtId="49" fontId="4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19" fillId="0" borderId="0" xfId="0" applyNumberFormat="1" applyFont="1"/>
    <xf numFmtId="166" fontId="20" fillId="0" borderId="0" xfId="0" applyNumberFormat="1" applyFont="1"/>
    <xf numFmtId="165" fontId="19" fillId="0" borderId="0" xfId="0" applyNumberFormat="1" applyFont="1"/>
    <xf numFmtId="166" fontId="21" fillId="0" borderId="0" xfId="0" applyNumberFormat="1" applyFont="1"/>
    <xf numFmtId="165" fontId="22" fillId="0" borderId="0" xfId="0" applyNumberFormat="1" applyFont="1"/>
    <xf numFmtId="164" fontId="21" fillId="0" borderId="0" xfId="0" applyNumberFormat="1" applyFont="1"/>
    <xf numFmtId="164" fontId="20" fillId="0" borderId="0" xfId="0" applyNumberFormat="1" applyFont="1"/>
    <xf numFmtId="165" fontId="21" fillId="0" borderId="0" xfId="0" applyNumberFormat="1" applyFont="1"/>
    <xf numFmtId="49" fontId="16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3" fillId="0" borderId="0" xfId="0" applyFont="1" applyAlignment="1">
      <alignment horizontal="left"/>
    </xf>
    <xf numFmtId="3" fontId="20" fillId="0" borderId="0" xfId="0" applyNumberFormat="1" applyFont="1"/>
    <xf numFmtId="3" fontId="14" fillId="0" borderId="0" xfId="0" applyNumberFormat="1" applyFont="1"/>
    <xf numFmtId="0" fontId="2" fillId="0" borderId="0" xfId="0" applyFont="1" applyAlignment="1">
      <alignment horizontal="left" indent="3"/>
    </xf>
    <xf numFmtId="0" fontId="2" fillId="2" borderId="0" xfId="0" applyFont="1" applyFill="1"/>
    <xf numFmtId="3" fontId="2" fillId="2" borderId="0" xfId="0" applyNumberFormat="1" applyFont="1" applyFill="1"/>
    <xf numFmtId="3" fontId="17" fillId="2" borderId="0" xfId="0" applyNumberFormat="1" applyFont="1" applyFill="1"/>
    <xf numFmtId="0" fontId="17" fillId="2" borderId="0" xfId="0" applyFont="1" applyFill="1"/>
    <xf numFmtId="0" fontId="4" fillId="2" borderId="0" xfId="0" applyFont="1" applyFill="1"/>
    <xf numFmtId="165" fontId="2" fillId="0" borderId="0" xfId="0" applyNumberFormat="1" applyFont="1" applyAlignment="1">
      <alignment horizontal="center"/>
    </xf>
    <xf numFmtId="0" fontId="16" fillId="0" borderId="0" xfId="0" applyFont="1" applyAlignment="1">
      <alignment horizontal="left" wrapText="1"/>
    </xf>
    <xf numFmtId="166" fontId="3" fillId="0" borderId="0" xfId="0" applyNumberFormat="1" applyFont="1"/>
    <xf numFmtId="166" fontId="16" fillId="0" borderId="0" xfId="0" applyNumberFormat="1" applyFont="1"/>
    <xf numFmtId="166" fontId="24" fillId="0" borderId="0" xfId="0" applyNumberFormat="1" applyFont="1"/>
    <xf numFmtId="0" fontId="2" fillId="0" borderId="0" xfId="0" applyFont="1" applyAlignment="1">
      <alignment horizontal="left" wrapText="1" indent="3"/>
    </xf>
  </cellXfs>
  <cellStyles count="1">
    <cellStyle name="Normaali" xfId="0" builtinId="0"/>
  </cellStyles>
  <dxfs count="0"/>
  <tableStyles count="1" defaultTableStyle="TableStyleMedium2" defaultPivotStyle="PivotStyleLight16">
    <tableStyle name="Invisible" pivot="0" table="0" count="0" xr9:uid="{FCCB8158-F805-49E3-8184-85C7178889F4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tabSelected="1" zoomScaleNormal="100" workbookViewId="0">
      <pane xSplit="1" ySplit="10" topLeftCell="B11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9.7109375" defaultRowHeight="12.75" x14ac:dyDescent="0.2"/>
  <cols>
    <col min="1" max="1" width="78" style="3" customWidth="1"/>
    <col min="2" max="4" width="6.42578125" style="3" customWidth="1"/>
    <col min="5" max="5" width="6.28515625" style="3" customWidth="1"/>
    <col min="6" max="8" width="6.42578125" style="3" customWidth="1"/>
    <col min="9" max="9" width="7.140625" style="3" customWidth="1"/>
    <col min="10" max="10" width="7.5703125" style="33" customWidth="1"/>
    <col min="11" max="11" width="7.28515625" style="33" customWidth="1"/>
    <col min="12" max="12" width="7.42578125" style="33" customWidth="1"/>
    <col min="13" max="15" width="7.28515625" style="33" customWidth="1"/>
    <col min="16" max="16" width="10.140625" style="33" customWidth="1"/>
    <col min="17" max="17" width="1.7109375" style="3" customWidth="1"/>
    <col min="18" max="22" width="5.7109375" style="3" customWidth="1"/>
    <col min="23" max="23" width="6.140625" style="33" customWidth="1"/>
    <col min="24" max="24" width="5.7109375" style="33" customWidth="1"/>
    <col min="25" max="25" width="6.28515625" style="33" customWidth="1"/>
    <col min="26" max="26" width="6.7109375" style="33" customWidth="1"/>
    <col min="27" max="29" width="7.7109375" style="33" customWidth="1"/>
    <col min="30" max="30" width="6.7109375" style="33" customWidth="1"/>
    <col min="31" max="32" width="8.28515625" style="3" customWidth="1"/>
    <col min="33" max="16384" width="9.7109375" style="3"/>
  </cols>
  <sheetData>
    <row r="1" spans="1:32" x14ac:dyDescent="0.2">
      <c r="A1" s="2">
        <v>45077</v>
      </c>
    </row>
    <row r="2" spans="1:32" ht="7.5" customHeight="1" x14ac:dyDescent="0.2"/>
    <row r="3" spans="1:32" ht="18" customHeight="1" x14ac:dyDescent="0.25">
      <c r="A3" s="4" t="s">
        <v>36</v>
      </c>
    </row>
    <row r="4" spans="1:32" x14ac:dyDescent="0.2">
      <c r="A4" s="44" t="s">
        <v>37</v>
      </c>
    </row>
    <row r="5" spans="1:32" ht="26.45" customHeight="1" x14ac:dyDescent="0.2">
      <c r="A5" s="75" t="s">
        <v>31</v>
      </c>
    </row>
    <row r="6" spans="1:32" ht="12" customHeight="1" x14ac:dyDescent="0.2">
      <c r="A6" s="65"/>
    </row>
    <row r="7" spans="1:32" ht="10.9" customHeight="1" x14ac:dyDescent="0.2">
      <c r="A7" s="43"/>
    </row>
    <row r="8" spans="1:32" ht="14.25" customHeight="1" x14ac:dyDescent="0.2">
      <c r="A8" s="22" t="s">
        <v>29</v>
      </c>
      <c r="B8" s="5" t="s">
        <v>20</v>
      </c>
      <c r="C8" s="6"/>
      <c r="D8" s="6"/>
      <c r="E8" s="6"/>
      <c r="F8" s="6"/>
      <c r="G8" s="6"/>
      <c r="H8" s="6"/>
      <c r="I8" s="6"/>
      <c r="J8" s="34"/>
      <c r="K8" s="34"/>
      <c r="Q8" s="7"/>
      <c r="R8" s="46" t="s">
        <v>8</v>
      </c>
      <c r="S8" s="46"/>
      <c r="T8" s="46"/>
      <c r="U8" s="46"/>
      <c r="V8" s="46"/>
      <c r="W8" s="47"/>
      <c r="X8" s="47"/>
      <c r="Y8" s="47"/>
      <c r="Z8" s="47"/>
      <c r="AA8" s="47"/>
      <c r="AB8" s="47"/>
      <c r="AC8" s="47"/>
      <c r="AD8" s="47"/>
      <c r="AE8" s="19"/>
      <c r="AF8" s="19"/>
    </row>
    <row r="9" spans="1:32" ht="14.25" customHeight="1" x14ac:dyDescent="0.2">
      <c r="B9" s="8"/>
      <c r="C9" s="8"/>
      <c r="D9" s="8"/>
      <c r="E9" s="8"/>
      <c r="F9" s="8"/>
      <c r="G9" s="8"/>
      <c r="H9" s="8"/>
      <c r="I9" s="8"/>
      <c r="J9" s="35"/>
      <c r="K9" s="35"/>
      <c r="L9" s="64"/>
      <c r="M9" s="64"/>
      <c r="N9" s="64"/>
      <c r="O9" s="64"/>
      <c r="P9" s="64"/>
      <c r="Q9" s="64"/>
      <c r="R9" s="48"/>
      <c r="S9" s="48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15"/>
      <c r="AF9" s="15"/>
    </row>
    <row r="10" spans="1:32" ht="14.25" customHeight="1" x14ac:dyDescent="0.2">
      <c r="B10" s="19">
        <v>1997</v>
      </c>
      <c r="C10" s="19">
        <v>2000</v>
      </c>
      <c r="D10" s="19">
        <v>2005</v>
      </c>
      <c r="E10" s="19">
        <v>2010</v>
      </c>
      <c r="F10" s="19">
        <v>2011</v>
      </c>
      <c r="G10" s="19">
        <v>2012</v>
      </c>
      <c r="H10" s="19">
        <v>2013</v>
      </c>
      <c r="I10" s="19">
        <v>2014</v>
      </c>
      <c r="J10" s="60">
        <v>2015</v>
      </c>
      <c r="K10" s="60">
        <v>2016</v>
      </c>
      <c r="L10" s="61">
        <v>2017</v>
      </c>
      <c r="M10" s="58" t="s">
        <v>21</v>
      </c>
      <c r="N10" s="61">
        <v>2019</v>
      </c>
      <c r="O10" s="60">
        <v>2020</v>
      </c>
      <c r="P10" s="58" t="s">
        <v>32</v>
      </c>
      <c r="Q10" s="15"/>
      <c r="R10" s="62">
        <v>2010</v>
      </c>
      <c r="S10" s="62">
        <v>2011</v>
      </c>
      <c r="T10" s="62">
        <v>2012</v>
      </c>
      <c r="U10" s="62">
        <v>2013</v>
      </c>
      <c r="V10" s="62">
        <v>2014</v>
      </c>
      <c r="W10" s="63">
        <v>2015</v>
      </c>
      <c r="X10" s="63">
        <v>2016</v>
      </c>
      <c r="Y10" s="63">
        <v>2017</v>
      </c>
      <c r="Z10" s="59" t="s">
        <v>21</v>
      </c>
      <c r="AA10" s="63">
        <v>2019</v>
      </c>
      <c r="AB10" s="63">
        <v>2020</v>
      </c>
      <c r="AC10" s="59" t="s">
        <v>32</v>
      </c>
      <c r="AE10" s="74" t="s">
        <v>35</v>
      </c>
      <c r="AF10" s="15"/>
    </row>
    <row r="11" spans="1:32" ht="11.25" customHeight="1" x14ac:dyDescent="0.2">
      <c r="B11" s="16"/>
      <c r="C11" s="12"/>
      <c r="D11" s="12"/>
      <c r="E11" s="12"/>
      <c r="F11" s="12"/>
      <c r="G11" s="12"/>
      <c r="H11" s="12"/>
      <c r="I11" s="12"/>
      <c r="J11" s="36"/>
      <c r="K11" s="36"/>
      <c r="L11" s="36"/>
      <c r="M11" s="36"/>
      <c r="N11" s="36"/>
      <c r="O11" s="36"/>
      <c r="P11" s="36"/>
      <c r="Q11" s="12"/>
      <c r="R11" s="12"/>
      <c r="S11" s="12"/>
      <c r="T11" s="12"/>
      <c r="U11" s="12"/>
      <c r="V11" s="12"/>
      <c r="W11" s="36"/>
      <c r="X11" s="36"/>
      <c r="Y11" s="36"/>
      <c r="Z11" s="36"/>
      <c r="AA11" s="36"/>
      <c r="AB11" s="36"/>
      <c r="AC11" s="36"/>
      <c r="AD11" s="36"/>
      <c r="AE11" s="12"/>
      <c r="AF11" s="12"/>
    </row>
    <row r="12" spans="1:32" s="28" customFormat="1" ht="14.25" customHeight="1" x14ac:dyDescent="0.2">
      <c r="A12" s="25" t="s">
        <v>14</v>
      </c>
      <c r="B12" s="26"/>
      <c r="C12" s="27"/>
      <c r="D12" s="27"/>
      <c r="E12" s="27"/>
      <c r="F12" s="27"/>
      <c r="G12" s="27"/>
      <c r="H12" s="27"/>
      <c r="I12" s="27"/>
      <c r="J12" s="36"/>
      <c r="K12" s="36"/>
      <c r="L12" s="36"/>
      <c r="M12" s="36"/>
      <c r="N12" s="36"/>
      <c r="O12" s="36"/>
      <c r="P12" s="36"/>
      <c r="Q12" s="27"/>
      <c r="R12" s="27"/>
      <c r="S12" s="27"/>
      <c r="T12" s="27"/>
      <c r="U12" s="27"/>
      <c r="V12" s="27"/>
      <c r="W12" s="36"/>
      <c r="X12" s="36"/>
      <c r="Y12" s="36"/>
      <c r="Z12" s="36"/>
      <c r="AA12" s="36"/>
      <c r="AB12" s="36"/>
      <c r="AC12" s="36"/>
      <c r="AD12" s="36"/>
      <c r="AE12" s="27"/>
      <c r="AF12" s="27"/>
    </row>
    <row r="13" spans="1:32" s="28" customFormat="1" ht="14.25" customHeight="1" x14ac:dyDescent="0.2">
      <c r="A13" s="25" t="s">
        <v>15</v>
      </c>
      <c r="B13" s="29">
        <v>1235.1721319333369</v>
      </c>
      <c r="C13" s="29">
        <v>1253.8409917705649</v>
      </c>
      <c r="D13" s="29">
        <v>1440.2660000000001</v>
      </c>
      <c r="E13" s="29">
        <v>1953.13</v>
      </c>
      <c r="F13" s="29">
        <v>2034.2830000000001</v>
      </c>
      <c r="G13" s="29">
        <v>2096.0029999999997</v>
      </c>
      <c r="H13" s="29">
        <v>2118.8450000000003</v>
      </c>
      <c r="I13" s="29">
        <v>2185.759</v>
      </c>
      <c r="J13" s="37">
        <v>2257</v>
      </c>
      <c r="K13" s="37">
        <v>2372.2199999999998</v>
      </c>
      <c r="L13" s="37">
        <v>2344.7860000000001</v>
      </c>
      <c r="M13" s="66">
        <v>2318.1689999999999</v>
      </c>
      <c r="N13" s="66">
        <v>2337.5720000000001</v>
      </c>
      <c r="O13" s="66">
        <v>2149.9769999999999</v>
      </c>
      <c r="P13" s="66">
        <v>2239.1080000000002</v>
      </c>
      <c r="Q13" s="27"/>
      <c r="R13" s="50">
        <v>7.6998324780782266</v>
      </c>
      <c r="S13" s="50">
        <v>4.1550229631412154</v>
      </c>
      <c r="T13" s="50">
        <v>3.0339928122094895</v>
      </c>
      <c r="U13" s="50">
        <v>1.0897885165240964</v>
      </c>
      <c r="V13" s="50">
        <v>3.1580412913639155</v>
      </c>
      <c r="W13" s="51">
        <v>3.2593254791584974</v>
      </c>
      <c r="X13" s="51">
        <v>5.1050066459902439</v>
      </c>
      <c r="Y13" s="51">
        <v>-1.1564694674186971</v>
      </c>
      <c r="Z13" s="51">
        <f>(M13/L13-1)*100</f>
        <v>-1.1351568970473291</v>
      </c>
      <c r="AA13" s="51">
        <f>(N13/M13-1)*100</f>
        <v>0.83699678496262919</v>
      </c>
      <c r="AB13" s="51">
        <f>(O13/N13-1)*100</f>
        <v>-8.0252073519018978</v>
      </c>
      <c r="AC13" s="51">
        <f>(P13/O13-1)*100</f>
        <v>4.1456722560287984</v>
      </c>
      <c r="AD13" s="51"/>
      <c r="AE13" s="52">
        <f>100*(EXP(LN(P13/B13)/24)-1)</f>
        <v>2.5095864688660985</v>
      </c>
    </row>
    <row r="14" spans="1:32" s="28" customFormat="1" ht="14.25" customHeight="1" x14ac:dyDescent="0.2">
      <c r="A14" s="25" t="s">
        <v>16</v>
      </c>
      <c r="B14" s="78">
        <v>6.8105942577342535</v>
      </c>
      <c r="C14" s="78">
        <v>6.207994237782219</v>
      </c>
      <c r="D14" s="78">
        <v>5.4757144449586272</v>
      </c>
      <c r="E14" s="78">
        <v>5.770589343592027</v>
      </c>
      <c r="F14" s="78">
        <v>5.7050594509854529</v>
      </c>
      <c r="G14" s="78">
        <v>5.5985353226873871</v>
      </c>
      <c r="H14" s="78">
        <v>5.525307708355065</v>
      </c>
      <c r="I14" s="78">
        <v>5.6837918660287077</v>
      </c>
      <c r="J14" s="77">
        <v>6.1419979862301686</v>
      </c>
      <c r="K14" s="77">
        <v>6.3891297907296174</v>
      </c>
      <c r="L14" s="77">
        <v>6.0709110358962874</v>
      </c>
      <c r="M14" s="77">
        <v>6.0964095554437225</v>
      </c>
      <c r="N14" s="77">
        <v>5.89435309620265</v>
      </c>
      <c r="O14" s="77">
        <v>5.3470046679601406</v>
      </c>
      <c r="P14" s="77">
        <v>5.3</v>
      </c>
      <c r="Q14" s="27"/>
      <c r="R14" s="50"/>
      <c r="S14" s="50"/>
      <c r="T14" s="50"/>
      <c r="U14" s="50"/>
      <c r="V14" s="50"/>
      <c r="W14" s="51"/>
      <c r="X14" s="51"/>
      <c r="Y14" s="51"/>
      <c r="Z14" s="51"/>
      <c r="AA14" s="51"/>
      <c r="AB14" s="51"/>
      <c r="AC14" s="51"/>
      <c r="AD14" s="51"/>
      <c r="AE14" s="52"/>
    </row>
    <row r="15" spans="1:32" s="28" customFormat="1" ht="10.15" customHeight="1" x14ac:dyDescent="0.2">
      <c r="A15" s="25"/>
      <c r="B15" s="30"/>
      <c r="C15" s="30"/>
      <c r="D15" s="30"/>
      <c r="E15" s="30"/>
      <c r="F15" s="30"/>
      <c r="G15" s="30"/>
      <c r="H15" s="30"/>
      <c r="I15" s="30"/>
      <c r="J15" s="38"/>
      <c r="K15" s="38"/>
      <c r="L15" s="38"/>
      <c r="M15" s="38"/>
      <c r="N15" s="38"/>
      <c r="O15" s="38"/>
      <c r="P15" s="38"/>
      <c r="Q15" s="27"/>
      <c r="R15" s="50"/>
      <c r="S15" s="50"/>
      <c r="T15" s="50"/>
      <c r="U15" s="50"/>
      <c r="V15" s="50"/>
      <c r="W15" s="51"/>
      <c r="X15" s="51"/>
      <c r="Y15" s="51"/>
      <c r="Z15" s="51"/>
      <c r="AA15" s="51"/>
      <c r="AB15" s="51"/>
      <c r="AC15" s="51"/>
      <c r="AD15" s="51"/>
      <c r="AE15" s="52"/>
    </row>
    <row r="16" spans="1:32" ht="14.65" customHeight="1" x14ac:dyDescent="0.2">
      <c r="A16" s="45" t="s">
        <v>18</v>
      </c>
      <c r="B16" s="16"/>
      <c r="C16" s="12"/>
      <c r="D16" s="12"/>
      <c r="E16" s="16"/>
      <c r="F16" s="16"/>
      <c r="G16" s="16"/>
      <c r="H16" s="16"/>
      <c r="I16" s="16"/>
      <c r="J16" s="39"/>
      <c r="K16" s="39"/>
      <c r="L16" s="39"/>
      <c r="M16" s="39"/>
      <c r="N16" s="39"/>
      <c r="O16" s="39"/>
      <c r="P16" s="39"/>
      <c r="Q16" s="12"/>
      <c r="R16" s="12"/>
      <c r="S16" s="12"/>
      <c r="T16" s="12"/>
      <c r="U16" s="12"/>
      <c r="V16" s="12"/>
      <c r="W16" s="36"/>
      <c r="X16" s="36"/>
      <c r="Y16" s="36"/>
      <c r="Z16" s="36"/>
      <c r="AA16" s="51"/>
      <c r="AB16" s="51"/>
      <c r="AC16" s="51"/>
      <c r="AD16" s="36"/>
      <c r="AE16" s="12"/>
    </row>
    <row r="17" spans="1:31" ht="13.5" customHeight="1" x14ac:dyDescent="0.2">
      <c r="A17" s="14" t="s">
        <v>19</v>
      </c>
      <c r="B17" s="9">
        <v>1166.3492960494336</v>
      </c>
      <c r="C17" s="9">
        <v>1229.6562406971054</v>
      </c>
      <c r="D17" s="9">
        <v>1428.9809999999998</v>
      </c>
      <c r="E17" s="9">
        <v>1858.413</v>
      </c>
      <c r="F17" s="9">
        <v>1935.079</v>
      </c>
      <c r="G17" s="9">
        <v>2005.5839999999998</v>
      </c>
      <c r="H17" s="9">
        <v>2040.7719999999999</v>
      </c>
      <c r="I17" s="9">
        <v>2102.3069999999998</v>
      </c>
      <c r="J17" s="37">
        <v>2271.9</v>
      </c>
      <c r="K17" s="37">
        <v>2405.877</v>
      </c>
      <c r="L17" s="37">
        <v>2363.326</v>
      </c>
      <c r="M17" s="37">
        <f>M20+M34+M46</f>
        <v>2340.1040000000003</v>
      </c>
      <c r="N17" s="37">
        <v>2359.8510000000001</v>
      </c>
      <c r="O17" s="37">
        <v>2175.7530000000002</v>
      </c>
      <c r="P17" s="37">
        <v>2246.5239999999999</v>
      </c>
      <c r="Q17" s="9"/>
      <c r="R17" s="53">
        <v>7.4181219994058019</v>
      </c>
      <c r="S17" s="53">
        <v>4.1253478102014967</v>
      </c>
      <c r="T17" s="53">
        <v>3.6435204970959783</v>
      </c>
      <c r="U17" s="53">
        <v>1.7545014320018562</v>
      </c>
      <c r="V17" s="53">
        <v>3.0152804918922769</v>
      </c>
      <c r="W17" s="51">
        <v>8.0669949726657588</v>
      </c>
      <c r="X17" s="51">
        <v>5.8971345569787337</v>
      </c>
      <c r="Y17" s="51">
        <v>-1.7686274069705132</v>
      </c>
      <c r="Z17" s="51">
        <f>(M17/L17-1)*100</f>
        <v>-0.98259825347835061</v>
      </c>
      <c r="AA17" s="51">
        <f>(N17/M17-1)*100</f>
        <v>0.84385138438289875</v>
      </c>
      <c r="AB17" s="51">
        <f>(O17/N17-1)*100</f>
        <v>-7.8012552487424003</v>
      </c>
      <c r="AC17" s="51">
        <f>(P17/O17-1)*100</f>
        <v>3.2527129687974554</v>
      </c>
      <c r="AD17" s="51"/>
      <c r="AE17" s="54">
        <f>100*(EXP(LN(P17/B17)/24)-1)</f>
        <v>2.7689141821095165</v>
      </c>
    </row>
    <row r="18" spans="1:31" ht="13.5" customHeight="1" x14ac:dyDescent="0.2">
      <c r="A18" s="14" t="s">
        <v>7</v>
      </c>
      <c r="B18" s="76">
        <v>5.4607288533316529</v>
      </c>
      <c r="C18" s="76">
        <v>5.0961757250491333</v>
      </c>
      <c r="D18" s="76">
        <v>4.5635391051639891</v>
      </c>
      <c r="E18" s="76">
        <v>4.6319051891730219</v>
      </c>
      <c r="F18" s="76">
        <v>4.592242156723148</v>
      </c>
      <c r="G18" s="76">
        <v>4.5282998419507789</v>
      </c>
      <c r="H18" s="76">
        <v>4.4819625326686134</v>
      </c>
      <c r="I18" s="76">
        <v>4.5992277401006341</v>
      </c>
      <c r="J18" s="77">
        <v>4.8802034532954606</v>
      </c>
      <c r="K18" s="77">
        <v>5.150952902211503</v>
      </c>
      <c r="L18" s="77">
        <v>5.0802169097414698</v>
      </c>
      <c r="M18" s="77">
        <v>4.8902093172717898</v>
      </c>
      <c r="N18" s="77">
        <v>4.8</v>
      </c>
      <c r="O18" s="77">
        <v>4.3</v>
      </c>
      <c r="P18" s="77">
        <v>4</v>
      </c>
      <c r="AA18" s="51"/>
      <c r="AB18" s="51"/>
      <c r="AC18" s="51"/>
    </row>
    <row r="19" spans="1:31" ht="13.5" customHeight="1" x14ac:dyDescent="0.2">
      <c r="A19" s="21" t="s">
        <v>10</v>
      </c>
      <c r="B19" s="16"/>
      <c r="C19" s="12"/>
      <c r="D19" s="12"/>
      <c r="E19" s="16"/>
      <c r="F19" s="16"/>
      <c r="G19" s="16"/>
      <c r="H19" s="16"/>
      <c r="I19" s="16"/>
      <c r="J19" s="39"/>
      <c r="K19" s="39"/>
      <c r="L19" s="39"/>
      <c r="M19" s="39"/>
      <c r="N19" s="39"/>
      <c r="O19" s="39"/>
      <c r="P19" s="39"/>
      <c r="Q19" s="12"/>
      <c r="R19" s="12"/>
      <c r="S19" s="12"/>
      <c r="T19" s="12"/>
      <c r="U19" s="12"/>
      <c r="V19" s="12"/>
      <c r="W19" s="36"/>
      <c r="X19" s="36"/>
      <c r="Y19" s="36"/>
      <c r="Z19" s="36"/>
      <c r="AA19" s="51"/>
      <c r="AB19" s="51"/>
      <c r="AC19" s="51"/>
      <c r="AD19" s="36"/>
      <c r="AE19" s="12"/>
    </row>
    <row r="20" spans="1:31" ht="15" customHeight="1" x14ac:dyDescent="0.2">
      <c r="A20" s="14" t="s">
        <v>0</v>
      </c>
      <c r="B20" s="9">
        <v>691.39651480978785</v>
      </c>
      <c r="C20" s="9">
        <v>752.09654659730597</v>
      </c>
      <c r="D20" s="9">
        <v>911.26900000000012</v>
      </c>
      <c r="E20" s="9">
        <v>1240.271</v>
      </c>
      <c r="F20" s="9">
        <v>1260.771</v>
      </c>
      <c r="G20" s="9">
        <v>1281.345</v>
      </c>
      <c r="H20" s="9">
        <v>1297.085</v>
      </c>
      <c r="I20" s="9">
        <v>1342.4560000000001</v>
      </c>
      <c r="J20" s="37">
        <v>1451.2940000000001</v>
      </c>
      <c r="K20" s="37">
        <v>1533.6279999999999</v>
      </c>
      <c r="L20" s="37">
        <v>1508.4110000000001</v>
      </c>
      <c r="M20" s="37">
        <v>1540.4660000000001</v>
      </c>
      <c r="N20" s="37">
        <v>1516.972</v>
      </c>
      <c r="O20" s="37">
        <v>1436.1669999999999</v>
      </c>
      <c r="P20" s="37">
        <v>1499.3714991100007</v>
      </c>
      <c r="Q20" s="11"/>
      <c r="R20" s="53">
        <v>9.0490890648189506</v>
      </c>
      <c r="S20" s="53">
        <v>1.6475347081882221</v>
      </c>
      <c r="T20" s="53">
        <v>1.6315454879517082</v>
      </c>
      <c r="U20" s="53">
        <v>1.2307423187934969</v>
      </c>
      <c r="V20" s="53">
        <v>3.5263768545261538</v>
      </c>
      <c r="W20" s="51">
        <v>8.0906855439642325</v>
      </c>
      <c r="X20" s="51">
        <v>5.6806360503441073</v>
      </c>
      <c r="Y20" s="51">
        <v>-1.6499899868165246</v>
      </c>
      <c r="Z20" s="51">
        <f>(M20/L20-1)*100</f>
        <v>2.1250839459537207</v>
      </c>
      <c r="AA20" s="51">
        <f>(N20/M20-1)*100</f>
        <v>-1.5251229173509961</v>
      </c>
      <c r="AB20" s="51">
        <f>(O20/N20-1)*100</f>
        <v>-5.3267298275775694</v>
      </c>
      <c r="AC20" s="51">
        <f>(P20/O20-1)*100</f>
        <v>4.400915708967057</v>
      </c>
      <c r="AD20" s="51"/>
      <c r="AE20" s="54">
        <f>100*(EXP(LN(P20/B20)/24)-1)</f>
        <v>3.2779445710803934</v>
      </c>
    </row>
    <row r="21" spans="1:31" ht="15" customHeight="1" x14ac:dyDescent="0.2">
      <c r="A21" s="14" t="s">
        <v>7</v>
      </c>
      <c r="B21" s="76">
        <v>8.197120834131022</v>
      </c>
      <c r="C21" s="76">
        <v>7.9303769074664636</v>
      </c>
      <c r="D21" s="76">
        <v>6.9287985276657666</v>
      </c>
      <c r="E21" s="76">
        <v>6.9246512644377045</v>
      </c>
      <c r="F21" s="76">
        <v>6.6909703171104367</v>
      </c>
      <c r="G21" s="76">
        <v>6.3840731999126934</v>
      </c>
      <c r="H21" s="76">
        <v>6.1585099109076813</v>
      </c>
      <c r="I21" s="76">
        <v>6.2343062257770256</v>
      </c>
      <c r="J21" s="77">
        <v>6.9121917108136346</v>
      </c>
      <c r="K21" s="77">
        <v>7.2468040470905946</v>
      </c>
      <c r="L21" s="77">
        <v>7.2018869446790497</v>
      </c>
      <c r="M21" s="77">
        <v>7.0922154060141587</v>
      </c>
      <c r="N21" s="77">
        <v>6.8</v>
      </c>
      <c r="O21" s="77">
        <v>6.2</v>
      </c>
      <c r="P21" s="77">
        <v>5.9</v>
      </c>
      <c r="Q21" s="11"/>
      <c r="R21" s="55"/>
      <c r="S21" s="55"/>
      <c r="T21" s="55"/>
      <c r="U21" s="55"/>
      <c r="V21" s="55"/>
      <c r="W21" s="56"/>
      <c r="X21" s="56"/>
      <c r="Y21" s="56"/>
      <c r="Z21" s="56"/>
      <c r="AA21" s="56"/>
      <c r="AB21" s="56"/>
      <c r="AC21" s="56"/>
      <c r="AE21" s="57"/>
    </row>
    <row r="22" spans="1:31" ht="15" customHeight="1" x14ac:dyDescent="0.2">
      <c r="A22" s="1" t="s">
        <v>1</v>
      </c>
      <c r="B22" s="17"/>
      <c r="C22" s="17"/>
      <c r="D22" s="17"/>
      <c r="E22" s="17"/>
      <c r="F22" s="17"/>
      <c r="G22" s="17"/>
      <c r="H22" s="17"/>
      <c r="I22" s="17"/>
      <c r="J22" s="38"/>
      <c r="K22" s="38"/>
      <c r="L22" s="38"/>
      <c r="M22" s="38"/>
      <c r="N22" s="38"/>
      <c r="O22" s="38"/>
      <c r="P22" s="38"/>
      <c r="Q22" s="11"/>
      <c r="R22" s="55"/>
      <c r="S22" s="55"/>
      <c r="T22" s="55"/>
      <c r="U22" s="55"/>
      <c r="V22" s="55"/>
      <c r="W22" s="56"/>
      <c r="X22" s="56"/>
      <c r="Y22" s="56"/>
      <c r="Z22" s="56"/>
      <c r="AA22" s="56"/>
      <c r="AB22" s="56"/>
      <c r="AC22" s="56"/>
      <c r="AE22" s="74" t="s">
        <v>34</v>
      </c>
    </row>
    <row r="23" spans="1:31" ht="13.5" customHeight="1" x14ac:dyDescent="0.2">
      <c r="A23" s="68" t="s">
        <v>22</v>
      </c>
      <c r="B23" s="18"/>
      <c r="C23" s="18"/>
      <c r="D23" s="18"/>
      <c r="E23" s="18">
        <v>237.37800000000001</v>
      </c>
      <c r="F23" s="18">
        <v>239.95099999999999</v>
      </c>
      <c r="G23" s="18">
        <v>239.173</v>
      </c>
      <c r="H23" s="18">
        <v>241.726</v>
      </c>
      <c r="I23" s="18">
        <v>257.58800000000002</v>
      </c>
      <c r="J23" s="40">
        <v>291.41500000000002</v>
      </c>
      <c r="K23" s="40">
        <v>325.54700000000003</v>
      </c>
      <c r="L23" s="40">
        <v>332.92400000000004</v>
      </c>
      <c r="M23" s="40">
        <v>348.363</v>
      </c>
      <c r="N23" s="40">
        <v>356.524</v>
      </c>
      <c r="O23" s="40">
        <v>322.73399999999998</v>
      </c>
      <c r="P23" s="40">
        <v>323.99522537999997</v>
      </c>
      <c r="Q23" s="12"/>
      <c r="R23" s="12">
        <v>6.2759670487106067</v>
      </c>
      <c r="S23" s="20">
        <f t="shared" ref="S23:AC30" si="0">(F23/E23-1)*100</f>
        <v>1.0839252163216351</v>
      </c>
      <c r="T23" s="20">
        <f t="shared" si="0"/>
        <v>-0.32423286420977249</v>
      </c>
      <c r="U23" s="20">
        <f t="shared" si="0"/>
        <v>1.0674281796022145</v>
      </c>
      <c r="V23" s="20">
        <f t="shared" si="0"/>
        <v>6.5619751288649164</v>
      </c>
      <c r="W23" s="42">
        <f t="shared" si="0"/>
        <v>13.132211127847571</v>
      </c>
      <c r="X23" s="42">
        <f t="shared" si="0"/>
        <v>11.712506219652386</v>
      </c>
      <c r="Y23" s="42">
        <f t="shared" si="0"/>
        <v>2.2660322472638494</v>
      </c>
      <c r="Z23" s="42">
        <f t="shared" si="0"/>
        <v>4.6373947207170252</v>
      </c>
      <c r="AA23" s="42">
        <f t="shared" si="0"/>
        <v>2.3426712940237682</v>
      </c>
      <c r="AB23" s="42">
        <f t="shared" si="0"/>
        <v>-9.4776228248308776</v>
      </c>
      <c r="AC23" s="42">
        <f t="shared" si="0"/>
        <v>0.39079408429232299</v>
      </c>
      <c r="AD23" s="36"/>
      <c r="AE23" s="32">
        <f>100*(EXP(LN(P23/E23)/11)-1)</f>
        <v>2.8683205320515492</v>
      </c>
    </row>
    <row r="24" spans="1:31" ht="27.6" customHeight="1" x14ac:dyDescent="0.2">
      <c r="A24" s="79" t="s">
        <v>30</v>
      </c>
      <c r="B24" s="18"/>
      <c r="C24" s="18"/>
      <c r="D24" s="18"/>
      <c r="E24" s="24">
        <v>330.892</v>
      </c>
      <c r="F24" s="24">
        <v>321.553</v>
      </c>
      <c r="G24" s="24">
        <v>318.43200000000002</v>
      </c>
      <c r="H24" s="24">
        <v>313.99799999999999</v>
      </c>
      <c r="I24" s="24">
        <v>311.78700000000003</v>
      </c>
      <c r="J24" s="39">
        <v>690.47199999999998</v>
      </c>
      <c r="K24" s="39">
        <v>699.73300000000006</v>
      </c>
      <c r="L24" s="39">
        <v>667.45699999999999</v>
      </c>
      <c r="M24" s="39">
        <v>663.38300000000004</v>
      </c>
      <c r="N24" s="39">
        <v>664.86400000000003</v>
      </c>
      <c r="O24" s="39">
        <v>669.25599999999997</v>
      </c>
      <c r="P24" s="39">
        <v>695.37804553000024</v>
      </c>
      <c r="Q24" s="13"/>
      <c r="R24" s="42">
        <v>13.567314886635851</v>
      </c>
      <c r="S24" s="20">
        <f t="shared" si="0"/>
        <v>-2.8223710455375195</v>
      </c>
      <c r="T24" s="20">
        <f t="shared" si="0"/>
        <v>-0.97060204694093821</v>
      </c>
      <c r="U24" s="20">
        <f t="shared" si="0"/>
        <v>-1.3924479951763713</v>
      </c>
      <c r="V24" s="20">
        <f t="shared" si="0"/>
        <v>-0.70414461238604842</v>
      </c>
      <c r="W24" s="42">
        <f t="shared" si="0"/>
        <v>121.45631472768264</v>
      </c>
      <c r="X24" s="42">
        <f t="shared" si="0"/>
        <v>1.3412564159010154</v>
      </c>
      <c r="Y24" s="42">
        <f t="shared" si="0"/>
        <v>-4.6126165265894414</v>
      </c>
      <c r="Z24" s="42">
        <f t="shared" si="0"/>
        <v>-0.61037639877924432</v>
      </c>
      <c r="AA24" s="42">
        <f t="shared" si="0"/>
        <v>0.22324961598352289</v>
      </c>
      <c r="AB24" s="42">
        <f t="shared" si="0"/>
        <v>0.66058622515281495</v>
      </c>
      <c r="AC24" s="42">
        <f t="shared" si="0"/>
        <v>3.9031470065266971</v>
      </c>
      <c r="AD24" s="42"/>
      <c r="AE24" s="32">
        <f t="shared" ref="AE24:AE30" si="1">100*(EXP(LN(P24/E24)/11)-1)</f>
        <v>6.9846171976007287</v>
      </c>
    </row>
    <row r="25" spans="1:31" ht="15" customHeight="1" x14ac:dyDescent="0.2">
      <c r="A25" s="68" t="s">
        <v>23</v>
      </c>
      <c r="B25" s="18"/>
      <c r="C25" s="18"/>
      <c r="D25" s="18"/>
      <c r="E25" s="24">
        <v>16.475999999999999</v>
      </c>
      <c r="F25" s="24">
        <v>18.126999999999999</v>
      </c>
      <c r="G25" s="24">
        <v>19.648</v>
      </c>
      <c r="H25" s="24">
        <v>21.112000000000002</v>
      </c>
      <c r="I25" s="24">
        <v>23.381</v>
      </c>
      <c r="J25" s="39">
        <v>24.798000000000002</v>
      </c>
      <c r="K25" s="39">
        <v>25.920999999999999</v>
      </c>
      <c r="L25" s="39">
        <v>24.708000000000002</v>
      </c>
      <c r="M25" s="39">
        <v>25.112000000000002</v>
      </c>
      <c r="N25" s="39">
        <v>27.068000000000001</v>
      </c>
      <c r="O25" s="39">
        <v>29.747</v>
      </c>
      <c r="P25" s="39">
        <v>32.206943079999995</v>
      </c>
      <c r="Q25" s="13"/>
      <c r="R25" s="42">
        <v>-6.9520528604506744</v>
      </c>
      <c r="S25" s="20">
        <f t="shared" si="0"/>
        <v>10.020636076717659</v>
      </c>
      <c r="T25" s="20">
        <f t="shared" si="0"/>
        <v>8.3907982567440911</v>
      </c>
      <c r="U25" s="20">
        <f t="shared" si="0"/>
        <v>7.4511400651465998</v>
      </c>
      <c r="V25" s="20">
        <f t="shared" si="0"/>
        <v>10.747442212959445</v>
      </c>
      <c r="W25" s="42">
        <f t="shared" si="0"/>
        <v>6.060476455241437</v>
      </c>
      <c r="X25" s="42">
        <f t="shared" si="0"/>
        <v>4.5285910154044595</v>
      </c>
      <c r="Y25" s="42">
        <f t="shared" si="0"/>
        <v>-4.679603410362243</v>
      </c>
      <c r="Z25" s="42">
        <f t="shared" si="0"/>
        <v>1.6350979439857527</v>
      </c>
      <c r="AA25" s="42">
        <f t="shared" si="0"/>
        <v>7.7891048104491878</v>
      </c>
      <c r="AB25" s="42">
        <f t="shared" si="0"/>
        <v>9.8972956997192227</v>
      </c>
      <c r="AC25" s="42">
        <f t="shared" si="0"/>
        <v>8.2695501395098514</v>
      </c>
      <c r="AD25" s="42"/>
      <c r="AE25" s="32">
        <f t="shared" si="1"/>
        <v>6.2829081736003767</v>
      </c>
    </row>
    <row r="26" spans="1:31" ht="15" customHeight="1" x14ac:dyDescent="0.2">
      <c r="A26" s="68" t="s">
        <v>24</v>
      </c>
      <c r="B26" s="18"/>
      <c r="C26" s="18"/>
      <c r="D26" s="18"/>
      <c r="E26" s="24">
        <v>15.968</v>
      </c>
      <c r="F26" s="24">
        <v>16.806000000000001</v>
      </c>
      <c r="G26" s="24">
        <v>18.736000000000001</v>
      </c>
      <c r="H26" s="24">
        <v>22.911000000000001</v>
      </c>
      <c r="I26" s="24">
        <v>26.137</v>
      </c>
      <c r="J26" s="39">
        <v>27.744</v>
      </c>
      <c r="K26" s="39">
        <v>27.92</v>
      </c>
      <c r="L26" s="39">
        <v>26.869</v>
      </c>
      <c r="M26" s="39">
        <v>62.798000000000002</v>
      </c>
      <c r="N26" s="39">
        <v>23.367000000000001</v>
      </c>
      <c r="O26" s="39">
        <v>27.512</v>
      </c>
      <c r="P26" s="39">
        <f>4.58551007</f>
        <v>4.5855100699999998</v>
      </c>
      <c r="Q26" s="13"/>
      <c r="R26" s="42">
        <v>9.0561398716022534</v>
      </c>
      <c r="S26" s="20">
        <f t="shared" si="0"/>
        <v>5.247995991983978</v>
      </c>
      <c r="T26" s="20">
        <f t="shared" si="0"/>
        <v>11.483993811733907</v>
      </c>
      <c r="U26" s="20">
        <f t="shared" si="0"/>
        <v>22.283304867634502</v>
      </c>
      <c r="V26" s="20">
        <f t="shared" si="0"/>
        <v>14.080572650691803</v>
      </c>
      <c r="W26" s="42">
        <f t="shared" si="0"/>
        <v>6.1483720396372954</v>
      </c>
      <c r="X26" s="42">
        <f t="shared" si="0"/>
        <v>0.63437139561708378</v>
      </c>
      <c r="Y26" s="42">
        <f t="shared" si="0"/>
        <v>-3.7643266475644754</v>
      </c>
      <c r="Z26" s="42">
        <f t="shared" si="0"/>
        <v>133.71915590457405</v>
      </c>
      <c r="AA26" s="42">
        <f t="shared" si="0"/>
        <v>-62.790216248925127</v>
      </c>
      <c r="AB26" s="42">
        <f t="shared" si="0"/>
        <v>17.738691316814315</v>
      </c>
      <c r="AC26" s="42">
        <f t="shared" si="0"/>
        <v>-83.332690934864786</v>
      </c>
      <c r="AD26" s="42"/>
      <c r="AE26" s="32">
        <f t="shared" si="1"/>
        <v>-10.72296901056623</v>
      </c>
    </row>
    <row r="27" spans="1:31" ht="15" customHeight="1" x14ac:dyDescent="0.2">
      <c r="A27" s="68" t="s">
        <v>25</v>
      </c>
      <c r="B27" s="18"/>
      <c r="C27" s="18"/>
      <c r="D27" s="18"/>
      <c r="E27" s="24">
        <v>350.55599999999998</v>
      </c>
      <c r="F27" s="24">
        <v>347.30799999999999</v>
      </c>
      <c r="G27" s="24">
        <v>345.50400000000002</v>
      </c>
      <c r="H27" s="24">
        <v>340.85700000000003</v>
      </c>
      <c r="I27" s="24">
        <v>336.45</v>
      </c>
      <c r="J27" s="39">
        <v>341.041</v>
      </c>
      <c r="K27" s="39">
        <v>381.17900000000003</v>
      </c>
      <c r="L27" s="39">
        <v>378.51600000000002</v>
      </c>
      <c r="M27" s="39">
        <v>364.91200000000003</v>
      </c>
      <c r="N27" s="39">
        <v>370.44200000000001</v>
      </c>
      <c r="O27" s="39">
        <v>314.92599999999999</v>
      </c>
      <c r="P27" s="39">
        <v>340.80779574000007</v>
      </c>
      <c r="Q27" s="13">
        <v>314925</v>
      </c>
      <c r="R27" s="42">
        <v>4.988948720866837</v>
      </c>
      <c r="S27" s="20">
        <f t="shared" si="0"/>
        <v>-0.92652814386289251</v>
      </c>
      <c r="T27" s="20">
        <f t="shared" si="0"/>
        <v>-0.51942368157369412</v>
      </c>
      <c r="U27" s="20">
        <f t="shared" si="0"/>
        <v>-1.3449916643512028</v>
      </c>
      <c r="V27" s="20">
        <f t="shared" si="0"/>
        <v>-1.2929175578028418</v>
      </c>
      <c r="W27" s="42">
        <f t="shared" si="0"/>
        <v>1.3645415366324798</v>
      </c>
      <c r="X27" s="42">
        <f t="shared" si="0"/>
        <v>11.769259414557197</v>
      </c>
      <c r="Y27" s="42">
        <f t="shared" si="0"/>
        <v>-0.69862190729290674</v>
      </c>
      <c r="Z27" s="42">
        <f t="shared" si="0"/>
        <v>-3.5940356550317465</v>
      </c>
      <c r="AA27" s="42">
        <f t="shared" si="0"/>
        <v>1.5154338580260385</v>
      </c>
      <c r="AB27" s="42">
        <f t="shared" si="0"/>
        <v>-14.986421626057522</v>
      </c>
      <c r="AC27" s="42">
        <f t="shared" si="0"/>
        <v>8.2183737576446703</v>
      </c>
      <c r="AD27" s="42"/>
      <c r="AE27" s="32">
        <f t="shared" si="1"/>
        <v>-0.25605159043832204</v>
      </c>
    </row>
    <row r="28" spans="1:31" ht="15" customHeight="1" x14ac:dyDescent="0.2">
      <c r="A28" s="68" t="s">
        <v>33</v>
      </c>
      <c r="B28" s="18"/>
      <c r="C28" s="18"/>
      <c r="D28" s="18"/>
      <c r="E28" s="23">
        <v>8.6</v>
      </c>
      <c r="F28" s="23">
        <v>9.1530000000000005</v>
      </c>
      <c r="G28" s="23">
        <v>9.484</v>
      </c>
      <c r="H28" s="23">
        <v>6.907</v>
      </c>
      <c r="I28" s="23">
        <v>8.402000000000001</v>
      </c>
      <c r="J28" s="40">
        <v>7.468</v>
      </c>
      <c r="K28" s="40">
        <v>7.952</v>
      </c>
      <c r="L28" s="40">
        <v>7.49</v>
      </c>
      <c r="M28" s="40">
        <v>8.402000000000001</v>
      </c>
      <c r="N28" s="40">
        <v>8.327</v>
      </c>
      <c r="O28" s="40">
        <v>7.7770000000000001</v>
      </c>
      <c r="P28" s="40">
        <v>39</v>
      </c>
      <c r="Q28" s="13"/>
      <c r="R28" s="42">
        <v>-0.41685965724874707</v>
      </c>
      <c r="S28" s="20">
        <f t="shared" si="0"/>
        <v>6.4302325581395481</v>
      </c>
      <c r="T28" s="20">
        <f t="shared" si="0"/>
        <v>3.6163006664481578</v>
      </c>
      <c r="U28" s="20">
        <f t="shared" si="0"/>
        <v>-27.172079291438212</v>
      </c>
      <c r="V28" s="20">
        <f t="shared" si="0"/>
        <v>21.644708266975556</v>
      </c>
      <c r="W28" s="42">
        <f t="shared" si="0"/>
        <v>-11.116400856938835</v>
      </c>
      <c r="X28" s="42">
        <f t="shared" si="0"/>
        <v>6.4809855382967241</v>
      </c>
      <c r="Y28" s="42">
        <f t="shared" si="0"/>
        <v>-5.8098591549295753</v>
      </c>
      <c r="Z28" s="42">
        <f t="shared" si="0"/>
        <v>12.176234979973311</v>
      </c>
      <c r="AA28" s="42">
        <f t="shared" si="0"/>
        <v>-0.89264460842657378</v>
      </c>
      <c r="AB28" s="42">
        <f t="shared" si="0"/>
        <v>-6.6050198150594426</v>
      </c>
      <c r="AC28" s="42">
        <f t="shared" si="0"/>
        <v>401.4787193005015</v>
      </c>
      <c r="AD28" s="42"/>
      <c r="AE28" s="32">
        <f t="shared" si="1"/>
        <v>14.732863371298466</v>
      </c>
    </row>
    <row r="29" spans="1:31" ht="15" customHeight="1" x14ac:dyDescent="0.2">
      <c r="A29" s="68" t="s">
        <v>26</v>
      </c>
      <c r="B29" s="18"/>
      <c r="C29" s="18"/>
      <c r="D29" s="18"/>
      <c r="E29" s="18">
        <v>274.11200000000002</v>
      </c>
      <c r="F29" s="18">
        <v>300.93</v>
      </c>
      <c r="G29" s="18">
        <v>323.20300000000003</v>
      </c>
      <c r="H29" s="18">
        <v>342.59800000000001</v>
      </c>
      <c r="I29" s="18">
        <v>370.71199999999999</v>
      </c>
      <c r="J29" s="40">
        <v>59.521000000000001</v>
      </c>
      <c r="K29" s="40">
        <v>56.295999999999999</v>
      </c>
      <c r="L29" s="40">
        <v>56.134999999999998</v>
      </c>
      <c r="M29" s="40">
        <v>53.643999999999998</v>
      </c>
      <c r="N29" s="40">
        <v>52.33</v>
      </c>
      <c r="O29" s="40">
        <v>52.000999999999998</v>
      </c>
      <c r="P29" s="40">
        <v>50.591091859999999</v>
      </c>
      <c r="Q29" s="13"/>
      <c r="R29" s="42">
        <v>13.638982973554503</v>
      </c>
      <c r="S29" s="20">
        <f t="shared" si="0"/>
        <v>9.7835921083352808</v>
      </c>
      <c r="T29" s="20">
        <f t="shared" si="0"/>
        <v>7.4013890273485705</v>
      </c>
      <c r="U29" s="20">
        <f t="shared" si="0"/>
        <v>6.0008725166536214</v>
      </c>
      <c r="V29" s="20">
        <f t="shared" si="0"/>
        <v>8.2061191250386578</v>
      </c>
      <c r="W29" s="42">
        <f t="shared" si="0"/>
        <v>-83.944139925332877</v>
      </c>
      <c r="X29" s="42">
        <f t="shared" si="0"/>
        <v>-5.4182557416710075</v>
      </c>
      <c r="Y29" s="42">
        <f t="shared" si="0"/>
        <v>-0.28598834730709788</v>
      </c>
      <c r="Z29" s="42">
        <f t="shared" si="0"/>
        <v>-4.4375167008105514</v>
      </c>
      <c r="AA29" s="42">
        <f t="shared" si="0"/>
        <v>-2.4494817686973369</v>
      </c>
      <c r="AB29" s="42">
        <f t="shared" si="0"/>
        <v>-0.62870246512516381</v>
      </c>
      <c r="AC29" s="42">
        <f t="shared" si="0"/>
        <v>-2.7113096671217862</v>
      </c>
      <c r="AD29" s="42"/>
      <c r="AE29" s="32">
        <f t="shared" si="1"/>
        <v>-14.239757502140904</v>
      </c>
    </row>
    <row r="30" spans="1:31" ht="15" customHeight="1" x14ac:dyDescent="0.2">
      <c r="A30" s="68" t="s">
        <v>27</v>
      </c>
      <c r="B30" s="18"/>
      <c r="C30" s="18"/>
      <c r="D30" s="18"/>
      <c r="E30" s="18">
        <v>6.2889999999999997</v>
      </c>
      <c r="F30" s="18">
        <v>6.9430000000000005</v>
      </c>
      <c r="G30" s="18">
        <v>7.165</v>
      </c>
      <c r="H30" s="18">
        <v>6.976</v>
      </c>
      <c r="I30" s="18">
        <v>7.9990000000000006</v>
      </c>
      <c r="J30" s="40">
        <v>8.2750000000000004</v>
      </c>
      <c r="K30" s="40">
        <v>8.4340000000000011</v>
      </c>
      <c r="L30" s="40">
        <v>13.625</v>
      </c>
      <c r="M30" s="40">
        <v>13.176</v>
      </c>
      <c r="N30" s="40">
        <v>12.798999999999999</v>
      </c>
      <c r="O30" s="40">
        <v>11.993</v>
      </c>
      <c r="P30" s="40">
        <v>12.650116969999999</v>
      </c>
      <c r="Q30" s="13"/>
      <c r="R30" s="20">
        <v>-1.6421645292461706</v>
      </c>
      <c r="S30" s="20">
        <f t="shared" si="0"/>
        <v>10.39910955636827</v>
      </c>
      <c r="T30" s="20">
        <f t="shared" si="0"/>
        <v>3.1974650727351284</v>
      </c>
      <c r="U30" s="20">
        <f t="shared" si="0"/>
        <v>-2.637822749476626</v>
      </c>
      <c r="V30" s="20">
        <f t="shared" si="0"/>
        <v>14.664564220183497</v>
      </c>
      <c r="W30" s="42">
        <f t="shared" si="0"/>
        <v>3.4504313039129819</v>
      </c>
      <c r="X30" s="42">
        <f t="shared" si="0"/>
        <v>1.9214501510574022</v>
      </c>
      <c r="Y30" s="42">
        <f t="shared" si="0"/>
        <v>61.548494190182581</v>
      </c>
      <c r="Z30" s="42">
        <f t="shared" si="0"/>
        <v>-3.2954128440366937</v>
      </c>
      <c r="AA30" s="42">
        <f t="shared" si="0"/>
        <v>-2.8612629022465086</v>
      </c>
      <c r="AB30" s="42">
        <f t="shared" si="0"/>
        <v>-6.2973669817954487</v>
      </c>
      <c r="AC30" s="42">
        <f t="shared" si="0"/>
        <v>5.4791709330442639</v>
      </c>
      <c r="AD30" s="42"/>
      <c r="AE30" s="32">
        <f t="shared" si="1"/>
        <v>6.5594784129953121</v>
      </c>
    </row>
    <row r="31" spans="1:31" ht="15" customHeight="1" x14ac:dyDescent="0.2">
      <c r="A31" s="68"/>
      <c r="B31" s="18"/>
      <c r="C31" s="18"/>
      <c r="D31" s="18"/>
      <c r="E31" s="18"/>
      <c r="F31" s="18"/>
      <c r="G31" s="18"/>
      <c r="H31" s="18"/>
      <c r="I31" s="18"/>
      <c r="J31" s="40"/>
      <c r="K31" s="40"/>
      <c r="L31" s="40"/>
      <c r="M31" s="40"/>
      <c r="N31" s="40"/>
      <c r="O31" s="40"/>
      <c r="P31" s="40"/>
      <c r="Q31" s="13"/>
      <c r="R31" s="20"/>
      <c r="S31" s="20"/>
      <c r="T31" s="20"/>
      <c r="U31" s="20"/>
      <c r="V31" s="20"/>
      <c r="W31" s="42"/>
      <c r="X31" s="42"/>
      <c r="Y31" s="42"/>
      <c r="Z31" s="42"/>
      <c r="AA31" s="42"/>
      <c r="AB31" s="42"/>
      <c r="AC31" s="42"/>
      <c r="AD31" s="42"/>
      <c r="AE31" s="32"/>
    </row>
    <row r="32" spans="1:31" s="73" customFormat="1" ht="6" customHeight="1" x14ac:dyDescent="0.2">
      <c r="A32" s="69"/>
      <c r="B32" s="70"/>
      <c r="C32" s="70"/>
      <c r="D32" s="70"/>
      <c r="E32" s="70"/>
      <c r="F32" s="70"/>
      <c r="G32" s="70"/>
      <c r="H32" s="70"/>
      <c r="I32" s="70"/>
      <c r="J32" s="71"/>
      <c r="K32" s="71"/>
      <c r="L32" s="71"/>
      <c r="M32" s="71"/>
      <c r="N32" s="71"/>
      <c r="O32" s="71"/>
      <c r="P32" s="71"/>
      <c r="Q32" s="69"/>
      <c r="R32" s="69"/>
      <c r="S32" s="69"/>
      <c r="T32" s="69"/>
      <c r="U32" s="69"/>
      <c r="V32" s="69"/>
      <c r="W32" s="72"/>
      <c r="X32" s="72"/>
      <c r="Y32" s="72"/>
      <c r="Z32" s="72"/>
      <c r="AA32" s="72"/>
      <c r="AB32" s="72"/>
      <c r="AC32" s="72"/>
      <c r="AD32" s="72"/>
      <c r="AE32" s="69"/>
    </row>
    <row r="33" spans="1:32" ht="13.9" customHeight="1" x14ac:dyDescent="0.2">
      <c r="A33" s="12"/>
      <c r="B33" s="18"/>
      <c r="C33" s="18"/>
      <c r="D33" s="18"/>
      <c r="E33" s="18"/>
      <c r="F33" s="18"/>
      <c r="G33" s="18"/>
      <c r="H33" s="18"/>
      <c r="I33" s="18"/>
      <c r="J33" s="40"/>
      <c r="K33" s="40"/>
      <c r="L33" s="40"/>
      <c r="M33" s="40"/>
      <c r="N33" s="40"/>
      <c r="O33" s="40"/>
      <c r="P33" s="40"/>
      <c r="Q33" s="12"/>
      <c r="R33" s="12"/>
      <c r="S33" s="12"/>
      <c r="T33" s="12"/>
      <c r="U33" s="12"/>
      <c r="V33" s="12"/>
      <c r="W33" s="36"/>
      <c r="X33" s="36"/>
      <c r="Y33" s="36"/>
      <c r="Z33" s="36"/>
      <c r="AA33" s="36"/>
      <c r="AB33" s="36"/>
      <c r="AC33" s="36"/>
      <c r="AD33" s="36"/>
      <c r="AE33" s="74" t="s">
        <v>35</v>
      </c>
    </row>
    <row r="34" spans="1:32" ht="14.25" customHeight="1" x14ac:dyDescent="0.2">
      <c r="A34" s="14" t="s">
        <v>2</v>
      </c>
      <c r="B34" s="9">
        <v>319.74543075450788</v>
      </c>
      <c r="C34" s="9">
        <v>334.43378693617103</v>
      </c>
      <c r="D34" s="9">
        <v>356.928</v>
      </c>
      <c r="E34" s="9">
        <v>431.34399999999994</v>
      </c>
      <c r="F34" s="9">
        <v>455.69399999999996</v>
      </c>
      <c r="G34" s="9">
        <v>469.44000000000005</v>
      </c>
      <c r="H34" s="9">
        <v>483.44099999999997</v>
      </c>
      <c r="I34" s="9">
        <v>486.89299999999997</v>
      </c>
      <c r="J34" s="37">
        <v>495.3</v>
      </c>
      <c r="K34" s="37">
        <v>499.46199999999999</v>
      </c>
      <c r="L34" s="37">
        <v>489.1</v>
      </c>
      <c r="M34" s="37">
        <v>439.03700000000003</v>
      </c>
      <c r="N34" s="37">
        <v>439.62799999999999</v>
      </c>
      <c r="O34" s="37">
        <v>347.351</v>
      </c>
      <c r="P34" s="37">
        <v>368.72102433000009</v>
      </c>
      <c r="Q34" s="11"/>
      <c r="R34" s="53">
        <v>2.6809051566122672</v>
      </c>
      <c r="S34" s="53">
        <v>5.6451463333209748</v>
      </c>
      <c r="T34" s="53">
        <v>3.0164979130732674</v>
      </c>
      <c r="U34" s="53">
        <v>2.9824897750511075</v>
      </c>
      <c r="V34" s="53">
        <v>0.71404783624061641</v>
      </c>
      <c r="W34" s="51">
        <v>1.7266627369873955</v>
      </c>
      <c r="X34" s="51">
        <v>0.84029880880274133</v>
      </c>
      <c r="Y34" s="51">
        <v>-2.0746323043594805</v>
      </c>
      <c r="Z34" s="51">
        <f>(M34/L34-1)*100</f>
        <v>-10.235739112655896</v>
      </c>
      <c r="AA34" s="51">
        <f>(N34/M34-1)*100</f>
        <v>0.13461280028788103</v>
      </c>
      <c r="AB34" s="51">
        <f>(O34/N34-1)*100</f>
        <v>-20.98979136906657</v>
      </c>
      <c r="AC34" s="51">
        <f>(P34/O34-1)*100</f>
        <v>6.1522852474874323</v>
      </c>
      <c r="AD34" s="51"/>
      <c r="AE34" s="54">
        <f>100*(EXP(LN(P34/B34)/24)-1)</f>
        <v>0.59557979982878262</v>
      </c>
    </row>
    <row r="35" spans="1:32" ht="14.25" customHeight="1" x14ac:dyDescent="0.2">
      <c r="A35" s="14" t="s">
        <v>7</v>
      </c>
      <c r="B35" s="17">
        <v>4.5178132835050695</v>
      </c>
      <c r="C35" s="17">
        <v>4.1763594029872317</v>
      </c>
      <c r="D35" s="17">
        <v>3.5991791006247098</v>
      </c>
      <c r="E35" s="17">
        <v>3.6102133926509645</v>
      </c>
      <c r="F35" s="17">
        <v>3.6777654000282309</v>
      </c>
      <c r="G35" s="17">
        <v>3.6730994679623725</v>
      </c>
      <c r="H35" s="17">
        <v>3.7184731524240098</v>
      </c>
      <c r="I35" s="17">
        <v>3.7835701485466999</v>
      </c>
      <c r="J35" s="38">
        <v>3.9011980056867857</v>
      </c>
      <c r="K35" s="38">
        <v>3.9093442157301905</v>
      </c>
      <c r="L35" s="38">
        <v>3.8626977204081299</v>
      </c>
      <c r="M35" s="38">
        <v>3.3916697722164235</v>
      </c>
      <c r="N35" s="38">
        <v>3.3</v>
      </c>
      <c r="O35" s="38">
        <v>2.6</v>
      </c>
      <c r="P35" s="38">
        <v>2.6</v>
      </c>
      <c r="Q35" s="11"/>
      <c r="R35" s="55"/>
      <c r="S35" s="55"/>
      <c r="T35" s="55"/>
      <c r="U35" s="55"/>
      <c r="V35" s="55"/>
      <c r="W35" s="56"/>
      <c r="X35" s="56"/>
      <c r="Y35" s="56"/>
      <c r="Z35" s="56"/>
      <c r="AA35" s="56"/>
      <c r="AB35" s="56"/>
      <c r="AC35" s="56"/>
      <c r="AD35" s="56"/>
      <c r="AE35" s="57"/>
    </row>
    <row r="36" spans="1:32" ht="13.5" customHeight="1" x14ac:dyDescent="0.2">
      <c r="A36" s="1" t="s">
        <v>1</v>
      </c>
      <c r="B36" s="18"/>
      <c r="C36" s="18"/>
      <c r="D36" s="18"/>
      <c r="E36" s="18"/>
      <c r="F36" s="18"/>
      <c r="G36" s="18"/>
      <c r="H36" s="18"/>
      <c r="I36" s="18"/>
      <c r="J36" s="40"/>
      <c r="K36" s="40"/>
      <c r="L36" s="40"/>
      <c r="M36" s="40"/>
      <c r="N36" s="40"/>
      <c r="O36" s="40"/>
      <c r="P36" s="40"/>
      <c r="Q36" s="12"/>
      <c r="R36" s="12"/>
      <c r="S36" s="12"/>
      <c r="T36" s="12"/>
      <c r="U36" s="12"/>
      <c r="V36" s="12"/>
      <c r="W36" s="36"/>
      <c r="X36" s="36"/>
      <c r="Y36" s="36"/>
      <c r="Z36" s="36"/>
      <c r="AA36" s="36"/>
      <c r="AB36" s="36"/>
      <c r="AC36" s="36"/>
      <c r="AD36" s="36"/>
      <c r="AE36" s="12"/>
    </row>
    <row r="37" spans="1:32" ht="13.5" customHeight="1" x14ac:dyDescent="0.2">
      <c r="A37" s="1" t="s">
        <v>28</v>
      </c>
      <c r="B37" s="18">
        <v>211.26808650914185</v>
      </c>
      <c r="C37" s="18">
        <v>228.86441193932453</v>
      </c>
      <c r="D37" s="18">
        <v>236.73600000000002</v>
      </c>
      <c r="E37" s="18">
        <v>303.19400000000002</v>
      </c>
      <c r="F37" s="18">
        <v>322.2</v>
      </c>
      <c r="G37" s="18">
        <v>333.02800000000002</v>
      </c>
      <c r="H37" s="31">
        <v>338.423</v>
      </c>
      <c r="I37" s="31">
        <v>340.41200000000003</v>
      </c>
      <c r="J37" s="41">
        <v>341.70600000000002</v>
      </c>
      <c r="K37" s="41">
        <v>338.37900000000002</v>
      </c>
      <c r="L37" s="41">
        <v>326.637</v>
      </c>
      <c r="M37" s="41">
        <v>274.911</v>
      </c>
      <c r="N37" s="41">
        <v>278.11500000000001</v>
      </c>
      <c r="O37" s="41">
        <v>231.608</v>
      </c>
      <c r="P37" s="41">
        <v>253.27170029000001</v>
      </c>
      <c r="Q37" s="13"/>
      <c r="R37" s="20">
        <v>2.8777149294398066</v>
      </c>
      <c r="S37" s="20">
        <v>6.2685937056802015</v>
      </c>
      <c r="T37" s="20">
        <v>3.2299813780260829</v>
      </c>
      <c r="U37" s="20">
        <v>1.746204980652823</v>
      </c>
      <c r="V37" s="20">
        <v>0.59010386655438274</v>
      </c>
      <c r="W37" s="42">
        <v>0.37836504001034366</v>
      </c>
      <c r="X37" s="42">
        <v>-0.97190517998243187</v>
      </c>
      <c r="Y37" s="42">
        <v>-3.4700734974688174</v>
      </c>
      <c r="Z37" s="42">
        <f t="shared" ref="Z37:AC43" si="2">(M37/L37-1)*100</f>
        <v>-15.835927956722596</v>
      </c>
      <c r="AA37" s="42">
        <f t="shared" si="2"/>
        <v>1.1654680969477527</v>
      </c>
      <c r="AB37" s="42">
        <f t="shared" si="2"/>
        <v>-16.722219225859803</v>
      </c>
      <c r="AC37" s="42">
        <f t="shared" si="2"/>
        <v>9.3536062182653534</v>
      </c>
      <c r="AD37" s="42"/>
      <c r="AE37" s="32">
        <f>100*(EXP(LN(P37/B37)/24)-1)</f>
        <v>0.75842385550692892</v>
      </c>
    </row>
    <row r="38" spans="1:32" ht="14.25" customHeight="1" x14ac:dyDescent="0.2">
      <c r="A38" s="1" t="s">
        <v>6</v>
      </c>
      <c r="B38" s="18">
        <v>4.9618802064674981</v>
      </c>
      <c r="C38" s="18">
        <v>3.3851183958908324</v>
      </c>
      <c r="D38" s="18">
        <v>7.7519999999999998</v>
      </c>
      <c r="E38" s="18">
        <v>13.798999999999999</v>
      </c>
      <c r="F38" s="18">
        <v>15.592000000000001</v>
      </c>
      <c r="G38" s="18">
        <v>17.629000000000001</v>
      </c>
      <c r="H38" s="18">
        <v>18.579000000000001</v>
      </c>
      <c r="I38" s="18">
        <v>19.707999999999998</v>
      </c>
      <c r="J38" s="40">
        <v>19.97</v>
      </c>
      <c r="K38" s="40">
        <v>22.414999999999999</v>
      </c>
      <c r="L38" s="40">
        <v>25.227</v>
      </c>
      <c r="M38" s="40">
        <v>28</v>
      </c>
      <c r="N38" s="40">
        <v>28.969000000000001</v>
      </c>
      <c r="O38" s="40">
        <v>23.332000000000001</v>
      </c>
      <c r="P38" s="40">
        <v>26.584671770000003</v>
      </c>
      <c r="Q38" s="13"/>
      <c r="R38" s="20">
        <v>13.590714520908788</v>
      </c>
      <c r="S38" s="20">
        <v>12.993695195304015</v>
      </c>
      <c r="T38" s="20">
        <v>13.064391995895335</v>
      </c>
      <c r="U38" s="20">
        <v>5.3888479210391926</v>
      </c>
      <c r="V38" s="20">
        <v>6.0767533236449633</v>
      </c>
      <c r="W38" s="42">
        <v>1.329409376902783</v>
      </c>
      <c r="X38" s="42">
        <v>12.243365047571359</v>
      </c>
      <c r="Y38" s="42">
        <v>12.54517064465761</v>
      </c>
      <c r="Z38" s="42">
        <f t="shared" si="2"/>
        <v>10.992190906568355</v>
      </c>
      <c r="AA38" s="42">
        <f t="shared" si="2"/>
        <v>3.4607142857142836</v>
      </c>
      <c r="AB38" s="42">
        <f t="shared" si="2"/>
        <v>-19.458731747730329</v>
      </c>
      <c r="AC38" s="42">
        <f t="shared" si="2"/>
        <v>13.940818489627983</v>
      </c>
      <c r="AD38" s="42"/>
      <c r="AE38" s="32">
        <f t="shared" ref="AE38:AE43" si="3">100*(EXP(LN(P38/B38)/24)-1)</f>
        <v>7.2443388418548915</v>
      </c>
    </row>
    <row r="39" spans="1:32" ht="14.25" customHeight="1" x14ac:dyDescent="0.2">
      <c r="A39" s="1" t="s">
        <v>9</v>
      </c>
      <c r="B39" s="18">
        <v>35.343851806254236</v>
      </c>
      <c r="C39" s="18">
        <v>23.875285288770261</v>
      </c>
      <c r="D39" s="18">
        <v>22.027000000000001</v>
      </c>
      <c r="E39" s="18">
        <v>11.196</v>
      </c>
      <c r="F39" s="18">
        <v>11.375999999999999</v>
      </c>
      <c r="G39" s="18">
        <v>10.280000000000001</v>
      </c>
      <c r="H39" s="18">
        <v>10.405999999999999</v>
      </c>
      <c r="I39" s="18">
        <v>8.2420000000000009</v>
      </c>
      <c r="J39" s="40">
        <v>7.7450000000000001</v>
      </c>
      <c r="K39" s="40">
        <v>9.3140000000000001</v>
      </c>
      <c r="L39" s="40">
        <v>5.4249999999999998</v>
      </c>
      <c r="M39" s="40">
        <v>5</v>
      </c>
      <c r="N39" s="40">
        <v>4.625</v>
      </c>
      <c r="O39" s="40">
        <v>2.9670000000000001</v>
      </c>
      <c r="P39" s="40">
        <v>3.0279514199999999</v>
      </c>
      <c r="Q39" s="13"/>
      <c r="R39" s="20">
        <v>-3.0901064658530344</v>
      </c>
      <c r="S39" s="20">
        <v>1.6077170418006406</v>
      </c>
      <c r="T39" s="20">
        <v>-9.6343178621659487</v>
      </c>
      <c r="U39" s="20">
        <v>1.2256809338521173</v>
      </c>
      <c r="V39" s="20">
        <v>-20.795694791466445</v>
      </c>
      <c r="W39" s="42">
        <v>-6.0300897840330103</v>
      </c>
      <c r="X39" s="42">
        <v>20.258231116849579</v>
      </c>
      <c r="Y39" s="42">
        <v>-41.754348292892416</v>
      </c>
      <c r="Z39" s="42">
        <f t="shared" si="2"/>
        <v>-7.8341013824884786</v>
      </c>
      <c r="AA39" s="42">
        <f t="shared" si="2"/>
        <v>-7.4999999999999956</v>
      </c>
      <c r="AB39" s="42">
        <f t="shared" si="2"/>
        <v>-35.848648648648648</v>
      </c>
      <c r="AC39" s="42">
        <f t="shared" si="2"/>
        <v>2.054311425682509</v>
      </c>
      <c r="AD39" s="42"/>
      <c r="AE39" s="32">
        <f t="shared" si="3"/>
        <v>-9.7317978657875059</v>
      </c>
    </row>
    <row r="40" spans="1:32" ht="14.25" customHeight="1" x14ac:dyDescent="0.2">
      <c r="A40" s="1" t="s">
        <v>3</v>
      </c>
      <c r="B40" s="18">
        <v>16.438183368568701</v>
      </c>
      <c r="C40" s="18">
        <v>19.452951950391288</v>
      </c>
      <c r="D40" s="18">
        <v>22.979000000000003</v>
      </c>
      <c r="E40" s="18">
        <v>28.681000000000001</v>
      </c>
      <c r="F40" s="18">
        <v>29.731999999999999</v>
      </c>
      <c r="G40" s="18">
        <v>30.831</v>
      </c>
      <c r="H40" s="18">
        <v>33.091000000000001</v>
      </c>
      <c r="I40" s="18">
        <v>34.081000000000003</v>
      </c>
      <c r="J40" s="40">
        <v>35</v>
      </c>
      <c r="K40" s="40">
        <v>35.996000000000002</v>
      </c>
      <c r="L40" s="40">
        <v>35.688000000000002</v>
      </c>
      <c r="M40" s="40">
        <v>36</v>
      </c>
      <c r="N40" s="40">
        <v>36.378</v>
      </c>
      <c r="O40" s="40">
        <v>28.677</v>
      </c>
      <c r="P40" s="40">
        <v>24.80278217</v>
      </c>
      <c r="Q40" s="13"/>
      <c r="R40" s="20">
        <v>5.6623931623931725</v>
      </c>
      <c r="S40" s="20">
        <v>3.6644468463442639</v>
      </c>
      <c r="T40" s="20">
        <v>3.6963540965962607</v>
      </c>
      <c r="U40" s="20">
        <v>7.3302844539586838</v>
      </c>
      <c r="V40" s="20">
        <v>2.9917500226647786</v>
      </c>
      <c r="W40" s="42">
        <v>2.696517120976488</v>
      </c>
      <c r="X40" s="42">
        <v>2.8457142857142919</v>
      </c>
      <c r="Y40" s="42">
        <v>-0.85565062784753732</v>
      </c>
      <c r="Z40" s="42">
        <f t="shared" si="2"/>
        <v>0.87424344317417191</v>
      </c>
      <c r="AA40" s="42">
        <f t="shared" si="2"/>
        <v>1.0499999999999954</v>
      </c>
      <c r="AB40" s="42">
        <f t="shared" si="2"/>
        <v>-21.169388091703777</v>
      </c>
      <c r="AC40" s="42">
        <f t="shared" si="2"/>
        <v>-13.509843533145027</v>
      </c>
      <c r="AD40" s="42"/>
      <c r="AE40" s="32">
        <f t="shared" si="3"/>
        <v>1.7287264191776508</v>
      </c>
    </row>
    <row r="41" spans="1:32" ht="14.25" customHeight="1" x14ac:dyDescent="0.2">
      <c r="A41" s="1" t="s">
        <v>4</v>
      </c>
      <c r="B41" s="18">
        <v>22.503208184697254</v>
      </c>
      <c r="C41" s="18">
        <v>24.630785454435369</v>
      </c>
      <c r="D41" s="18">
        <v>31.716000000000001</v>
      </c>
      <c r="E41" s="18">
        <v>36.671999999999997</v>
      </c>
      <c r="F41" s="18">
        <v>37.83</v>
      </c>
      <c r="G41" s="18">
        <v>40.862000000000002</v>
      </c>
      <c r="H41" s="18">
        <v>44.08</v>
      </c>
      <c r="I41" s="18">
        <v>46.099000000000004</v>
      </c>
      <c r="J41" s="40">
        <v>48.542000000000002</v>
      </c>
      <c r="K41" s="40">
        <v>49.197000000000003</v>
      </c>
      <c r="L41" s="40">
        <v>49.92</v>
      </c>
      <c r="M41" s="40">
        <v>49</v>
      </c>
      <c r="N41" s="40">
        <v>49.237000000000002</v>
      </c>
      <c r="O41" s="40">
        <v>32.557000000000002</v>
      </c>
      <c r="P41" s="40">
        <v>30.271696670000001</v>
      </c>
      <c r="Q41" s="13"/>
      <c r="R41" s="20">
        <v>-1.4299537684120083</v>
      </c>
      <c r="S41" s="20">
        <v>3.1577225130890088</v>
      </c>
      <c r="T41" s="20">
        <v>8.0148030663494687</v>
      </c>
      <c r="U41" s="20">
        <v>7.8752875532279285</v>
      </c>
      <c r="V41" s="20">
        <v>4.5803085299455661</v>
      </c>
      <c r="W41" s="42">
        <v>5.2994641966203124</v>
      </c>
      <c r="X41" s="42">
        <v>1.3493469572741155</v>
      </c>
      <c r="Y41" s="42">
        <v>1.4696018049880966</v>
      </c>
      <c r="Z41" s="42">
        <f t="shared" si="2"/>
        <v>-1.8429487179487225</v>
      </c>
      <c r="AA41" s="42">
        <f t="shared" si="2"/>
        <v>0.48367346938775757</v>
      </c>
      <c r="AB41" s="42">
        <f t="shared" si="2"/>
        <v>-33.876962446940304</v>
      </c>
      <c r="AC41" s="42">
        <f t="shared" si="2"/>
        <v>-7.019391620849591</v>
      </c>
      <c r="AD41" s="42"/>
      <c r="AE41" s="32">
        <f t="shared" si="3"/>
        <v>1.2433126907107628</v>
      </c>
    </row>
    <row r="42" spans="1:32" ht="14.25" customHeight="1" x14ac:dyDescent="0.2">
      <c r="A42" s="1" t="s">
        <v>11</v>
      </c>
      <c r="B42" s="18">
        <v>8.7109572752210411</v>
      </c>
      <c r="C42" s="18">
        <v>10.553792385459817</v>
      </c>
      <c r="D42" s="18">
        <v>12.447999999999999</v>
      </c>
      <c r="E42" s="18">
        <v>13.754999999999999</v>
      </c>
      <c r="F42" s="18">
        <v>15.382</v>
      </c>
      <c r="G42" s="18">
        <v>14.375</v>
      </c>
      <c r="H42" s="18">
        <v>15.798999999999999</v>
      </c>
      <c r="I42" s="18">
        <v>15.108000000000001</v>
      </c>
      <c r="J42" s="40">
        <v>15.802999999999999</v>
      </c>
      <c r="K42" s="40">
        <v>17.501000000000001</v>
      </c>
      <c r="L42" s="40">
        <v>13.733000000000001</v>
      </c>
      <c r="M42" s="40">
        <v>13</v>
      </c>
      <c r="N42" s="40">
        <v>14.308</v>
      </c>
      <c r="O42" s="40">
        <v>7.8949999999999996</v>
      </c>
      <c r="P42" s="40">
        <v>6.3637801799999991</v>
      </c>
      <c r="Q42" s="13"/>
      <c r="R42" s="20">
        <v>-3.0450412349334046</v>
      </c>
      <c r="S42" s="20">
        <v>11.828426026899315</v>
      </c>
      <c r="T42" s="20">
        <v>-6.5466129241971114</v>
      </c>
      <c r="U42" s="20">
        <v>9.9060869565217349</v>
      </c>
      <c r="V42" s="20">
        <v>-4.3736945376289578</v>
      </c>
      <c r="W42" s="42">
        <v>4.6002118083134667</v>
      </c>
      <c r="X42" s="42">
        <v>10.744795292033173</v>
      </c>
      <c r="Y42" s="42">
        <v>-21.530198274384325</v>
      </c>
      <c r="Z42" s="42">
        <f t="shared" si="2"/>
        <v>-5.3375081919464051</v>
      </c>
      <c r="AA42" s="42">
        <f t="shared" si="2"/>
        <v>10.061538461538454</v>
      </c>
      <c r="AB42" s="42">
        <f t="shared" si="2"/>
        <v>-44.821079116578147</v>
      </c>
      <c r="AC42" s="42">
        <f t="shared" si="2"/>
        <v>-19.394804559848012</v>
      </c>
      <c r="AD42" s="42"/>
      <c r="AE42" s="32">
        <f t="shared" si="3"/>
        <v>-1.2996437427528318</v>
      </c>
    </row>
    <row r="43" spans="1:32" ht="14.25" customHeight="1" x14ac:dyDescent="0.2">
      <c r="A43" s="1" t="s">
        <v>5</v>
      </c>
      <c r="B43" s="18">
        <v>20.519263404157297</v>
      </c>
      <c r="C43" s="18">
        <v>23.671441521898949</v>
      </c>
      <c r="D43" s="18">
        <v>23.27000000000001</v>
      </c>
      <c r="E43" s="18">
        <v>24.046999999999979</v>
      </c>
      <c r="F43" s="18">
        <v>23.581999999999972</v>
      </c>
      <c r="G43" s="18">
        <v>22.856000000000016</v>
      </c>
      <c r="H43" s="18">
        <v>23.070999999999991</v>
      </c>
      <c r="I43" s="18">
        <v>23.242999999999984</v>
      </c>
      <c r="J43" s="40">
        <v>26.54000000000002</v>
      </c>
      <c r="K43" s="40">
        <v>26.659999999999972</v>
      </c>
      <c r="L43" s="40">
        <v>32.47</v>
      </c>
      <c r="M43" s="40">
        <v>33</v>
      </c>
      <c r="N43" s="40">
        <f>N34-SUM(N37:N42)</f>
        <v>27.995999999999981</v>
      </c>
      <c r="O43" s="40">
        <f t="shared" ref="O43:Q43" si="4">O34-SUM(O37:O42)</f>
        <v>20.314999999999998</v>
      </c>
      <c r="P43" s="40">
        <f t="shared" si="4"/>
        <v>24.398441830000081</v>
      </c>
      <c r="Q43" s="40">
        <f t="shared" si="4"/>
        <v>0</v>
      </c>
      <c r="R43" s="20">
        <v>3.9510655773138361</v>
      </c>
      <c r="S43" s="20">
        <v>-1.9337131450908944</v>
      </c>
      <c r="T43" s="20">
        <v>-3.0786192858958414</v>
      </c>
      <c r="U43" s="20">
        <v>0.94067203360157003</v>
      </c>
      <c r="V43" s="20">
        <v>0.7455246846690371</v>
      </c>
      <c r="W43" s="42">
        <v>14.184915888654814</v>
      </c>
      <c r="X43" s="42">
        <v>0.45214770158233297</v>
      </c>
      <c r="Y43" s="42">
        <v>21.792948237059395</v>
      </c>
      <c r="Z43" s="42">
        <f t="shared" si="2"/>
        <v>1.632275947028039</v>
      </c>
      <c r="AA43" s="42">
        <f t="shared" si="2"/>
        <v>-15.163636363636424</v>
      </c>
      <c r="AB43" s="42">
        <f t="shared" si="2"/>
        <v>-27.436062294613471</v>
      </c>
      <c r="AC43" s="42">
        <f t="shared" si="2"/>
        <v>20.100624317007544</v>
      </c>
      <c r="AD43" s="42"/>
      <c r="AE43" s="32">
        <f t="shared" si="3"/>
        <v>0.72408871783244955</v>
      </c>
    </row>
    <row r="44" spans="1:32" s="73" customFormat="1" ht="6" customHeight="1" x14ac:dyDescent="0.2">
      <c r="A44" s="69"/>
      <c r="B44" s="70"/>
      <c r="C44" s="70"/>
      <c r="D44" s="70"/>
      <c r="E44" s="70"/>
      <c r="F44" s="70"/>
      <c r="G44" s="70"/>
      <c r="H44" s="70"/>
      <c r="I44" s="70"/>
      <c r="J44" s="71"/>
      <c r="K44" s="71"/>
      <c r="L44" s="71"/>
      <c r="M44" s="71"/>
      <c r="N44" s="71"/>
      <c r="O44" s="71"/>
      <c r="P44" s="71"/>
      <c r="Q44" s="69"/>
      <c r="R44" s="69"/>
      <c r="S44" s="69"/>
      <c r="T44" s="69"/>
      <c r="U44" s="69"/>
      <c r="V44" s="69"/>
      <c r="W44" s="72"/>
      <c r="X44" s="72"/>
      <c r="Y44" s="72"/>
      <c r="Z44" s="72"/>
      <c r="AA44" s="72"/>
      <c r="AB44" s="72"/>
      <c r="AC44" s="72"/>
      <c r="AD44" s="72"/>
      <c r="AE44" s="69"/>
    </row>
    <row r="45" spans="1:32" ht="14.45" customHeight="1" x14ac:dyDescent="0.2">
      <c r="A45" s="12"/>
      <c r="B45" s="18"/>
      <c r="C45" s="18"/>
      <c r="D45" s="18"/>
      <c r="E45" s="18"/>
      <c r="F45" s="18"/>
      <c r="G45" s="18"/>
      <c r="H45" s="18"/>
      <c r="I45" s="18"/>
      <c r="J45" s="40"/>
      <c r="K45" s="40"/>
      <c r="L45" s="40"/>
      <c r="M45" s="40"/>
      <c r="N45" s="40"/>
      <c r="O45" s="40"/>
      <c r="P45" s="40"/>
      <c r="Q45" s="12"/>
      <c r="R45" s="12"/>
      <c r="S45" s="12"/>
      <c r="T45" s="12"/>
      <c r="U45" s="12"/>
      <c r="V45" s="12"/>
      <c r="W45" s="36"/>
      <c r="X45" s="36"/>
      <c r="Y45" s="36"/>
      <c r="Z45" s="36"/>
      <c r="AA45" s="36"/>
      <c r="AB45" s="36"/>
      <c r="AC45" s="36"/>
      <c r="AD45" s="36"/>
      <c r="AE45" s="74" t="s">
        <v>35</v>
      </c>
    </row>
    <row r="46" spans="1:32" ht="13.15" customHeight="1" x14ac:dyDescent="0.2">
      <c r="A46" s="14" t="s">
        <v>17</v>
      </c>
      <c r="B46" s="9">
        <v>155.20735048513791</v>
      </c>
      <c r="C46" s="9">
        <v>143.12590716362843</v>
      </c>
      <c r="D46" s="9">
        <v>160.78399999999965</v>
      </c>
      <c r="E46" s="9">
        <v>187.5200000000001</v>
      </c>
      <c r="F46" s="9">
        <v>219.41399999999999</v>
      </c>
      <c r="G46" s="9">
        <v>255.61599999999976</v>
      </c>
      <c r="H46" s="9">
        <v>261.04299999999995</v>
      </c>
      <c r="I46" s="9">
        <v>273.41399999999982</v>
      </c>
      <c r="J46" s="37">
        <v>326.02300000000008</v>
      </c>
      <c r="K46" s="37">
        <v>373.43599999999992</v>
      </c>
      <c r="L46" s="37">
        <v>366.54100000000005</v>
      </c>
      <c r="M46" s="37">
        <v>360.601</v>
      </c>
      <c r="N46" s="37">
        <v>403</v>
      </c>
      <c r="O46" s="37">
        <v>392.16800000000001</v>
      </c>
      <c r="P46" s="37">
        <v>378.43124535000004</v>
      </c>
      <c r="Q46" s="12"/>
      <c r="R46" s="20">
        <v>8.2035510060414989</v>
      </c>
      <c r="S46" s="20">
        <v>17.00831911262792</v>
      </c>
      <c r="T46" s="20">
        <v>16.499402955144053</v>
      </c>
      <c r="U46" s="20">
        <v>2.1231065348022802</v>
      </c>
      <c r="V46" s="20">
        <v>4.7390659776358186</v>
      </c>
      <c r="W46" s="42">
        <v>19.24151652804915</v>
      </c>
      <c r="X46" s="42">
        <v>14.542839002156237</v>
      </c>
      <c r="Y46" s="42">
        <v>-1.8463672490064864</v>
      </c>
      <c r="Z46" s="42">
        <f>(M46/L46-1)*100</f>
        <v>-1.6205554085354845</v>
      </c>
      <c r="AA46" s="42">
        <f t="shared" ref="AA46:AC46" si="5">(N46/M46-1)*100</f>
        <v>11.757870887767918</v>
      </c>
      <c r="AB46" s="42">
        <f t="shared" si="5"/>
        <v>-2.6878411910669975</v>
      </c>
      <c r="AC46" s="42">
        <f t="shared" si="5"/>
        <v>-3.5027729569980126</v>
      </c>
      <c r="AD46" s="42"/>
      <c r="AE46" s="32">
        <f>100*(EXP(LN(P46/B46)/24)-1)</f>
        <v>3.7834521573253177</v>
      </c>
    </row>
    <row r="47" spans="1:32" ht="13.15" customHeight="1" x14ac:dyDescent="0.2">
      <c r="A47" s="14" t="s">
        <v>7</v>
      </c>
      <c r="B47" s="17">
        <v>2.65457224129685</v>
      </c>
      <c r="C47" s="17">
        <v>2.1563308020741583</v>
      </c>
      <c r="D47" s="17">
        <v>1.9502758738390382</v>
      </c>
      <c r="E47" s="17">
        <v>1.8252621064509764</v>
      </c>
      <c r="F47" s="17">
        <v>2.009916850263695</v>
      </c>
      <c r="G47" s="17">
        <v>2.2321915491688422</v>
      </c>
      <c r="H47" s="17">
        <v>2.2732580872421555</v>
      </c>
      <c r="I47" s="17">
        <v>2.4163137900910567</v>
      </c>
      <c r="J47" s="38">
        <v>2.5329036713013986</v>
      </c>
      <c r="K47" s="38">
        <v>2.9226184951202301</v>
      </c>
      <c r="L47" s="38">
        <v>2.354216289418678</v>
      </c>
      <c r="M47" s="38">
        <v>2.7354045785660484</v>
      </c>
      <c r="N47" s="38">
        <v>3</v>
      </c>
      <c r="O47" s="38">
        <v>2.9</v>
      </c>
      <c r="P47" s="38">
        <v>2.2999999999999998</v>
      </c>
      <c r="Q47" s="12"/>
      <c r="R47" s="12"/>
      <c r="S47" s="12"/>
      <c r="T47" s="12"/>
      <c r="U47" s="12"/>
      <c r="V47" s="12"/>
      <c r="W47" s="36"/>
      <c r="X47" s="36"/>
      <c r="Y47" s="36"/>
      <c r="Z47" s="36"/>
      <c r="AA47" s="36"/>
      <c r="AB47" s="36"/>
      <c r="AC47" s="36"/>
      <c r="AD47" s="36"/>
      <c r="AE47" s="12"/>
      <c r="AF47" s="12"/>
    </row>
    <row r="48" spans="1:32" ht="13.15" customHeight="1" x14ac:dyDescent="0.2">
      <c r="A48" s="14"/>
      <c r="B48" s="17"/>
      <c r="C48" s="17"/>
      <c r="D48" s="17"/>
      <c r="E48" s="17"/>
      <c r="F48" s="17"/>
      <c r="G48" s="17"/>
      <c r="H48" s="17"/>
      <c r="I48" s="17"/>
      <c r="J48" s="38"/>
      <c r="K48" s="38"/>
      <c r="L48" s="38"/>
      <c r="M48" s="38"/>
      <c r="N48" s="38"/>
      <c r="O48" s="38"/>
      <c r="P48" s="38"/>
      <c r="Q48" s="12"/>
      <c r="R48" s="12"/>
      <c r="S48" s="12"/>
      <c r="T48" s="12"/>
      <c r="U48" s="12"/>
      <c r="V48" s="12"/>
      <c r="W48" s="36"/>
      <c r="X48" s="36"/>
      <c r="Y48" s="36"/>
      <c r="Z48" s="36"/>
      <c r="AA48" s="36"/>
      <c r="AB48" s="36"/>
      <c r="AC48" s="36"/>
      <c r="AD48" s="36"/>
      <c r="AE48" s="12"/>
      <c r="AF48" s="12"/>
    </row>
    <row r="49" spans="1:16" x14ac:dyDescent="0.2">
      <c r="A49" s="21" t="s">
        <v>13</v>
      </c>
      <c r="B49" s="10"/>
      <c r="N49" s="67"/>
      <c r="O49" s="67"/>
      <c r="P49" s="67"/>
    </row>
    <row r="50" spans="1:16" x14ac:dyDescent="0.2">
      <c r="A50" s="21" t="s">
        <v>12</v>
      </c>
      <c r="B50" s="10"/>
    </row>
    <row r="51" spans="1:16" x14ac:dyDescent="0.2">
      <c r="B51" s="10"/>
    </row>
    <row r="52" spans="1:16" x14ac:dyDescent="0.2">
      <c r="B52" s="10"/>
    </row>
    <row r="53" spans="1:16" x14ac:dyDescent="0.2">
      <c r="B53" s="10"/>
    </row>
    <row r="54" spans="1:16" x14ac:dyDescent="0.2">
      <c r="B54" s="10"/>
    </row>
    <row r="55" spans="1:16" x14ac:dyDescent="0.2">
      <c r="B55" s="10"/>
    </row>
    <row r="56" spans="1:16" x14ac:dyDescent="0.2">
      <c r="B56" s="10"/>
    </row>
    <row r="57" spans="1:16" x14ac:dyDescent="0.2">
      <c r="B57" s="10"/>
    </row>
    <row r="58" spans="1:16" x14ac:dyDescent="0.2">
      <c r="B58" s="10"/>
    </row>
  </sheetData>
  <phoneticPr fontId="1" type="noConversion"/>
  <pageMargins left="0.31" right="0.18" top="0.61" bottom="0.56999999999999995" header="0.4921259845" footer="0.35"/>
  <pageSetup paperSize="9" scale="74" orientation="landscape" r:id="rId1"/>
  <headerFooter alignWithMargins="0">
    <oddFooter>&amp;C&amp;"Verdana,Normaali"&amp;7sivu &amp;P</oddFooter>
  </headerFooter>
  <ignoredErrors>
    <ignoredError sqref="M10 Z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3" ma:contentTypeDescription="Create a new document." ma:contentTypeScope="" ma:versionID="b9255006cb7eba16f68cb56e7f5e1c9f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557d96c712ad79041ebfb4d492feedd0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E0546-1F2B-4C48-A09C-E076C4DD7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DE28C-953D-4A66-8B27-5F9241884A7E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932016e1-39dc-4ccb-b3f5-182c0cf322a9"/>
    <ds:schemaRef ds:uri="http://schemas.microsoft.com/office/2006/documentManagement/types"/>
    <ds:schemaRef ds:uri="http://purl.org/dc/terms/"/>
    <ds:schemaRef ds:uri="http://schemas.microsoft.com/office/2006/metadata/properties"/>
    <ds:schemaRef ds:uri="44596b14-e993-4e08-9bb4-0f1b5ec554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53275F-F3EC-43B1-A08C-35F5DE8D7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euro</vt:lpstr>
      <vt:lpstr>euro!Tulostusalue</vt:lpstr>
      <vt:lpstr>euro!Tulostusotsikot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2018-01-08T08:53:59Z</cp:lastPrinted>
  <dcterms:created xsi:type="dcterms:W3CDTF">2000-01-19T12:41:01Z</dcterms:created>
  <dcterms:modified xsi:type="dcterms:W3CDTF">2023-05-31T12:57:59Z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