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6" windowWidth="15180" windowHeight="11640" activeTab="0"/>
  </bookViews>
  <sheets>
    <sheet name="Tiedot" sheetId="1" r:id="rId1"/>
    <sheet name="Laskelma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<sst xmlns="http://schemas.openxmlformats.org/spreadsheetml/2006/main" count="33" uniqueCount="33">
  <si>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Lapsiryhmä</t>
  </si>
  <si>
    <t>Kerroin</t>
  </si>
  <si>
    <t>lkm</t>
  </si>
  <si>
    <t>3-6 v</t>
  </si>
  <si>
    <t>0-3 v</t>
  </si>
  <si>
    <t>1/2 päivähoito yli 3v</t>
  </si>
  <si>
    <t>Yhteensä</t>
  </si>
  <si>
    <t>Lasten</t>
  </si>
  <si>
    <t>Laskennallinen</t>
  </si>
  <si>
    <t>Laskennallisten</t>
  </si>
  <si>
    <t>Kustannukset</t>
  </si>
  <si>
    <t>per lapsi</t>
  </si>
  <si>
    <t>hoitovuosien lkm</t>
  </si>
  <si>
    <t>Laskennallisen hoitovuoden hinta</t>
  </si>
  <si>
    <t>Puolipäivähoidon budjetoitu kustannus</t>
  </si>
  <si>
    <t>0-3 vuotiaan budjetoitu kustannus</t>
  </si>
  <si>
    <t>Asiakastyytyväisyysprosentti</t>
  </si>
  <si>
    <t>Positiivisten asiakasvaikutusten määrä</t>
  </si>
  <si>
    <t>Positiivisen asiakasvaikutuksen kustannus</t>
  </si>
  <si>
    <t xml:space="preserve">yksikköhinta </t>
  </si>
  <si>
    <t>Tuote-kustannukset</t>
  </si>
  <si>
    <t>Laskelma liittyy Kustannuslaskentaoppaan kunnille ja kuntayhtymille</t>
  </si>
  <si>
    <t xml:space="preserve">lukuun 13 </t>
  </si>
  <si>
    <t>Palkkakustannukset</t>
  </si>
  <si>
    <t>Ateriat</t>
  </si>
  <si>
    <t>Välipalat</t>
  </si>
  <si>
    <t>Siivous, lämmitys, kiinteistönhuolto</t>
  </si>
  <si>
    <t>Toimintakustannukset yhteensä</t>
  </si>
  <si>
    <t>Poisto + korko sitoutuneelle pääomalle</t>
  </si>
  <si>
    <t>Suoritekustannukset yhteensä</t>
  </si>
  <si>
    <t>Suoritekustannus</t>
  </si>
  <si>
    <t>Hallinnon vyörytyserät</t>
  </si>
  <si>
    <t>Tuotekustannukset yhteensä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</si>
</sst>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0.0"/>
    <numFmt numFmtId="168" formatCode="0.000"/>
    <numFmt numFmtId="169" formatCode="0.00000"/>
    <numFmt numFmtId="170" formatCode="0.0000"/>
    <numFmt numFmtId="171" formatCode="#,##0.0"/>
    <numFmt numFmtId="172" formatCode="#,##0.0\ _€"/>
    <numFmt numFmtId="173" formatCode="#,##0.00\ &quot;€&quot;"/>
    <numFmt numFmtId="174" formatCode="#,##0\ &quot;€&quot;"/>
    <numFmt numFmtId="175" formatCode="#,##0.0\ &quot;€&quot;;[Red]\-#,##0.0\ &quot;€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Verdana"/>
      <family val="2"/>
    </font>
    <font>
      <b/>
      <sz val="9"/>
      <color indexed="12"/>
      <name val="Verdana"/>
      <family val="2"/>
    </font>
    <font>
      <b/>
      <i/>
      <sz val="9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5" fillId="0" borderId="14" xfId="0" applyFont="1" applyBorder="1" applyAlignment="1">
      <alignment/>
    </xf>
    <xf numFmtId="0" fontId="5" fillId="33" borderId="15" xfId="0" applyFont="1" applyFill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Fill="1" applyBorder="1" applyAlignment="1">
      <alignment horizontal="left"/>
    </xf>
    <xf numFmtId="167" fontId="8" fillId="0" borderId="0" xfId="0" applyNumberFormat="1" applyFont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9" fillId="0" borderId="0" xfId="0" applyNumberFormat="1" applyFont="1" applyAlignment="1">
      <alignment horizontal="center"/>
    </xf>
    <xf numFmtId="173" fontId="9" fillId="0" borderId="11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173" fontId="8" fillId="0" borderId="11" xfId="0" applyNumberFormat="1" applyFont="1" applyBorder="1" applyAlignment="1">
      <alignment horizontal="center"/>
    </xf>
    <xf numFmtId="173" fontId="9" fillId="0" borderId="0" xfId="0" applyNumberFormat="1" applyFont="1" applyAlignment="1">
      <alignment/>
    </xf>
    <xf numFmtId="173" fontId="9" fillId="0" borderId="11" xfId="0" applyNumberFormat="1" applyFont="1" applyBorder="1" applyAlignment="1">
      <alignment/>
    </xf>
    <xf numFmtId="0" fontId="10" fillId="33" borderId="0" xfId="0" applyFont="1" applyFill="1" applyAlignment="1">
      <alignment/>
    </xf>
    <xf numFmtId="6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6" fillId="33" borderId="14" xfId="0" applyFont="1" applyFill="1" applyBorder="1" applyAlignment="1">
      <alignment wrapText="1"/>
    </xf>
    <xf numFmtId="0" fontId="0" fillId="0" borderId="15" xfId="0" applyBorder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5">
      <c r="A2" s="33" t="s">
        <v>21</v>
      </c>
    </row>
    <row r="3" ht="15">
      <c r="A3" s="33" t="s">
        <v>22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J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2.28125" style="0" customWidth="1"/>
    <col min="3" max="3" width="37.00390625" style="0" bestFit="1" customWidth="1"/>
    <col min="4" max="4" width="14.7109375" style="0" customWidth="1"/>
    <col min="5" max="5" width="10.7109375" style="0" bestFit="1" customWidth="1"/>
    <col min="6" max="6" width="17.00390625" style="0" customWidth="1"/>
    <col min="7" max="7" width="17.421875" style="0" customWidth="1"/>
    <col min="8" max="8" width="15.00390625" style="0" customWidth="1"/>
    <col min="9" max="9" width="14.7109375" style="0" customWidth="1"/>
  </cols>
  <sheetData>
    <row r="2" ht="12.75">
      <c r="G2" s="1"/>
    </row>
    <row r="3" spans="3:9" ht="12.75">
      <c r="C3" s="12" t="s">
        <v>0</v>
      </c>
      <c r="D3" s="10" t="s">
        <v>7</v>
      </c>
      <c r="E3" s="10" t="s">
        <v>1</v>
      </c>
      <c r="F3" s="14" t="s">
        <v>9</v>
      </c>
      <c r="G3" s="16" t="s">
        <v>8</v>
      </c>
      <c r="H3" s="36" t="s">
        <v>20</v>
      </c>
      <c r="I3" s="18" t="s">
        <v>10</v>
      </c>
    </row>
    <row r="4" spans="3:10" ht="12.75">
      <c r="C4" s="13"/>
      <c r="D4" s="11" t="s">
        <v>2</v>
      </c>
      <c r="E4" s="11"/>
      <c r="F4" s="15" t="s">
        <v>12</v>
      </c>
      <c r="G4" s="17" t="s">
        <v>19</v>
      </c>
      <c r="H4" s="37"/>
      <c r="I4" s="19" t="s">
        <v>11</v>
      </c>
      <c r="J4" s="2"/>
    </row>
    <row r="5" spans="3:9" ht="12.75">
      <c r="C5" s="3" t="s">
        <v>3</v>
      </c>
      <c r="D5" s="4">
        <v>19</v>
      </c>
      <c r="E5" s="4">
        <v>1</v>
      </c>
      <c r="F5" s="20">
        <f>D5*E5</f>
        <v>19</v>
      </c>
      <c r="G5" s="26">
        <f>$D$25/F8</f>
        <v>8174.880763116057</v>
      </c>
      <c r="H5" s="28">
        <f>F5*G5</f>
        <v>155322.73449920508</v>
      </c>
      <c r="I5" s="31">
        <f>H5/D5</f>
        <v>8174.880763116057</v>
      </c>
    </row>
    <row r="6" spans="3:9" ht="12.75">
      <c r="C6" s="3" t="s">
        <v>4</v>
      </c>
      <c r="D6" s="4">
        <v>22</v>
      </c>
      <c r="E6" s="4">
        <v>1.75</v>
      </c>
      <c r="F6" s="21">
        <f>D6*E6</f>
        <v>38.5</v>
      </c>
      <c r="G6" s="26">
        <f>G5</f>
        <v>8174.880763116057</v>
      </c>
      <c r="H6" s="28">
        <f>F6*G6</f>
        <v>314732.9093799682</v>
      </c>
      <c r="I6" s="31">
        <f>H6/D6</f>
        <v>14306.0413354531</v>
      </c>
    </row>
    <row r="7" spans="3:9" ht="12.75">
      <c r="C7" s="5" t="s">
        <v>5</v>
      </c>
      <c r="D7" s="6">
        <v>9</v>
      </c>
      <c r="E7" s="6">
        <v>0.6</v>
      </c>
      <c r="F7" s="22">
        <f>D7*E7</f>
        <v>5.3999999999999995</v>
      </c>
      <c r="G7" s="26">
        <f>G6</f>
        <v>8174.880763116057</v>
      </c>
      <c r="H7" s="29">
        <f>F7*G7</f>
        <v>44144.356120826706</v>
      </c>
      <c r="I7" s="31">
        <f>H7/D7</f>
        <v>4904.928457869634</v>
      </c>
    </row>
    <row r="8" spans="3:9" ht="13.5" thickBot="1">
      <c r="C8" s="7" t="s">
        <v>6</v>
      </c>
      <c r="D8" s="8">
        <f>SUM(D5:D7)</f>
        <v>50</v>
      </c>
      <c r="E8" s="9"/>
      <c r="F8" s="23">
        <f>SUM(F5:F7)</f>
        <v>62.9</v>
      </c>
      <c r="G8" s="27">
        <f>G7</f>
        <v>8174.880763116057</v>
      </c>
      <c r="H8" s="30">
        <f>SUM(H5:H7)</f>
        <v>514200</v>
      </c>
      <c r="I8" s="32">
        <f>H8/D8</f>
        <v>10284</v>
      </c>
    </row>
    <row r="9" ht="14.25" customHeight="1" thickTop="1"/>
    <row r="11" spans="3:4" ht="12.75">
      <c r="C11" t="s">
        <v>23</v>
      </c>
      <c r="D11" s="35">
        <v>340000</v>
      </c>
    </row>
    <row r="12" spans="3:4" ht="12.75">
      <c r="C12" t="s">
        <v>24</v>
      </c>
      <c r="D12" s="35">
        <f>12200*1</f>
        <v>12200</v>
      </c>
    </row>
    <row r="13" spans="3:4" ht="12.75">
      <c r="C13" t="s">
        <v>25</v>
      </c>
      <c r="D13" s="35">
        <f>24000*0.5</f>
        <v>12000</v>
      </c>
    </row>
    <row r="14" spans="3:4" ht="12.75">
      <c r="C14" t="s">
        <v>26</v>
      </c>
      <c r="D14" s="35">
        <v>50000</v>
      </c>
    </row>
    <row r="15" spans="3:4" ht="12.75">
      <c r="C15" t="s">
        <v>27</v>
      </c>
      <c r="D15" s="35">
        <f>SUM(D11:D14)</f>
        <v>414200</v>
      </c>
    </row>
    <row r="16" ht="12.75">
      <c r="D16" s="35"/>
    </row>
    <row r="17" ht="12.75">
      <c r="D17" s="35"/>
    </row>
    <row r="18" spans="3:4" ht="12.75">
      <c r="C18" t="s">
        <v>28</v>
      </c>
      <c r="D18" s="35">
        <f>80000</f>
        <v>80000</v>
      </c>
    </row>
    <row r="19" spans="3:4" ht="12.75">
      <c r="C19" t="s">
        <v>29</v>
      </c>
      <c r="D19" s="35">
        <f>D18+D15</f>
        <v>494200</v>
      </c>
    </row>
    <row r="20" ht="12.75">
      <c r="D20" s="35"/>
    </row>
    <row r="21" spans="3:4" ht="12.75">
      <c r="C21" t="s">
        <v>30</v>
      </c>
      <c r="D21" s="35">
        <f>D19/D8</f>
        <v>9884</v>
      </c>
    </row>
    <row r="23" spans="3:4" ht="12.75">
      <c r="C23" t="s">
        <v>31</v>
      </c>
      <c r="D23" s="34">
        <v>20000</v>
      </c>
    </row>
    <row r="25" spans="3:4" ht="12.75">
      <c r="C25" t="s">
        <v>32</v>
      </c>
      <c r="D25" s="34">
        <f>D23+D19</f>
        <v>514200</v>
      </c>
    </row>
    <row r="26" ht="12.75">
      <c r="D26" s="34"/>
    </row>
    <row r="29" spans="3:5" ht="12.75">
      <c r="C29" t="s">
        <v>13</v>
      </c>
      <c r="D29" s="25">
        <f>D25/F8</f>
        <v>8174.880763116057</v>
      </c>
      <c r="E29" s="25"/>
    </row>
    <row r="30" spans="3:4" ht="12.75">
      <c r="C30" t="s">
        <v>14</v>
      </c>
      <c r="D30" s="25">
        <f>D29*E7</f>
        <v>4904.928457869634</v>
      </c>
    </row>
    <row r="31" spans="3:4" ht="12.75">
      <c r="C31" t="s">
        <v>15</v>
      </c>
      <c r="D31" s="25">
        <f>D29*E6</f>
        <v>14306.0413354531</v>
      </c>
    </row>
    <row r="32" spans="3:4" ht="12.75">
      <c r="C32" t="s">
        <v>16</v>
      </c>
      <c r="D32" s="24">
        <v>0.008</v>
      </c>
    </row>
    <row r="33" spans="3:4" ht="12.75">
      <c r="C33" t="s">
        <v>17</v>
      </c>
      <c r="D33">
        <f>F8*0.8</f>
        <v>50.32</v>
      </c>
    </row>
    <row r="34" spans="3:4" ht="12.75">
      <c r="C34" t="s">
        <v>18</v>
      </c>
      <c r="D34" s="25">
        <f>H8/D33</f>
        <v>10218.600953895071</v>
      </c>
    </row>
  </sheetData>
  <sheetProtection/>
  <mergeCells count="1">
    <mergeCell ref="H3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Kuntaliitto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Kustannusperusteinen budjetointi</dc:title>
  <dc:subject/>
  <dc:creator>myllyoi</dc:creator>
  <cp:keywords/>
  <dc:description/>
  <cp:lastModifiedBy>Valkeinen Tuija</cp:lastModifiedBy>
  <dcterms:created xsi:type="dcterms:W3CDTF">2009-02-02T14:09:41Z</dcterms:created>
  <dcterms:modified xsi:type="dcterms:W3CDTF">2016-12-27T08:46:01Z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G94TWSLYV3F3-8472-15</vt:lpwstr>
  </property>
  <property fmtid="{D5CDD505-2E9C-101B-9397-08002B2CF9AE}" pid="3" name="_dlc_DocIdItemGuid">
    <vt:lpwstr>0d7e0ec8-017d-405f-a79f-040bad1e79b8</vt:lpwstr>
  </property>
  <property fmtid="{D5CDD505-2E9C-101B-9397-08002B2CF9AE}" pid="4" name="_dlc_DocIdUrl">
    <vt:lpwstr>http://www.kunnat.net/fi/tietopankit/uutisia/2012/_layouts/DocIdRedir.aspx?ID=G94TWSLYV3F3-8472-15, G94TWSLYV3F3-8472-15</vt:lpwstr>
  </property>
</Properties>
</file>