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15440" windowHeight="6780" activeTab="0"/>
  </bookViews>
  <sheets>
    <sheet name="sijoitettujen_laskutusmalli1" sheetId="1" r:id="rId1"/>
    <sheet name="sijoitettujen_laskutusmalli2" sheetId="2" r:id="rId2"/>
    <sheet name="Esimerkki liitetiedoista" sheetId="3" r:id="rId3"/>
  </sheets>
  <definedNames>
    <definedName name="_xlnm.Print_Titles" localSheetId="0">'sijoitettujen_laskutusmalli1'!$1:$2</definedName>
    <definedName name="_xlnm.Print_Titles" localSheetId="1">'sijoitettujen_laskutusmalli2'!$1:$2</definedName>
  </definedNames>
  <calcPr fullCalcOnLoad="1"/>
</workbook>
</file>

<file path=xl/sharedStrings.xml><?xml version="1.0" encoding="utf-8"?>
<sst xmlns="http://schemas.openxmlformats.org/spreadsheetml/2006/main" count="176" uniqueCount="94">
  <si>
    <t>- mistä koulun A (alakoulu) kustannukset</t>
  </si>
  <si>
    <t>- mistä koulun B (yläkoulu) kustannukset</t>
  </si>
  <si>
    <t>Laskutettava euromäärä</t>
  </si>
  <si>
    <t>Kustannukset 2015</t>
  </si>
  <si>
    <t>Oppilaat 
2015</t>
  </si>
  <si>
    <t>Sijoitettujen perusopetuksen laskutus</t>
  </si>
  <si>
    <t>Euroa/oppilas/
työpäivä 2015</t>
  </si>
  <si>
    <t>Euroa/oppilas
2015</t>
  </si>
  <si>
    <t>Oppilaan osuus koulun keskimääräisistä kustannuksista</t>
  </si>
  <si>
    <t>Oppilaan osuus avustajakustannuksesta</t>
  </si>
  <si>
    <r>
      <t xml:space="preserve">HUOM! Tämä laskentaesimerkki on </t>
    </r>
    <r>
      <rPr>
        <b/>
        <i/>
        <u val="single"/>
        <sz val="12"/>
        <color indexed="10"/>
        <rFont val="Arial"/>
        <family val="2"/>
      </rPr>
      <t>apuväline,</t>
    </r>
    <r>
      <rPr>
        <i/>
        <sz val="12"/>
        <color indexed="10"/>
        <rFont val="Arial"/>
        <family val="2"/>
      </rPr>
      <t xml:space="preserve"> ei määrämuotoinen ja täydellinen valmis toimintaohje. Tämä laskentataulukko </t>
    </r>
    <r>
      <rPr>
        <b/>
        <i/>
        <u val="single"/>
        <sz val="12"/>
        <color indexed="10"/>
        <rFont val="Arial"/>
        <family val="2"/>
      </rPr>
      <t>ei sellaisenaan sovellu</t>
    </r>
    <r>
      <rPr>
        <b/>
        <i/>
        <sz val="12"/>
        <color indexed="10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laskutuksen liitteeksi, vaan jokaisen toimijan tulee soveltaa laskentaa omaan toimintaansa sopivalla tavalla.</t>
    </r>
  </si>
  <si>
    <r>
      <t xml:space="preserve">Toimintakulut opetuksen </t>
    </r>
    <r>
      <rPr>
        <b/>
        <sz val="12"/>
        <color indexed="8"/>
        <rFont val="Arial"/>
        <family val="2"/>
      </rPr>
      <t>järjestäjän kulurakenteen mukaisesti</t>
    </r>
    <r>
      <rPr>
        <sz val="12"/>
        <color theme="1"/>
        <rFont val="Arial"/>
        <family val="2"/>
      </rPr>
      <t xml:space="preserve"> jyvitettynä oppilaan käymälle koululle.</t>
    </r>
  </si>
  <si>
    <t>Toimintakulut ts. todelliset kustannukset yhteensä</t>
  </si>
  <si>
    <t>Todelliset kustannukset 2015</t>
  </si>
  <si>
    <t>Oppilaan käymän koulun vuoden 2015 kustannukset jaetaan vuoden 2015 oppilasmäärällä (oppilaan käymän koulun oppilasmäärä) ja vuoden 2015 työpäivien määrällä (184 pv).</t>
  </si>
  <si>
    <t>Vuoden 2015 kustannukset (€/oppilas/työpäivä) korotetaan indeksillä 1,0 % vuoden 2016 tasoon. 
Työpäiviä vuonna 2016 on 190 kpl. Oppilasmääränä käytetään vuoden 2016 oppilasmäärää.</t>
  </si>
  <si>
    <t>Euroa/oppilas/
työpäivä 2016</t>
  </si>
  <si>
    <t>Euroa/oppilas
2016</t>
  </si>
  <si>
    <t>Oppilaat 
2016</t>
  </si>
  <si>
    <t>Kustannukset 2016</t>
  </si>
  <si>
    <t>Kotikuntakorvaus 2016</t>
  </si>
  <si>
    <t>Tulot 
2016</t>
  </si>
  <si>
    <t>Kotikunnalta laskutettava korvaus 
2016</t>
  </si>
  <si>
    <r>
      <t xml:space="preserve">Oppilaalla on henkilökohtainen kouluavustaja, jonka kustannus laskutetaan oppilaan kotikunnalta aiheuttamisperiaatteen mukaisesti. Koulussa on kaksi avustajaa, jotka avustavat kumpikin kahta oppilasta. Syyslukukauden (90/190 työpäivää) koulussa olleen oppilaan osuus avustajakustannuksesta
= </t>
    </r>
    <r>
      <rPr>
        <b/>
        <i/>
        <sz val="12"/>
        <color indexed="62"/>
        <rFont val="Arial"/>
        <family val="2"/>
      </rPr>
      <t>90/190 (työpäivää koko vuodesta) * 60 000 (euroa) / 2 (avustajaa) / 2 (avustettavaa oppilasta)</t>
    </r>
  </si>
  <si>
    <t xml:space="preserve">Oppilaalla on avustaja, jonka kustannus halutaan laskuttaa aiheuttamisperiaatteen mukaisesti. Tästä johtuen oppilaan käymän koulun kustannuksista vähennetään koulun kaikkien avustajien palkka-kustannusten summa (60 000 euroa / vuosi 2016). Vuonna 2016 on 190 työpäivää, joista kevätlukukaudella 100 ja syyslukukaudella 90. Oppilas on koulussa koko syyslukukauden 2016 eli 90 työpäivää. </t>
  </si>
  <si>
    <t>Aiheuttamisperiaatteen mukaiset kokonaiskulut</t>
  </si>
  <si>
    <t>Koulun kustannus ilman em. kustannusta</t>
  </si>
  <si>
    <t>Pidennetyn oppivelvollisuuden lisärahoitus</t>
  </si>
  <si>
    <t>Laskentaoletukset</t>
  </si>
  <si>
    <t>Työpäivien määrä</t>
  </si>
  <si>
    <t>2014 syksy</t>
  </si>
  <si>
    <t>2015 kevät</t>
  </si>
  <si>
    <t>2016 kevät</t>
  </si>
  <si>
    <t>2015 syksy</t>
  </si>
  <si>
    <t>2016 syksy</t>
  </si>
  <si>
    <t>2017 kevät</t>
  </si>
  <si>
    <t>Lukuvuosi</t>
  </si>
  <si>
    <t>2014-2015</t>
  </si>
  <si>
    <t>2015-2016</t>
  </si>
  <si>
    <t>2016-2017</t>
  </si>
  <si>
    <t>Työpäiviä</t>
  </si>
  <si>
    <t>vuodessa</t>
  </si>
  <si>
    <t>Kunnan peruspalvelujen hintaindeksi</t>
  </si>
  <si>
    <t>prosenttia</t>
  </si>
  <si>
    <t>Indeksikorotus 2015 &gt; 2016</t>
  </si>
  <si>
    <t>Koulun oppilasmäärä laskettu kuten Opetushallituksen oppilastiedonkeruu ohjeistaa.</t>
  </si>
  <si>
    <t>Vaihtoehtoinen tapa:</t>
  </si>
  <si>
    <t>Kustannukset/
opp./tp. 2016</t>
  </si>
  <si>
    <t>Oppilas on koulussa vuonna 2016 yhteensä</t>
  </si>
  <si>
    <t>työpäivää.</t>
  </si>
  <si>
    <t xml:space="preserve">Opetuksen järjestäjä ilmoittaa oppilaan kotikuntakorvauskyselyssä 31.12.2016, joten kotikuntakorvaus vähennetään täysimääräisenä oppilaan vuoden 2016 kustannuksesta. Oppilas on 10-vuotias. Kertoimet: 6-vuotias: 0,61, 7-12-vuotias: 1,00, 13-16-vuotias: 1,60. </t>
  </si>
  <si>
    <t>Oppilaan kustannuksesta vähennetään tulot. 
Kotikunnalta laskutettava korvaus saadaan kustannusten ja tulojen erotuksena.</t>
  </si>
  <si>
    <t>Vaikeimmin kehitysvammaiset</t>
  </si>
  <si>
    <t>Muut vammaiset</t>
  </si>
  <si>
    <t>--&gt; Erotus laskutetaan kotikunnalta</t>
  </si>
  <si>
    <t>--&gt; Tulot suuremmat kuin kulut. Laskutettavaa ei synny.</t>
  </si>
  <si>
    <t>Oppilaan kustannus</t>
  </si>
  <si>
    <t>Ko. oppilas</t>
  </si>
  <si>
    <r>
      <rPr>
        <b/>
        <sz val="12"/>
        <color indexed="8"/>
        <rFont val="Arial"/>
        <family val="2"/>
      </rPr>
      <t>Esimerkkilaskelma</t>
    </r>
    <r>
      <rPr>
        <sz val="12"/>
        <color theme="1"/>
        <rFont val="Arial"/>
        <family val="2"/>
      </rPr>
      <t xml:space="preserve"> kuntien ja opetuksen järjestäjän välillä tehtävän laskutuksen tueksi. Laskutusoikeus ja maksuvelvollisuus perustuvat kunnan peruspalvelujen valtionosuudesta annetun lain (1704/2009) 41 §:n 3-4 mom:iin.</t>
    </r>
  </si>
  <si>
    <r>
      <t xml:space="preserve">Indeksikorotus 2015 &gt; 2016 </t>
    </r>
    <r>
      <rPr>
        <sz val="10"/>
        <color indexed="8"/>
        <rFont val="Arial"/>
        <family val="2"/>
      </rPr>
      <t>(lähde: Kuntatalousohjelma 15.9.2016)</t>
    </r>
  </si>
  <si>
    <t>Koulun oppilasmäärä lasketaan kahden tilastointiajankohdan painotettuna keskiarvona kuten Opetushallituksen oppilastiedonkeruussa.</t>
  </si>
  <si>
    <t>Oppilaan tiedot</t>
  </si>
  <si>
    <t>Laskutusoikeus</t>
  </si>
  <si>
    <t>Kotikunta</t>
  </si>
  <si>
    <t>Koulun tiedot</t>
  </si>
  <si>
    <t xml:space="preserve">Pidennetty oppivelvollisuus </t>
  </si>
  <si>
    <t>Kotikuntakorvaus</t>
  </si>
  <si>
    <t>Oppilaan työpäivät</t>
  </si>
  <si>
    <t>Nimi</t>
  </si>
  <si>
    <t>Sotu</t>
  </si>
  <si>
    <t>Onko 16 b §:n 1 mom. esitetyllä tavalla kuntaan sijoitettu?
(KYLLÄ / EI)</t>
  </si>
  <si>
    <t>Alkaen xx.xx.xxxx</t>
  </si>
  <si>
    <t>Koulu</t>
  </si>
  <si>
    <t>Luokka-aste</t>
  </si>
  <si>
    <t>Ryhmä 
(esim. pienryhmä)</t>
  </si>
  <si>
    <t>EI / vaikeimmin keh.vamm. / muu vamm.</t>
  </si>
  <si>
    <t>Ilmoitettu tiedonkeruussa 20.9.XXXX-1 (KYLLÄ / EI)</t>
  </si>
  <si>
    <t>--&gt; Oppilaasta saatava lisärahoitus 
(0 / 50 % / 100 % ), euroa</t>
  </si>
  <si>
    <t>Ilmoitetaan kyselyssä 31.12.XXXX (KYLLÄ / EI)</t>
  </si>
  <si>
    <t>Oppilaan ikä 31.12.XXXX</t>
  </si>
  <si>
    <t>--&gt; Oppilaasta saatava kotikunta-korvaus, euroa</t>
  </si>
  <si>
    <t>Kevätlukukaudella
xx.xx. - xx.xx. (xx tp)</t>
  </si>
  <si>
    <t>Syyslukukaudella
xx.xx. - xx.xx. (xx tp)</t>
  </si>
  <si>
    <t>Yhteensä vuonna XXXX</t>
  </si>
  <si>
    <t/>
  </si>
  <si>
    <t>Ilmoitettu tiedonkeruussa 20.9.XXXX 
(KYLLÄ / EI)</t>
  </si>
  <si>
    <t>Lisärahoitus 2016</t>
  </si>
  <si>
    <t>Ko. oppilas 2016</t>
  </si>
  <si>
    <r>
      <rPr>
        <b/>
        <i/>
        <sz val="12"/>
        <color indexed="62"/>
        <rFont val="Arial"/>
        <family val="2"/>
      </rPr>
      <t xml:space="preserve">Esimerkki: </t>
    </r>
    <r>
      <rPr>
        <i/>
        <sz val="12"/>
        <color indexed="62"/>
        <rFont val="Arial"/>
        <family val="2"/>
      </rPr>
      <t>Sijoitettu kunnan X 10-vuotias oppilas aloittaa kunnan Y alakoulussa A syyslukukauden alkaessa 8/2016.</t>
    </r>
  </si>
  <si>
    <r>
      <rPr>
        <b/>
        <i/>
        <sz val="12"/>
        <color indexed="62"/>
        <rFont val="Arial"/>
        <family val="2"/>
      </rPr>
      <t xml:space="preserve">Esimerkki: </t>
    </r>
    <r>
      <rPr>
        <i/>
        <sz val="12"/>
        <color indexed="62"/>
        <rFont val="Arial"/>
        <family val="2"/>
      </rPr>
      <t>Sijoitettu kunnan X 14-vuotias oppilas aloittaa kunnan Y yläkoulussa B syyslukukauden alkaessa 8/2016. Oppilas on pidennetyn oppivelvollisuuden piirissä.</t>
    </r>
  </si>
  <si>
    <t>Opetuksen järjestäjä ilmoittaa oppilaan kotikuntakorvauskyselyssä 31.12.2016, joten kotikuntakorvaus vähennetään täysimääräisenä oppilaan vuoden 2016 kustannuksesta. Oppilas on 14-vuotias. Kertoimet: 6-vuotias: 0,61, 7-12-vuotias: 1,00, 13-16-vuotias: 1,60. 
Oppilas ilmoitetaan pidennetyn oppivelvollisuuden oppilaaksi 20.9.2016 (mutta ei 20.9.2015).</t>
  </si>
  <si>
    <t>kerroin</t>
  </si>
  <si>
    <t>euroa</t>
  </si>
  <si>
    <t>yhteensä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</si>
</sst>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  <numFmt numFmtId="173" formatCode="#,##0.0"/>
    <numFmt numFmtId="174" formatCode="#,##0.000"/>
    <numFmt numFmtId="175" formatCode="#,##0.0000"/>
    <numFmt numFmtId="176" formatCode="#,##0_ ;[Red]\-#,##0\ "/>
  </numFmts>
  <fonts count="7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62"/>
      <name val="Arial"/>
      <family val="2"/>
    </font>
    <font>
      <i/>
      <sz val="12"/>
      <color indexed="10"/>
      <name val="Arial"/>
      <family val="2"/>
    </font>
    <font>
      <i/>
      <sz val="12"/>
      <color indexed="6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55"/>
      <name val="Arial"/>
      <family val="2"/>
    </font>
    <font>
      <b/>
      <sz val="8"/>
      <color indexed="55"/>
      <name val="Arial"/>
      <family val="2"/>
    </font>
    <font>
      <u val="single"/>
      <sz val="12"/>
      <color indexed="55"/>
      <name val="Arial"/>
      <family val="2"/>
    </font>
    <font>
      <i/>
      <sz val="12"/>
      <color indexed="53"/>
      <name val="Arial"/>
      <family val="2"/>
    </font>
    <font>
      <sz val="24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40"/>
      <name val="Arial"/>
      <family val="2"/>
    </font>
    <font>
      <sz val="12"/>
      <color indexed="40"/>
      <name val="Arial"/>
      <family val="2"/>
    </font>
    <font>
      <b/>
      <sz val="8"/>
      <color indexed="4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u val="single"/>
      <sz val="12"/>
      <color theme="1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3" tint="0.39998000860214233"/>
      <name val="Arial"/>
      <family val="2"/>
    </font>
    <font>
      <i/>
      <sz val="12"/>
      <color theme="1"/>
      <name val="Arial"/>
      <family val="2"/>
    </font>
    <font>
      <sz val="12"/>
      <color theme="0" tint="-0.3499799966812134"/>
      <name val="Arial"/>
      <family val="2"/>
    </font>
    <font>
      <i/>
      <sz val="12"/>
      <color theme="9" tint="-0.24997000396251678"/>
      <name val="Arial"/>
      <family val="2"/>
    </font>
    <font>
      <u val="single"/>
      <sz val="12"/>
      <color theme="1"/>
      <name val="Arial"/>
      <family val="2"/>
    </font>
    <font>
      <i/>
      <sz val="12"/>
      <color theme="3" tint="0.39998000860214233"/>
      <name val="Arial"/>
      <family val="2"/>
    </font>
    <font>
      <sz val="24"/>
      <color theme="1"/>
      <name val="Arial"/>
      <family val="2"/>
    </font>
    <font>
      <i/>
      <sz val="12"/>
      <color rgb="FFFF0000"/>
      <name val="Arial"/>
      <family val="2"/>
    </font>
    <font>
      <u val="single"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u val="single"/>
      <sz val="12"/>
      <color theme="0" tint="-0.3499799966812134"/>
      <name val="Arial"/>
      <family val="2"/>
    </font>
    <font>
      <u val="single"/>
      <sz val="12"/>
      <color rgb="FF00B0F0"/>
      <name val="Arial"/>
      <family val="2"/>
    </font>
    <font>
      <sz val="12"/>
      <color rgb="FF00B0F0"/>
      <name val="Arial"/>
      <family val="2"/>
    </font>
    <font>
      <b/>
      <sz val="8"/>
      <color rgb="FF00B0F0"/>
      <name val="Arial"/>
      <family val="2"/>
    </font>
    <font>
      <b/>
      <sz val="8"/>
      <color theme="0" tint="-0.3499799966812134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58" fillId="33" borderId="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53" fillId="33" borderId="0" xfId="0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53" fillId="33" borderId="12" xfId="0" applyFont="1" applyFill="1" applyBorder="1" applyAlignment="1">
      <alignment/>
    </xf>
    <xf numFmtId="3" fontId="53" fillId="33" borderId="12" xfId="0" applyNumberFormat="1" applyFont="1" applyFill="1" applyBorder="1" applyAlignment="1">
      <alignment/>
    </xf>
    <xf numFmtId="0" fontId="0" fillId="33" borderId="11" xfId="0" applyFont="1" applyFill="1" applyBorder="1" applyAlignment="1" quotePrefix="1">
      <alignment/>
    </xf>
    <xf numFmtId="4" fontId="0" fillId="33" borderId="11" xfId="0" applyNumberFormat="1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58" fillId="33" borderId="13" xfId="0" applyFont="1" applyFill="1" applyBorder="1" applyAlignment="1">
      <alignment horizontal="right" wrapText="1"/>
    </xf>
    <xf numFmtId="0" fontId="60" fillId="33" borderId="0" xfId="0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3" fontId="53" fillId="33" borderId="14" xfId="0" applyNumberFormat="1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7" borderId="16" xfId="0" applyFont="1" applyFill="1" applyBorder="1" applyAlignment="1">
      <alignment/>
    </xf>
    <xf numFmtId="3" fontId="0" fillId="7" borderId="16" xfId="0" applyNumberFormat="1" applyFont="1" applyFill="1" applyBorder="1" applyAlignment="1">
      <alignment/>
    </xf>
    <xf numFmtId="3" fontId="53" fillId="7" borderId="17" xfId="0" applyNumberFormat="1" applyFont="1" applyFill="1" applyBorder="1" applyAlignment="1">
      <alignment horizontal="center"/>
    </xf>
    <xf numFmtId="0" fontId="59" fillId="7" borderId="18" xfId="0" applyFont="1" applyFill="1" applyBorder="1" applyAlignment="1">
      <alignment/>
    </xf>
    <xf numFmtId="3" fontId="0" fillId="7" borderId="18" xfId="0" applyNumberFormat="1" applyFont="1" applyFill="1" applyBorder="1" applyAlignment="1">
      <alignment/>
    </xf>
    <xf numFmtId="3" fontId="53" fillId="7" borderId="12" xfId="0" applyNumberFormat="1" applyFont="1" applyFill="1" applyBorder="1" applyAlignment="1">
      <alignment horizontal="center"/>
    </xf>
    <xf numFmtId="0" fontId="59" fillId="3" borderId="16" xfId="0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53" fillId="3" borderId="17" xfId="0" applyNumberFormat="1" applyFont="1" applyFill="1" applyBorder="1" applyAlignment="1">
      <alignment horizontal="center"/>
    </xf>
    <xf numFmtId="0" fontId="59" fillId="3" borderId="18" xfId="0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53" fillId="3" borderId="12" xfId="0" applyNumberFormat="1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0" fillId="7" borderId="19" xfId="0" applyNumberFormat="1" applyFont="1" applyFill="1" applyBorder="1" applyAlignment="1">
      <alignment horizontal="center"/>
    </xf>
    <xf numFmtId="3" fontId="0" fillId="7" borderId="17" xfId="0" applyNumberFormat="1" applyFont="1" applyFill="1" applyBorder="1" applyAlignment="1">
      <alignment horizontal="center"/>
    </xf>
    <xf numFmtId="3" fontId="0" fillId="7" borderId="20" xfId="0" applyNumberFormat="1" applyFont="1" applyFill="1" applyBorder="1" applyAlignment="1">
      <alignment horizontal="center"/>
    </xf>
    <xf numFmtId="3" fontId="0" fillId="7" borderId="12" xfId="0" applyNumberFormat="1" applyFont="1" applyFill="1" applyBorder="1" applyAlignment="1">
      <alignment horizontal="center"/>
    </xf>
    <xf numFmtId="3" fontId="0" fillId="3" borderId="19" xfId="0" applyNumberFormat="1" applyFont="1" applyFill="1" applyBorder="1" applyAlignment="1">
      <alignment horizontal="center"/>
    </xf>
    <xf numFmtId="3" fontId="0" fillId="3" borderId="17" xfId="0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63" fillId="33" borderId="0" xfId="0" applyFont="1" applyFill="1" applyAlignment="1" quotePrefix="1">
      <alignment/>
    </xf>
    <xf numFmtId="0" fontId="64" fillId="0" borderId="0" xfId="0" applyFont="1" applyAlignment="1">
      <alignment/>
    </xf>
    <xf numFmtId="0" fontId="65" fillId="33" borderId="16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65" fillId="33" borderId="0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 wrapText="1"/>
    </xf>
    <xf numFmtId="0" fontId="0" fillId="33" borderId="28" xfId="0" applyFont="1" applyFill="1" applyBorder="1" applyAlignment="1">
      <alignment horizontal="left" wrapText="1"/>
    </xf>
    <xf numFmtId="0" fontId="0" fillId="33" borderId="29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6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67" fillId="33" borderId="0" xfId="0" applyFont="1" applyFill="1" applyAlignment="1">
      <alignment horizontal="left" wrapText="1"/>
    </xf>
    <xf numFmtId="0" fontId="0" fillId="33" borderId="27" xfId="0" applyFont="1" applyFill="1" applyBorder="1" applyAlignment="1" quotePrefix="1">
      <alignment horizontal="left" wrapText="1"/>
    </xf>
    <xf numFmtId="0" fontId="0" fillId="33" borderId="28" xfId="0" applyFont="1" applyFill="1" applyBorder="1" applyAlignment="1" quotePrefix="1">
      <alignment horizontal="left" wrapText="1"/>
    </xf>
    <xf numFmtId="0" fontId="0" fillId="33" borderId="29" xfId="0" applyFont="1" applyFill="1" applyBorder="1" applyAlignment="1" quotePrefix="1">
      <alignment horizontal="left" wrapText="1"/>
    </xf>
    <xf numFmtId="0" fontId="0" fillId="33" borderId="27" xfId="0" applyFont="1" applyFill="1" applyBorder="1" applyAlignment="1" quotePrefix="1">
      <alignment horizontal="left"/>
    </xf>
    <xf numFmtId="0" fontId="0" fillId="33" borderId="28" xfId="0" applyFont="1" applyFill="1" applyBorder="1" applyAlignment="1" quotePrefix="1">
      <alignment horizontal="left"/>
    </xf>
    <xf numFmtId="0" fontId="0" fillId="33" borderId="29" xfId="0" applyFont="1" applyFill="1" applyBorder="1" applyAlignment="1" quotePrefix="1">
      <alignment horizontal="left"/>
    </xf>
    <xf numFmtId="14" fontId="61" fillId="33" borderId="0" xfId="0" applyNumberFormat="1" applyFont="1" applyFill="1" applyAlignment="1">
      <alignment/>
    </xf>
    <xf numFmtId="173" fontId="53" fillId="4" borderId="30" xfId="0" applyNumberFormat="1" applyFont="1" applyFill="1" applyBorder="1" applyAlignment="1">
      <alignment horizontal="center"/>
    </xf>
    <xf numFmtId="3" fontId="53" fillId="4" borderId="3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68" fillId="34" borderId="0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6" borderId="31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center" vertical="center"/>
    </xf>
    <xf numFmtId="0" fontId="68" fillId="38" borderId="31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6" borderId="3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68" fillId="36" borderId="15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horizontal="center" vertical="center"/>
    </xf>
    <xf numFmtId="0" fontId="69" fillId="34" borderId="18" xfId="0" applyFont="1" applyFill="1" applyBorder="1" applyAlignment="1">
      <alignment vertical="top" wrapText="1"/>
    </xf>
    <xf numFmtId="0" fontId="69" fillId="34" borderId="20" xfId="0" applyFont="1" applyFill="1" applyBorder="1" applyAlignment="1">
      <alignment vertical="top" wrapText="1"/>
    </xf>
    <xf numFmtId="0" fontId="69" fillId="35" borderId="18" xfId="0" applyFont="1" applyFill="1" applyBorder="1" applyAlignment="1">
      <alignment vertical="top" wrapText="1"/>
    </xf>
    <xf numFmtId="0" fontId="69" fillId="36" borderId="32" xfId="0" applyFont="1" applyFill="1" applyBorder="1" applyAlignment="1">
      <alignment vertical="top" wrapText="1"/>
    </xf>
    <xf numFmtId="0" fontId="69" fillId="36" borderId="20" xfId="0" applyFont="1" applyFill="1" applyBorder="1" applyAlignment="1">
      <alignment vertical="top" wrapText="1"/>
    </xf>
    <xf numFmtId="0" fontId="69" fillId="37" borderId="18" xfId="0" applyFont="1" applyFill="1" applyBorder="1" applyAlignment="1">
      <alignment vertical="top" wrapText="1"/>
    </xf>
    <xf numFmtId="0" fontId="69" fillId="38" borderId="32" xfId="0" applyFont="1" applyFill="1" applyBorder="1" applyAlignment="1">
      <alignment horizontal="left" vertical="top" wrapText="1"/>
    </xf>
    <xf numFmtId="0" fontId="69" fillId="38" borderId="18" xfId="0" applyFont="1" applyFill="1" applyBorder="1" applyAlignment="1">
      <alignment vertical="top" wrapText="1"/>
    </xf>
    <xf numFmtId="0" fontId="69" fillId="38" borderId="20" xfId="0" applyFont="1" applyFill="1" applyBorder="1" applyAlignment="1" quotePrefix="1">
      <alignment vertical="top" wrapText="1"/>
    </xf>
    <xf numFmtId="0" fontId="69" fillId="36" borderId="18" xfId="0" applyFont="1" applyFill="1" applyBorder="1" applyAlignment="1">
      <alignment vertical="top" wrapText="1"/>
    </xf>
    <xf numFmtId="0" fontId="69" fillId="36" borderId="20" xfId="0" applyFont="1" applyFill="1" applyBorder="1" applyAlignment="1" quotePrefix="1">
      <alignment vertical="top" wrapText="1"/>
    </xf>
    <xf numFmtId="0" fontId="69" fillId="34" borderId="32" xfId="0" applyFont="1" applyFill="1" applyBorder="1" applyAlignment="1">
      <alignment vertical="top" wrapText="1"/>
    </xf>
    <xf numFmtId="0" fontId="70" fillId="39" borderId="10" xfId="0" applyFont="1" applyFill="1" applyBorder="1" applyAlignment="1">
      <alignment/>
    </xf>
    <xf numFmtId="0" fontId="70" fillId="40" borderId="10" xfId="0" applyFont="1" applyFill="1" applyBorder="1" applyAlignment="1">
      <alignment/>
    </xf>
    <xf numFmtId="0" fontId="70" fillId="41" borderId="10" xfId="0" applyFont="1" applyFill="1" applyBorder="1" applyAlignment="1">
      <alignment/>
    </xf>
    <xf numFmtId="0" fontId="70" fillId="42" borderId="10" xfId="0" applyFont="1" applyFill="1" applyBorder="1" applyAlignment="1">
      <alignment/>
    </xf>
    <xf numFmtId="0" fontId="70" fillId="43" borderId="10" xfId="0" applyFont="1" applyFill="1" applyBorder="1" applyAlignment="1">
      <alignment/>
    </xf>
    <xf numFmtId="0" fontId="70" fillId="43" borderId="10" xfId="0" applyFont="1" applyFill="1" applyBorder="1" applyAlignment="1" quotePrefix="1">
      <alignment/>
    </xf>
    <xf numFmtId="4" fontId="62" fillId="0" borderId="0" xfId="0" applyNumberFormat="1" applyFont="1" applyAlignment="1">
      <alignment/>
    </xf>
    <xf numFmtId="0" fontId="71" fillId="0" borderId="0" xfId="0" applyFont="1" applyAlignment="1">
      <alignment wrapText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right" wrapText="1"/>
    </xf>
    <xf numFmtId="0" fontId="74" fillId="0" borderId="0" xfId="0" applyFont="1" applyFill="1" applyBorder="1" applyAlignment="1">
      <alignment horizontal="right" vertical="top" wrapText="1"/>
    </xf>
    <xf numFmtId="0" fontId="75" fillId="0" borderId="0" xfId="0" applyFont="1" applyFill="1" applyBorder="1" applyAlignment="1">
      <alignment horizontal="right" wrapText="1"/>
    </xf>
    <xf numFmtId="0" fontId="75" fillId="0" borderId="0" xfId="0" applyFont="1" applyFill="1" applyBorder="1" applyAlignment="1">
      <alignment horizontal="right" vertical="top" wrapText="1"/>
    </xf>
    <xf numFmtId="4" fontId="73" fillId="0" borderId="10" xfId="0" applyNumberFormat="1" applyFont="1" applyFill="1" applyBorder="1" applyAlignment="1">
      <alignment/>
    </xf>
    <xf numFmtId="3" fontId="73" fillId="0" borderId="10" xfId="0" applyNumberFormat="1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33" borderId="11" xfId="0" applyNumberFormat="1" applyFont="1" applyFill="1" applyBorder="1" applyAlignment="1">
      <alignment horizontal="right"/>
    </xf>
    <xf numFmtId="176" fontId="53" fillId="33" borderId="12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90" zoomScaleNormal="90" zoomScalePageLayoutView="0" workbookViewId="0" topLeftCell="A1">
      <selection activeCell="F68" sqref="F68"/>
    </sheetView>
  </sheetViews>
  <sheetFormatPr defaultColWidth="8.88671875" defaultRowHeight="24.75" customHeight="1"/>
  <cols>
    <col min="1" max="1" width="2.21484375" style="4" customWidth="1"/>
    <col min="2" max="2" width="36.77734375" style="4" customWidth="1"/>
    <col min="3" max="3" width="1.1171875" style="4" hidden="1" customWidth="1"/>
    <col min="4" max="6" width="11.88671875" style="4" customWidth="1"/>
    <col min="7" max="7" width="13.21484375" style="4" customWidth="1"/>
    <col min="8" max="8" width="2.21484375" style="4" customWidth="1"/>
    <col min="9" max="9" width="8.88671875" style="1" customWidth="1"/>
    <col min="10" max="10" width="10.88671875" style="1" customWidth="1"/>
    <col min="11" max="11" width="11.6640625" style="1" customWidth="1"/>
    <col min="12" max="12" width="7.88671875" style="1" customWidth="1"/>
    <col min="13" max="14" width="9.6640625" style="1" customWidth="1"/>
    <col min="15" max="16384" width="8.88671875" style="1" customWidth="1"/>
  </cols>
  <sheetData>
    <row r="1" spans="2:10" ht="29.25">
      <c r="B1" s="73" t="s">
        <v>5</v>
      </c>
      <c r="C1" s="73"/>
      <c r="D1" s="73"/>
      <c r="E1" s="73"/>
      <c r="F1" s="73"/>
      <c r="G1" s="73"/>
      <c r="J1" s="82">
        <v>42705</v>
      </c>
    </row>
    <row r="2" ht="15">
      <c r="G2" s="12"/>
    </row>
    <row r="3" spans="2:7" ht="15" customHeight="1">
      <c r="B3" s="74" t="s">
        <v>58</v>
      </c>
      <c r="C3" s="74"/>
      <c r="D3" s="74"/>
      <c r="E3" s="74"/>
      <c r="F3" s="74"/>
      <c r="G3" s="74"/>
    </row>
    <row r="4" spans="2:7" ht="15">
      <c r="B4" s="74"/>
      <c r="C4" s="74"/>
      <c r="D4" s="74"/>
      <c r="E4" s="74"/>
      <c r="F4" s="74"/>
      <c r="G4" s="74"/>
    </row>
    <row r="5" spans="2:7" ht="15">
      <c r="B5" s="74"/>
      <c r="C5" s="74"/>
      <c r="D5" s="74"/>
      <c r="E5" s="74"/>
      <c r="F5" s="74"/>
      <c r="G5" s="74"/>
    </row>
    <row r="6" ht="15"/>
    <row r="7" spans="2:7" ht="15" customHeight="1">
      <c r="B7" s="75" t="s">
        <v>10</v>
      </c>
      <c r="C7" s="75"/>
      <c r="D7" s="75"/>
      <c r="E7" s="75"/>
      <c r="F7" s="75"/>
      <c r="G7" s="75"/>
    </row>
    <row r="8" spans="2:7" ht="15">
      <c r="B8" s="75"/>
      <c r="C8" s="75"/>
      <c r="D8" s="75"/>
      <c r="E8" s="75"/>
      <c r="F8" s="75"/>
      <c r="G8" s="75"/>
    </row>
    <row r="9" spans="2:7" ht="15">
      <c r="B9" s="75"/>
      <c r="C9" s="75"/>
      <c r="D9" s="75"/>
      <c r="E9" s="75"/>
      <c r="F9" s="75"/>
      <c r="G9" s="75"/>
    </row>
    <row r="10" ht="10.5" customHeight="1"/>
    <row r="11" spans="1:7" ht="30" customHeight="1">
      <c r="A11" s="25"/>
      <c r="B11" s="72" t="s">
        <v>88</v>
      </c>
      <c r="C11" s="68"/>
      <c r="D11" s="68"/>
      <c r="E11" s="68"/>
      <c r="F11" s="68"/>
      <c r="G11" s="68"/>
    </row>
    <row r="12" spans="2:7" ht="24" customHeight="1">
      <c r="B12" s="4" t="s">
        <v>11</v>
      </c>
      <c r="D12" s="5"/>
      <c r="E12" s="5"/>
      <c r="F12" s="5"/>
      <c r="G12" s="5"/>
    </row>
    <row r="13" spans="2:7" ht="15">
      <c r="B13" s="6"/>
      <c r="C13" s="7"/>
      <c r="D13" s="7"/>
      <c r="E13" s="7"/>
      <c r="F13" s="7"/>
      <c r="G13" s="8"/>
    </row>
    <row r="14" spans="2:7" ht="15">
      <c r="B14" s="6"/>
      <c r="C14" s="7"/>
      <c r="D14" s="7"/>
      <c r="E14" s="7"/>
      <c r="F14" s="7"/>
      <c r="G14" s="8"/>
    </row>
    <row r="15" spans="2:7" ht="15">
      <c r="B15" s="6"/>
      <c r="C15" s="7"/>
      <c r="D15" s="7"/>
      <c r="E15" s="7"/>
      <c r="F15" s="7"/>
      <c r="G15" s="8"/>
    </row>
    <row r="16" spans="2:7" ht="15">
      <c r="B16" s="6"/>
      <c r="C16" s="7"/>
      <c r="D16" s="7"/>
      <c r="E16" s="7"/>
      <c r="F16" s="7"/>
      <c r="G16" s="8"/>
    </row>
    <row r="17" spans="2:7" ht="15">
      <c r="B17" s="6"/>
      <c r="C17" s="7"/>
      <c r="D17" s="7"/>
      <c r="E17" s="7"/>
      <c r="F17" s="7"/>
      <c r="G17" s="8"/>
    </row>
    <row r="18" spans="2:7" ht="15">
      <c r="B18" s="9"/>
      <c r="C18" s="7"/>
      <c r="D18" s="7"/>
      <c r="E18" s="7"/>
      <c r="F18" s="7"/>
      <c r="G18" s="8"/>
    </row>
    <row r="19" spans="2:7" ht="15.75" thickBot="1">
      <c r="B19" s="19"/>
      <c r="C19" s="15"/>
      <c r="D19" s="15"/>
      <c r="E19" s="15"/>
      <c r="F19" s="15"/>
      <c r="G19" s="20"/>
    </row>
    <row r="20" spans="2:7" ht="15.75" thickTop="1">
      <c r="B20" s="21" t="s">
        <v>12</v>
      </c>
      <c r="C20" s="16"/>
      <c r="D20" s="18"/>
      <c r="E20" s="18"/>
      <c r="F20" s="18"/>
      <c r="G20" s="18"/>
    </row>
    <row r="21" spans="2:7" ht="15">
      <c r="B21" s="27"/>
      <c r="C21" s="11"/>
      <c r="D21" s="28"/>
      <c r="E21" s="28"/>
      <c r="F21" s="28"/>
      <c r="G21" s="28"/>
    </row>
    <row r="22" spans="2:7" ht="15">
      <c r="B22" s="29" t="s">
        <v>28</v>
      </c>
      <c r="C22" s="11"/>
      <c r="D22" s="28"/>
      <c r="E22" s="28"/>
      <c r="F22" s="28"/>
      <c r="G22" s="28"/>
    </row>
    <row r="23" spans="2:7" ht="15">
      <c r="B23" s="29"/>
      <c r="C23" s="11"/>
      <c r="D23" s="28"/>
      <c r="E23" s="28"/>
      <c r="F23" s="28"/>
      <c r="G23" s="28"/>
    </row>
    <row r="24" spans="2:7" ht="15.75" thickBot="1">
      <c r="B24" s="4" t="s">
        <v>59</v>
      </c>
      <c r="C24" s="11"/>
      <c r="D24" s="28"/>
      <c r="E24" s="28"/>
      <c r="F24" s="28"/>
      <c r="G24" s="28"/>
    </row>
    <row r="25" spans="2:7" ht="15.75" thickBot="1">
      <c r="B25" s="4" t="s">
        <v>42</v>
      </c>
      <c r="C25" s="11"/>
      <c r="D25" s="83">
        <v>1</v>
      </c>
      <c r="E25" s="11" t="s">
        <v>43</v>
      </c>
      <c r="F25" s="28"/>
      <c r="G25" s="28"/>
    </row>
    <row r="26" spans="2:7" ht="15">
      <c r="B26" s="29"/>
      <c r="C26" s="11"/>
      <c r="D26" s="28"/>
      <c r="E26" s="28"/>
      <c r="F26" s="28"/>
      <c r="G26" s="28"/>
    </row>
    <row r="27" spans="2:7" ht="15">
      <c r="B27" s="27" t="s">
        <v>29</v>
      </c>
      <c r="C27" s="11"/>
      <c r="D27" s="31" t="s">
        <v>36</v>
      </c>
      <c r="E27" s="32" t="s">
        <v>36</v>
      </c>
      <c r="F27" s="32" t="s">
        <v>36</v>
      </c>
      <c r="G27" s="33" t="s">
        <v>40</v>
      </c>
    </row>
    <row r="28" spans="2:7" ht="15">
      <c r="B28" s="27"/>
      <c r="C28" s="11"/>
      <c r="D28" s="31" t="s">
        <v>37</v>
      </c>
      <c r="E28" s="32" t="s">
        <v>38</v>
      </c>
      <c r="F28" s="32" t="s">
        <v>39</v>
      </c>
      <c r="G28" s="33" t="s">
        <v>41</v>
      </c>
    </row>
    <row r="29" spans="2:7" ht="20.25" customHeight="1">
      <c r="B29" s="27" t="s">
        <v>30</v>
      </c>
      <c r="C29" s="11"/>
      <c r="D29" s="46">
        <v>93</v>
      </c>
      <c r="E29" s="47"/>
      <c r="F29" s="47"/>
      <c r="G29" s="30"/>
    </row>
    <row r="30" spans="2:7" ht="15">
      <c r="B30" s="34" t="s">
        <v>31</v>
      </c>
      <c r="C30" s="35"/>
      <c r="D30" s="48">
        <v>95</v>
      </c>
      <c r="E30" s="49"/>
      <c r="F30" s="49"/>
      <c r="G30" s="36"/>
    </row>
    <row r="31" spans="2:7" ht="15">
      <c r="B31" s="37" t="s">
        <v>33</v>
      </c>
      <c r="C31" s="38"/>
      <c r="D31" s="50"/>
      <c r="E31" s="51">
        <v>89</v>
      </c>
      <c r="F31" s="51"/>
      <c r="G31" s="39">
        <f>D30+E31</f>
        <v>184</v>
      </c>
    </row>
    <row r="32" spans="2:14" ht="15">
      <c r="B32" s="40" t="s">
        <v>32</v>
      </c>
      <c r="C32" s="41"/>
      <c r="D32" s="52"/>
      <c r="E32" s="53">
        <v>100</v>
      </c>
      <c r="F32" s="53"/>
      <c r="G32" s="42"/>
      <c r="M32" s="60"/>
      <c r="N32" s="60"/>
    </row>
    <row r="33" spans="2:7" ht="15">
      <c r="B33" s="43" t="s">
        <v>34</v>
      </c>
      <c r="C33" s="44"/>
      <c r="D33" s="54"/>
      <c r="E33" s="55"/>
      <c r="F33" s="55">
        <v>90</v>
      </c>
      <c r="G33" s="45">
        <f>E32+F33</f>
        <v>190</v>
      </c>
    </row>
    <row r="34" spans="2:7" ht="15">
      <c r="B34" s="27" t="s">
        <v>35</v>
      </c>
      <c r="C34" s="11"/>
      <c r="D34" s="46"/>
      <c r="E34" s="47"/>
      <c r="F34" s="47">
        <v>97</v>
      </c>
      <c r="G34" s="30"/>
    </row>
    <row r="35" spans="2:7" ht="15.75" thickBot="1">
      <c r="B35" s="27"/>
      <c r="C35" s="11"/>
      <c r="D35" s="28"/>
      <c r="E35" s="28"/>
      <c r="F35" s="28"/>
      <c r="G35" s="28"/>
    </row>
    <row r="36" spans="2:7" ht="15.75" thickBot="1">
      <c r="B36" s="10" t="s">
        <v>48</v>
      </c>
      <c r="C36" s="11"/>
      <c r="D36" s="84">
        <v>90</v>
      </c>
      <c r="E36" s="11" t="s">
        <v>49</v>
      </c>
      <c r="F36" s="28"/>
      <c r="G36" s="28"/>
    </row>
    <row r="37" spans="2:7" ht="15">
      <c r="B37" s="10"/>
      <c r="C37" s="11"/>
      <c r="D37" s="11"/>
      <c r="E37" s="11"/>
      <c r="F37" s="28"/>
      <c r="G37" s="28"/>
    </row>
    <row r="38" spans="2:7" ht="31.5" customHeight="1">
      <c r="B38" s="85" t="s">
        <v>60</v>
      </c>
      <c r="C38" s="85"/>
      <c r="D38" s="85"/>
      <c r="E38" s="85"/>
      <c r="F38" s="85"/>
      <c r="G38" s="85"/>
    </row>
    <row r="39" spans="2:7" ht="15">
      <c r="B39" s="10"/>
      <c r="C39" s="11"/>
      <c r="D39" s="11"/>
      <c r="E39" s="11"/>
      <c r="F39" s="11"/>
      <c r="G39" s="11"/>
    </row>
    <row r="40" spans="2:7" ht="33" customHeight="1">
      <c r="B40" s="68" t="s">
        <v>14</v>
      </c>
      <c r="C40" s="68"/>
      <c r="D40" s="68"/>
      <c r="E40" s="68"/>
      <c r="F40" s="68"/>
      <c r="G40" s="68"/>
    </row>
    <row r="41" spans="4:7" ht="33.75" customHeight="1">
      <c r="D41" s="5" t="s">
        <v>3</v>
      </c>
      <c r="E41" s="5" t="s">
        <v>4</v>
      </c>
      <c r="F41" s="5" t="s">
        <v>7</v>
      </c>
      <c r="G41" s="5" t="s">
        <v>6</v>
      </c>
    </row>
    <row r="42" spans="2:7" ht="24.75" customHeight="1">
      <c r="B42" s="6" t="s">
        <v>13</v>
      </c>
      <c r="C42" s="7"/>
      <c r="D42" s="7">
        <v>1000000</v>
      </c>
      <c r="E42" s="7">
        <f>E43+E44</f>
        <v>130</v>
      </c>
      <c r="F42" s="7">
        <f>D42/E42</f>
        <v>7692.307692307692</v>
      </c>
      <c r="G42" s="8">
        <f>F42/$G$31</f>
        <v>41.80602006688963</v>
      </c>
    </row>
    <row r="43" spans="2:7" ht="24.75" customHeight="1">
      <c r="B43" s="9" t="s">
        <v>0</v>
      </c>
      <c r="C43" s="7"/>
      <c r="D43" s="7">
        <f>0.65*D42</f>
        <v>650000</v>
      </c>
      <c r="E43" s="7">
        <v>88</v>
      </c>
      <c r="F43" s="7">
        <f>D43/E43</f>
        <v>7386.363636363636</v>
      </c>
      <c r="G43" s="8">
        <f>F43/$G$31</f>
        <v>40.14328063241106</v>
      </c>
    </row>
    <row r="44" spans="2:7" ht="24.75" customHeight="1">
      <c r="B44" s="9" t="s">
        <v>1</v>
      </c>
      <c r="C44" s="7"/>
      <c r="D44" s="7">
        <f>D42-D43</f>
        <v>350000</v>
      </c>
      <c r="E44" s="7">
        <v>42</v>
      </c>
      <c r="F44" s="7">
        <f>D44/E44</f>
        <v>8333.333333333334</v>
      </c>
      <c r="G44" s="8">
        <f>F44/$G$31</f>
        <v>45.28985507246377</v>
      </c>
    </row>
    <row r="45" spans="1:8" s="2" customFormat="1" ht="44.25" customHeight="1">
      <c r="A45" s="13"/>
      <c r="B45" s="61" t="s">
        <v>15</v>
      </c>
      <c r="C45" s="61"/>
      <c r="D45" s="61"/>
      <c r="E45" s="61"/>
      <c r="F45" s="61"/>
      <c r="G45" s="61"/>
      <c r="H45" s="13"/>
    </row>
    <row r="46" spans="4:15" ht="31.5" customHeight="1">
      <c r="D46" s="5" t="s">
        <v>16</v>
      </c>
      <c r="E46" s="5" t="s">
        <v>17</v>
      </c>
      <c r="F46" s="5" t="s">
        <v>18</v>
      </c>
      <c r="G46" s="5" t="s">
        <v>19</v>
      </c>
      <c r="J46" s="119" t="s">
        <v>56</v>
      </c>
      <c r="K46" s="120"/>
      <c r="L46" s="121"/>
      <c r="M46" s="122" t="s">
        <v>46</v>
      </c>
      <c r="N46" s="123"/>
      <c r="O46" s="124"/>
    </row>
    <row r="47" spans="2:15" ht="24.75" customHeight="1">
      <c r="B47" s="6" t="s">
        <v>19</v>
      </c>
      <c r="C47" s="7"/>
      <c r="D47" s="8">
        <f>(1+$D$25/100)*G42</f>
        <v>42.22408026755853</v>
      </c>
      <c r="E47" s="7">
        <f>D47*$G$33</f>
        <v>8022.57525083612</v>
      </c>
      <c r="F47" s="7">
        <f>F48+F49</f>
        <v>120</v>
      </c>
      <c r="G47" s="7">
        <f>E47*F47</f>
        <v>962709.0301003344</v>
      </c>
      <c r="J47" s="125" t="s">
        <v>47</v>
      </c>
      <c r="K47" s="126" t="s">
        <v>57</v>
      </c>
      <c r="L47" s="124"/>
      <c r="M47" s="127" t="s">
        <v>19</v>
      </c>
      <c r="N47" s="128" t="s">
        <v>47</v>
      </c>
      <c r="O47" s="128" t="s">
        <v>87</v>
      </c>
    </row>
    <row r="48" spans="2:15" ht="24.75" customHeight="1">
      <c r="B48" s="9" t="s">
        <v>0</v>
      </c>
      <c r="C48" s="7"/>
      <c r="D48" s="8">
        <f>(1+$D$25/100)*G43</f>
        <v>40.54471343873517</v>
      </c>
      <c r="E48" s="7">
        <f>D48*$G$33</f>
        <v>7703.495553359683</v>
      </c>
      <c r="F48" s="7">
        <v>85</v>
      </c>
      <c r="G48" s="7">
        <f>E48*F48</f>
        <v>654797.122035573</v>
      </c>
      <c r="J48" s="129">
        <f>D48</f>
        <v>40.54471343873517</v>
      </c>
      <c r="K48" s="130">
        <f>J48*D36</f>
        <v>3649.0242094861655</v>
      </c>
      <c r="L48" s="124"/>
      <c r="M48" s="131">
        <f>D43*1.01</f>
        <v>656500</v>
      </c>
      <c r="N48" s="132">
        <f>M48/F48/G33</f>
        <v>40.65015479876161</v>
      </c>
      <c r="O48" s="131">
        <f>N48*90</f>
        <v>3658.513931888545</v>
      </c>
    </row>
    <row r="49" spans="2:15" ht="24.75" customHeight="1">
      <c r="B49" s="9" t="s">
        <v>1</v>
      </c>
      <c r="C49" s="7"/>
      <c r="D49" s="8">
        <f>(1+$D$25/100)*G44</f>
        <v>45.74275362318841</v>
      </c>
      <c r="E49" s="7">
        <f>D49*$G$33</f>
        <v>8691.123188405798</v>
      </c>
      <c r="F49" s="7">
        <v>35</v>
      </c>
      <c r="G49" s="7">
        <f>E49*F49</f>
        <v>304189.31159420294</v>
      </c>
      <c r="J49" s="124"/>
      <c r="K49" s="133"/>
      <c r="L49" s="124"/>
      <c r="M49" s="124"/>
      <c r="N49" s="124"/>
      <c r="O49" s="124"/>
    </row>
    <row r="50" spans="2:7" ht="94.5" customHeight="1">
      <c r="B50" s="68" t="s">
        <v>24</v>
      </c>
      <c r="C50" s="68"/>
      <c r="D50" s="68"/>
      <c r="E50" s="68"/>
      <c r="F50" s="68"/>
      <c r="G50" s="68"/>
    </row>
    <row r="51" spans="5:6" ht="30" customHeight="1">
      <c r="E51" s="5" t="s">
        <v>19</v>
      </c>
      <c r="F51" s="5" t="s">
        <v>16</v>
      </c>
    </row>
    <row r="52" spans="2:6" ht="30" customHeight="1">
      <c r="B52" s="79" t="s">
        <v>25</v>
      </c>
      <c r="C52" s="80"/>
      <c r="D52" s="81"/>
      <c r="E52" s="7">
        <v>60000</v>
      </c>
      <c r="F52" s="8"/>
    </row>
    <row r="53" spans="2:6" ht="20.25" customHeight="1">
      <c r="B53" s="79" t="s">
        <v>26</v>
      </c>
      <c r="C53" s="80"/>
      <c r="D53" s="81"/>
      <c r="E53" s="7">
        <f>G48-E52</f>
        <v>594797.122035573</v>
      </c>
      <c r="F53" s="8">
        <f>E53/F48/G33</f>
        <v>36.8295431600974</v>
      </c>
    </row>
    <row r="54" ht="32.25" customHeight="1">
      <c r="E54" s="5" t="s">
        <v>19</v>
      </c>
    </row>
    <row r="55" spans="2:5" ht="20.25" customHeight="1">
      <c r="B55" s="76" t="s">
        <v>8</v>
      </c>
      <c r="C55" s="77"/>
      <c r="D55" s="78"/>
      <c r="E55" s="7">
        <f>F53*D36</f>
        <v>3314.658884408766</v>
      </c>
    </row>
    <row r="56" spans="1:8" s="2" customFormat="1" ht="90" customHeight="1">
      <c r="A56" s="13"/>
      <c r="B56" s="68" t="s">
        <v>23</v>
      </c>
      <c r="C56" s="68"/>
      <c r="D56" s="68"/>
      <c r="E56" s="68"/>
      <c r="F56" s="68"/>
      <c r="G56" s="68"/>
      <c r="H56" s="13"/>
    </row>
    <row r="57" spans="4:5" ht="33.75" customHeight="1">
      <c r="D57" s="14"/>
      <c r="E57" s="5" t="s">
        <v>19</v>
      </c>
    </row>
    <row r="58" spans="2:5" ht="30.75" customHeight="1">
      <c r="B58" s="69" t="s">
        <v>8</v>
      </c>
      <c r="C58" s="70"/>
      <c r="D58" s="71"/>
      <c r="E58" s="7">
        <f>E55</f>
        <v>3314.658884408766</v>
      </c>
    </row>
    <row r="59" spans="2:5" ht="24.75" customHeight="1" thickBot="1">
      <c r="B59" s="62" t="s">
        <v>9</v>
      </c>
      <c r="C59" s="63"/>
      <c r="D59" s="64"/>
      <c r="E59" s="15">
        <f>E52/2/2/G33*D36</f>
        <v>7105.263157894737</v>
      </c>
    </row>
    <row r="60" spans="2:5" ht="24.75" customHeight="1" thickTop="1">
      <c r="B60" s="65"/>
      <c r="C60" s="66"/>
      <c r="D60" s="67"/>
      <c r="E60" s="16">
        <f>SUM(E58:E59)</f>
        <v>10419.922042303502</v>
      </c>
    </row>
    <row r="61" spans="1:8" s="2" customFormat="1" ht="72" customHeight="1">
      <c r="A61" s="13"/>
      <c r="B61" s="68" t="s">
        <v>50</v>
      </c>
      <c r="C61" s="68"/>
      <c r="D61" s="68"/>
      <c r="E61" s="68"/>
      <c r="F61" s="68"/>
      <c r="G61" s="68"/>
      <c r="H61" s="13"/>
    </row>
    <row r="62" spans="4:11" ht="48.75" customHeight="1">
      <c r="D62" s="5" t="s">
        <v>92</v>
      </c>
      <c r="E62" s="5" t="s">
        <v>91</v>
      </c>
      <c r="F62" s="5" t="s">
        <v>93</v>
      </c>
      <c r="K62" s="118" t="s">
        <v>86</v>
      </c>
    </row>
    <row r="63" spans="2:12" ht="24.75" customHeight="1">
      <c r="B63" s="6" t="s">
        <v>20</v>
      </c>
      <c r="C63" s="7"/>
      <c r="D63" s="8">
        <v>6693.89</v>
      </c>
      <c r="E63" s="8">
        <v>1</v>
      </c>
      <c r="F63" s="7">
        <f>D63*E63</f>
        <v>6693.89</v>
      </c>
      <c r="K63" s="117">
        <v>30939.1</v>
      </c>
      <c r="L63" s="57" t="s">
        <v>52</v>
      </c>
    </row>
    <row r="64" spans="2:12" ht="24.75" customHeight="1" thickBot="1">
      <c r="B64" s="58" t="s">
        <v>27</v>
      </c>
      <c r="C64" s="15"/>
      <c r="D64" s="20"/>
      <c r="E64" s="20">
        <v>0</v>
      </c>
      <c r="F64" s="134">
        <f>D64*E64</f>
        <v>0</v>
      </c>
      <c r="K64" s="117">
        <v>19304.44</v>
      </c>
      <c r="L64" s="57" t="s">
        <v>53</v>
      </c>
    </row>
    <row r="65" spans="2:6" ht="24.75" customHeight="1" thickTop="1">
      <c r="B65" s="10"/>
      <c r="C65" s="11"/>
      <c r="D65" s="26"/>
      <c r="E65" s="26"/>
      <c r="F65" s="11">
        <f>SUM(F63:F64)</f>
        <v>6693.89</v>
      </c>
    </row>
    <row r="66" spans="1:8" s="2" customFormat="1" ht="45" customHeight="1">
      <c r="A66" s="13"/>
      <c r="B66" s="68" t="s">
        <v>51</v>
      </c>
      <c r="C66" s="68"/>
      <c r="D66" s="68"/>
      <c r="E66" s="68"/>
      <c r="F66" s="68"/>
      <c r="G66" s="68"/>
      <c r="H66" s="13"/>
    </row>
    <row r="67" spans="1:8" s="3" customFormat="1" ht="52.5" thickBot="1">
      <c r="A67" s="10"/>
      <c r="B67" s="22"/>
      <c r="C67" s="23"/>
      <c r="D67" s="24" t="s">
        <v>19</v>
      </c>
      <c r="E67" s="24" t="s">
        <v>21</v>
      </c>
      <c r="F67" s="24" t="s">
        <v>22</v>
      </c>
      <c r="G67" s="10"/>
      <c r="H67" s="10"/>
    </row>
    <row r="68" spans="2:6" ht="24.75" customHeight="1" thickTop="1">
      <c r="B68" s="17" t="s">
        <v>2</v>
      </c>
      <c r="C68" s="18"/>
      <c r="D68" s="16">
        <f>E60</f>
        <v>10419.922042303502</v>
      </c>
      <c r="E68" s="16">
        <f>F65</f>
        <v>6693.89</v>
      </c>
      <c r="F68" s="135">
        <f>D68-E68</f>
        <v>3726.032042303502</v>
      </c>
    </row>
    <row r="69" ht="24.75" customHeight="1">
      <c r="D69" s="59" t="s">
        <v>54</v>
      </c>
    </row>
  </sheetData>
  <sheetProtection/>
  <mergeCells count="17">
    <mergeCell ref="B38:G38"/>
    <mergeCell ref="B11:G11"/>
    <mergeCell ref="B1:G1"/>
    <mergeCell ref="B3:G5"/>
    <mergeCell ref="B7:G9"/>
    <mergeCell ref="B55:D55"/>
    <mergeCell ref="B53:D53"/>
    <mergeCell ref="B52:D52"/>
    <mergeCell ref="B50:G50"/>
    <mergeCell ref="B40:G40"/>
    <mergeCell ref="B45:G45"/>
    <mergeCell ref="B59:D59"/>
    <mergeCell ref="B60:D60"/>
    <mergeCell ref="B66:G66"/>
    <mergeCell ref="B58:D58"/>
    <mergeCell ref="B56:G56"/>
    <mergeCell ref="B61:G6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90" zoomScaleNormal="90" zoomScalePageLayoutView="0" workbookViewId="0" topLeftCell="A1">
      <selection activeCell="F69" sqref="F69"/>
    </sheetView>
  </sheetViews>
  <sheetFormatPr defaultColWidth="8.88671875" defaultRowHeight="24.75" customHeight="1"/>
  <cols>
    <col min="1" max="1" width="2.21484375" style="4" customWidth="1"/>
    <col min="2" max="2" width="36.77734375" style="4" bestFit="1" customWidth="1"/>
    <col min="3" max="3" width="1.1171875" style="4" hidden="1" customWidth="1"/>
    <col min="4" max="6" width="11.88671875" style="4" customWidth="1"/>
    <col min="7" max="7" width="13.21484375" style="4" customWidth="1"/>
    <col min="8" max="8" width="2.21484375" style="4" customWidth="1"/>
    <col min="9" max="9" width="8.88671875" style="1" customWidth="1"/>
    <col min="10" max="10" width="10.6640625" style="1" customWidth="1"/>
    <col min="11" max="11" width="10.6640625" style="1" bestFit="1" customWidth="1"/>
    <col min="12" max="12" width="13.99609375" style="1" bestFit="1" customWidth="1"/>
    <col min="13" max="16384" width="8.88671875" style="1" customWidth="1"/>
  </cols>
  <sheetData>
    <row r="1" spans="2:10" ht="29.25">
      <c r="B1" s="73" t="s">
        <v>5</v>
      </c>
      <c r="C1" s="73"/>
      <c r="D1" s="73"/>
      <c r="E1" s="73"/>
      <c r="F1" s="73"/>
      <c r="G1" s="73"/>
      <c r="J1" s="82">
        <v>42705</v>
      </c>
    </row>
    <row r="2" ht="15">
      <c r="G2" s="12"/>
    </row>
    <row r="3" spans="2:7" ht="15" customHeight="1">
      <c r="B3" s="74" t="s">
        <v>58</v>
      </c>
      <c r="C3" s="74"/>
      <c r="D3" s="74"/>
      <c r="E3" s="74"/>
      <c r="F3" s="74"/>
      <c r="G3" s="74"/>
    </row>
    <row r="4" spans="2:7" ht="15">
      <c r="B4" s="74"/>
      <c r="C4" s="74"/>
      <c r="D4" s="74"/>
      <c r="E4" s="74"/>
      <c r="F4" s="74"/>
      <c r="G4" s="74"/>
    </row>
    <row r="5" spans="2:7" ht="15">
      <c r="B5" s="74"/>
      <c r="C5" s="74"/>
      <c r="D5" s="74"/>
      <c r="E5" s="74"/>
      <c r="F5" s="74"/>
      <c r="G5" s="74"/>
    </row>
    <row r="6" ht="15"/>
    <row r="7" spans="2:7" ht="15" customHeight="1">
      <c r="B7" s="75" t="s">
        <v>10</v>
      </c>
      <c r="C7" s="75"/>
      <c r="D7" s="75"/>
      <c r="E7" s="75"/>
      <c r="F7" s="75"/>
      <c r="G7" s="75"/>
    </row>
    <row r="8" spans="2:7" ht="15">
      <c r="B8" s="75"/>
      <c r="C8" s="75"/>
      <c r="D8" s="75"/>
      <c r="E8" s="75"/>
      <c r="F8" s="75"/>
      <c r="G8" s="75"/>
    </row>
    <row r="9" spans="2:7" ht="15">
      <c r="B9" s="75"/>
      <c r="C9" s="75"/>
      <c r="D9" s="75"/>
      <c r="E9" s="75"/>
      <c r="F9" s="75"/>
      <c r="G9" s="75"/>
    </row>
    <row r="10" ht="10.5" customHeight="1"/>
    <row r="11" spans="1:7" ht="33.75" customHeight="1">
      <c r="A11" s="25"/>
      <c r="B11" s="72" t="s">
        <v>89</v>
      </c>
      <c r="C11" s="68"/>
      <c r="D11" s="68"/>
      <c r="E11" s="68"/>
      <c r="F11" s="68"/>
      <c r="G11" s="68"/>
    </row>
    <row r="12" spans="1:7" ht="15">
      <c r="A12" s="25"/>
      <c r="B12" s="72"/>
      <c r="C12" s="68"/>
      <c r="D12" s="68"/>
      <c r="E12" s="68"/>
      <c r="F12" s="68"/>
      <c r="G12" s="68"/>
    </row>
    <row r="13" spans="2:7" ht="24" customHeight="1">
      <c r="B13" s="4" t="s">
        <v>11</v>
      </c>
      <c r="D13" s="5"/>
      <c r="E13" s="5"/>
      <c r="F13" s="5"/>
      <c r="G13" s="5"/>
    </row>
    <row r="14" spans="2:7" ht="15">
      <c r="B14" s="6"/>
      <c r="C14" s="7"/>
      <c r="D14" s="7"/>
      <c r="E14" s="7"/>
      <c r="F14" s="7"/>
      <c r="G14" s="8"/>
    </row>
    <row r="15" spans="2:7" ht="15">
      <c r="B15" s="6"/>
      <c r="C15" s="7"/>
      <c r="D15" s="7"/>
      <c r="E15" s="7"/>
      <c r="F15" s="7"/>
      <c r="G15" s="8"/>
    </row>
    <row r="16" spans="2:7" ht="15">
      <c r="B16" s="6"/>
      <c r="C16" s="7"/>
      <c r="D16" s="7"/>
      <c r="E16" s="7"/>
      <c r="F16" s="7"/>
      <c r="G16" s="8"/>
    </row>
    <row r="17" spans="2:7" ht="15">
      <c r="B17" s="6"/>
      <c r="C17" s="7"/>
      <c r="D17" s="7"/>
      <c r="E17" s="7"/>
      <c r="F17" s="7"/>
      <c r="G17" s="8"/>
    </row>
    <row r="18" spans="2:7" ht="15">
      <c r="B18" s="6"/>
      <c r="C18" s="7"/>
      <c r="D18" s="7"/>
      <c r="E18" s="7"/>
      <c r="F18" s="7"/>
      <c r="G18" s="8"/>
    </row>
    <row r="19" spans="2:7" ht="15">
      <c r="B19" s="9"/>
      <c r="C19" s="7"/>
      <c r="D19" s="7"/>
      <c r="E19" s="7"/>
      <c r="F19" s="7"/>
      <c r="G19" s="8"/>
    </row>
    <row r="20" spans="2:7" ht="15.75" thickBot="1">
      <c r="B20" s="19"/>
      <c r="C20" s="15"/>
      <c r="D20" s="15"/>
      <c r="E20" s="15"/>
      <c r="F20" s="15"/>
      <c r="G20" s="20"/>
    </row>
    <row r="21" spans="2:7" ht="15.75" thickTop="1">
      <c r="B21" s="21" t="s">
        <v>12</v>
      </c>
      <c r="C21" s="16"/>
      <c r="D21" s="18"/>
      <c r="E21" s="18"/>
      <c r="F21" s="18"/>
      <c r="G21" s="18"/>
    </row>
    <row r="22" spans="2:7" ht="15">
      <c r="B22" s="27"/>
      <c r="C22" s="11"/>
      <c r="D22" s="28"/>
      <c r="E22" s="28"/>
      <c r="F22" s="28"/>
      <c r="G22" s="28"/>
    </row>
    <row r="23" spans="2:7" ht="15">
      <c r="B23" s="29" t="s">
        <v>28</v>
      </c>
      <c r="C23" s="11"/>
      <c r="D23" s="28"/>
      <c r="E23" s="28"/>
      <c r="F23" s="28"/>
      <c r="G23" s="28"/>
    </row>
    <row r="24" spans="2:7" ht="15">
      <c r="B24" s="29"/>
      <c r="C24" s="11"/>
      <c r="D24" s="28"/>
      <c r="E24" s="28"/>
      <c r="F24" s="28"/>
      <c r="G24" s="28"/>
    </row>
    <row r="25" spans="2:7" ht="15.75" thickBot="1">
      <c r="B25" s="4" t="s">
        <v>44</v>
      </c>
      <c r="C25" s="11"/>
      <c r="D25" s="28"/>
      <c r="E25" s="28"/>
      <c r="F25" s="28"/>
      <c r="G25" s="28"/>
    </row>
    <row r="26" spans="2:7" ht="15.75" thickBot="1">
      <c r="B26" s="4" t="s">
        <v>42</v>
      </c>
      <c r="C26" s="11"/>
      <c r="D26" s="83">
        <v>1</v>
      </c>
      <c r="E26" s="11" t="s">
        <v>43</v>
      </c>
      <c r="F26" s="28"/>
      <c r="G26" s="28"/>
    </row>
    <row r="27" spans="2:7" ht="15">
      <c r="B27" s="29"/>
      <c r="C27" s="11"/>
      <c r="D27" s="28"/>
      <c r="E27" s="28"/>
      <c r="F27" s="28"/>
      <c r="G27" s="28"/>
    </row>
    <row r="28" spans="2:7" ht="15">
      <c r="B28" s="27" t="s">
        <v>29</v>
      </c>
      <c r="C28" s="11"/>
      <c r="D28" s="31" t="s">
        <v>36</v>
      </c>
      <c r="E28" s="32" t="s">
        <v>36</v>
      </c>
      <c r="F28" s="32" t="s">
        <v>36</v>
      </c>
      <c r="G28" s="33" t="s">
        <v>40</v>
      </c>
    </row>
    <row r="29" spans="2:7" ht="15">
      <c r="B29" s="27"/>
      <c r="C29" s="11"/>
      <c r="D29" s="31" t="s">
        <v>37</v>
      </c>
      <c r="E29" s="32" t="s">
        <v>38</v>
      </c>
      <c r="F29" s="32" t="s">
        <v>39</v>
      </c>
      <c r="G29" s="33" t="s">
        <v>41</v>
      </c>
    </row>
    <row r="30" spans="2:7" ht="20.25" customHeight="1">
      <c r="B30" s="27" t="s">
        <v>30</v>
      </c>
      <c r="C30" s="11"/>
      <c r="D30" s="46">
        <v>93</v>
      </c>
      <c r="E30" s="47"/>
      <c r="F30" s="47"/>
      <c r="G30" s="30"/>
    </row>
    <row r="31" spans="2:7" ht="15">
      <c r="B31" s="34" t="s">
        <v>31</v>
      </c>
      <c r="C31" s="35"/>
      <c r="D31" s="48">
        <v>95</v>
      </c>
      <c r="E31" s="49"/>
      <c r="F31" s="49"/>
      <c r="G31" s="36"/>
    </row>
    <row r="32" spans="2:7" ht="15">
      <c r="B32" s="37" t="s">
        <v>33</v>
      </c>
      <c r="C32" s="38"/>
      <c r="D32" s="50"/>
      <c r="E32" s="51">
        <v>89</v>
      </c>
      <c r="F32" s="51"/>
      <c r="G32" s="39">
        <f>D31+E32</f>
        <v>184</v>
      </c>
    </row>
    <row r="33" spans="2:7" ht="15">
      <c r="B33" s="40" t="s">
        <v>32</v>
      </c>
      <c r="C33" s="41"/>
      <c r="D33" s="52"/>
      <c r="E33" s="53">
        <v>100</v>
      </c>
      <c r="F33" s="53"/>
      <c r="G33" s="42"/>
    </row>
    <row r="34" spans="2:7" ht="15">
      <c r="B34" s="43" t="s">
        <v>34</v>
      </c>
      <c r="C34" s="44"/>
      <c r="D34" s="54"/>
      <c r="E34" s="55"/>
      <c r="F34" s="55">
        <v>90</v>
      </c>
      <c r="G34" s="45">
        <f>E33+F34</f>
        <v>190</v>
      </c>
    </row>
    <row r="35" spans="2:7" ht="15">
      <c r="B35" s="27" t="s">
        <v>35</v>
      </c>
      <c r="C35" s="11"/>
      <c r="D35" s="46"/>
      <c r="E35" s="47"/>
      <c r="F35" s="47">
        <v>97</v>
      </c>
      <c r="G35" s="30"/>
    </row>
    <row r="36" spans="2:7" ht="15">
      <c r="B36" s="27"/>
      <c r="C36" s="11"/>
      <c r="D36" s="28"/>
      <c r="E36" s="28"/>
      <c r="F36" s="28"/>
      <c r="G36" s="28"/>
    </row>
    <row r="37" spans="2:7" ht="15">
      <c r="B37" s="10" t="s">
        <v>45</v>
      </c>
      <c r="C37" s="11"/>
      <c r="D37" s="28"/>
      <c r="E37" s="28"/>
      <c r="F37" s="28"/>
      <c r="G37" s="28"/>
    </row>
    <row r="38" spans="2:7" ht="15.75" thickBot="1">
      <c r="B38" s="10"/>
      <c r="C38" s="11"/>
      <c r="D38" s="28"/>
      <c r="E38" s="28"/>
      <c r="F38" s="28"/>
      <c r="G38" s="28"/>
    </row>
    <row r="39" spans="2:7" ht="15.75" thickBot="1">
      <c r="B39" s="10" t="s">
        <v>48</v>
      </c>
      <c r="C39" s="11"/>
      <c r="D39" s="84">
        <v>90</v>
      </c>
      <c r="E39" s="11" t="s">
        <v>49</v>
      </c>
      <c r="F39" s="28"/>
      <c r="G39" s="28"/>
    </row>
    <row r="40" spans="2:7" ht="15">
      <c r="B40" s="10"/>
      <c r="C40" s="11"/>
      <c r="D40" s="11"/>
      <c r="E40" s="11"/>
      <c r="F40" s="11"/>
      <c r="G40" s="11"/>
    </row>
    <row r="41" spans="2:7" ht="33" customHeight="1">
      <c r="B41" s="68" t="s">
        <v>14</v>
      </c>
      <c r="C41" s="68"/>
      <c r="D41" s="68"/>
      <c r="E41" s="68"/>
      <c r="F41" s="68"/>
      <c r="G41" s="68"/>
    </row>
    <row r="42" spans="4:7" ht="33.75" customHeight="1">
      <c r="D42" s="5" t="s">
        <v>3</v>
      </c>
      <c r="E42" s="5" t="s">
        <v>4</v>
      </c>
      <c r="F42" s="5" t="s">
        <v>7</v>
      </c>
      <c r="G42" s="5" t="s">
        <v>6</v>
      </c>
    </row>
    <row r="43" spans="2:7" ht="24.75" customHeight="1">
      <c r="B43" s="6" t="s">
        <v>13</v>
      </c>
      <c r="C43" s="7"/>
      <c r="D43" s="7">
        <v>1000000</v>
      </c>
      <c r="E43" s="7">
        <f>E44+E45</f>
        <v>130</v>
      </c>
      <c r="F43" s="7">
        <f>D43/E43</f>
        <v>7692.307692307692</v>
      </c>
      <c r="G43" s="8">
        <f>F43/$G$32</f>
        <v>41.80602006688963</v>
      </c>
    </row>
    <row r="44" spans="2:7" ht="24.75" customHeight="1">
      <c r="B44" s="9" t="s">
        <v>0</v>
      </c>
      <c r="C44" s="7"/>
      <c r="D44" s="7">
        <f>0.65*D43</f>
        <v>650000</v>
      </c>
      <c r="E44" s="7">
        <v>88</v>
      </c>
      <c r="F44" s="7">
        <f>D44/E44</f>
        <v>7386.363636363636</v>
      </c>
      <c r="G44" s="8">
        <f>F44/$G$32</f>
        <v>40.14328063241106</v>
      </c>
    </row>
    <row r="45" spans="2:7" ht="24.75" customHeight="1">
      <c r="B45" s="9" t="s">
        <v>1</v>
      </c>
      <c r="C45" s="7"/>
      <c r="D45" s="7">
        <f>D43-D44</f>
        <v>350000</v>
      </c>
      <c r="E45" s="7">
        <v>42</v>
      </c>
      <c r="F45" s="7">
        <f>D45/E45</f>
        <v>8333.333333333334</v>
      </c>
      <c r="G45" s="8">
        <f>F45/$G$32</f>
        <v>45.28985507246377</v>
      </c>
    </row>
    <row r="46" spans="1:8" s="2" customFormat="1" ht="44.25" customHeight="1">
      <c r="A46" s="13"/>
      <c r="B46" s="61" t="s">
        <v>15</v>
      </c>
      <c r="C46" s="61"/>
      <c r="D46" s="61"/>
      <c r="E46" s="61"/>
      <c r="F46" s="61"/>
      <c r="G46" s="61"/>
      <c r="H46" s="13"/>
    </row>
    <row r="47" spans="4:12" ht="31.5" customHeight="1">
      <c r="D47" s="5" t="s">
        <v>16</v>
      </c>
      <c r="E47" s="5" t="s">
        <v>17</v>
      </c>
      <c r="F47" s="5" t="s">
        <v>18</v>
      </c>
      <c r="G47" s="5" t="s">
        <v>19</v>
      </c>
      <c r="L47" s="56"/>
    </row>
    <row r="48" spans="2:11" ht="24.75" customHeight="1">
      <c r="B48" s="6" t="s">
        <v>19</v>
      </c>
      <c r="C48" s="7"/>
      <c r="D48" s="8">
        <f>(1+$D$26/100)*G43</f>
        <v>42.22408026755853</v>
      </c>
      <c r="E48" s="7">
        <f>D48*$G$34</f>
        <v>8022.57525083612</v>
      </c>
      <c r="F48" s="7">
        <f>F49+F50</f>
        <v>120</v>
      </c>
      <c r="G48" s="7">
        <f>E48*F48</f>
        <v>962709.0301003344</v>
      </c>
      <c r="J48" s="122" t="s">
        <v>46</v>
      </c>
      <c r="K48" s="123"/>
    </row>
    <row r="49" spans="2:11" ht="24.75" customHeight="1">
      <c r="B49" s="9" t="s">
        <v>0</v>
      </c>
      <c r="C49" s="7"/>
      <c r="D49" s="8">
        <f>(1+$D$26/100)*G44</f>
        <v>40.54471343873517</v>
      </c>
      <c r="E49" s="7">
        <f>D49*$G$34</f>
        <v>7703.495553359683</v>
      </c>
      <c r="F49" s="7">
        <v>85</v>
      </c>
      <c r="G49" s="7">
        <f>E49*F49</f>
        <v>654797.122035573</v>
      </c>
      <c r="J49" s="127" t="s">
        <v>19</v>
      </c>
      <c r="K49" s="128" t="s">
        <v>47</v>
      </c>
    </row>
    <row r="50" spans="2:11" ht="24.75" customHeight="1">
      <c r="B50" s="9" t="s">
        <v>1</v>
      </c>
      <c r="C50" s="7"/>
      <c r="D50" s="8">
        <f>(1+$D$26/100)*G45</f>
        <v>45.74275362318841</v>
      </c>
      <c r="E50" s="7">
        <f>D50*$G$34</f>
        <v>8691.123188405798</v>
      </c>
      <c r="F50" s="7">
        <v>35</v>
      </c>
      <c r="G50" s="7">
        <f>E50*F50</f>
        <v>304189.31159420294</v>
      </c>
      <c r="J50" s="131">
        <f>D45*1.01</f>
        <v>353500</v>
      </c>
      <c r="K50" s="132">
        <f>J50/F50/G34</f>
        <v>53.1578947368421</v>
      </c>
    </row>
    <row r="51" spans="2:11" ht="93" customHeight="1">
      <c r="B51" s="68" t="s">
        <v>24</v>
      </c>
      <c r="C51" s="68"/>
      <c r="D51" s="68"/>
      <c r="E51" s="68"/>
      <c r="F51" s="68"/>
      <c r="G51" s="68"/>
      <c r="J51" s="124"/>
      <c r="K51" s="124"/>
    </row>
    <row r="52" spans="5:6" ht="30" customHeight="1">
      <c r="E52" s="5" t="s">
        <v>19</v>
      </c>
      <c r="F52" s="5" t="s">
        <v>16</v>
      </c>
    </row>
    <row r="53" spans="2:6" ht="30" customHeight="1">
      <c r="B53" s="79" t="s">
        <v>25</v>
      </c>
      <c r="C53" s="80"/>
      <c r="D53" s="81"/>
      <c r="E53" s="7">
        <v>60000</v>
      </c>
      <c r="F53" s="8"/>
    </row>
    <row r="54" spans="2:6" ht="20.25" customHeight="1">
      <c r="B54" s="79" t="s">
        <v>26</v>
      </c>
      <c r="C54" s="80"/>
      <c r="D54" s="81"/>
      <c r="E54" s="7">
        <f>G50-E53</f>
        <v>244189.31159420294</v>
      </c>
      <c r="F54" s="8">
        <f>E54/F50/G34</f>
        <v>36.72019723221097</v>
      </c>
    </row>
    <row r="55" ht="32.25" customHeight="1">
      <c r="E55" s="5" t="s">
        <v>19</v>
      </c>
    </row>
    <row r="56" spans="2:5" ht="20.25" customHeight="1">
      <c r="B56" s="76" t="s">
        <v>8</v>
      </c>
      <c r="C56" s="77"/>
      <c r="D56" s="78"/>
      <c r="E56" s="7">
        <f>F54*D39</f>
        <v>3304.8177508989875</v>
      </c>
    </row>
    <row r="57" spans="1:8" s="2" customFormat="1" ht="90" customHeight="1">
      <c r="A57" s="13"/>
      <c r="B57" s="68" t="s">
        <v>23</v>
      </c>
      <c r="C57" s="68"/>
      <c r="D57" s="68"/>
      <c r="E57" s="68"/>
      <c r="F57" s="68"/>
      <c r="G57" s="68"/>
      <c r="H57" s="13"/>
    </row>
    <row r="58" spans="4:5" ht="33.75" customHeight="1">
      <c r="D58" s="14"/>
      <c r="E58" s="5" t="s">
        <v>19</v>
      </c>
    </row>
    <row r="59" spans="2:5" ht="30.75" customHeight="1">
      <c r="B59" s="69" t="s">
        <v>8</v>
      </c>
      <c r="C59" s="70"/>
      <c r="D59" s="71"/>
      <c r="E59" s="7">
        <f>E56</f>
        <v>3304.8177508989875</v>
      </c>
    </row>
    <row r="60" spans="2:5" ht="24.75" customHeight="1" thickBot="1">
      <c r="B60" s="62" t="s">
        <v>9</v>
      </c>
      <c r="C60" s="63"/>
      <c r="D60" s="64"/>
      <c r="E60" s="15">
        <f>E53/2/2/G34*D39</f>
        <v>7105.263157894737</v>
      </c>
    </row>
    <row r="61" spans="2:5" ht="24.75" customHeight="1" thickTop="1">
      <c r="B61" s="65"/>
      <c r="C61" s="66"/>
      <c r="D61" s="67"/>
      <c r="E61" s="16">
        <f>SUM(E59:E60)</f>
        <v>10410.080908793723</v>
      </c>
    </row>
    <row r="62" spans="1:8" s="2" customFormat="1" ht="81" customHeight="1">
      <c r="A62" s="13"/>
      <c r="B62" s="68" t="s">
        <v>90</v>
      </c>
      <c r="C62" s="68"/>
      <c r="D62" s="68"/>
      <c r="E62" s="68"/>
      <c r="F62" s="68"/>
      <c r="G62" s="68"/>
      <c r="H62" s="13"/>
    </row>
    <row r="63" spans="4:11" ht="48.75" customHeight="1">
      <c r="D63" s="5" t="s">
        <v>92</v>
      </c>
      <c r="E63" s="5" t="s">
        <v>91</v>
      </c>
      <c r="F63" s="5" t="s">
        <v>93</v>
      </c>
      <c r="K63" s="118" t="s">
        <v>86</v>
      </c>
    </row>
    <row r="64" spans="2:12" ht="24.75" customHeight="1">
      <c r="B64" s="6" t="s">
        <v>20</v>
      </c>
      <c r="C64" s="7"/>
      <c r="D64" s="8">
        <v>6693.89</v>
      </c>
      <c r="E64" s="8">
        <v>1.6</v>
      </c>
      <c r="F64" s="7">
        <f>D64*E64</f>
        <v>10710.224000000002</v>
      </c>
      <c r="K64" s="117">
        <v>30939.1</v>
      </c>
      <c r="L64" s="57" t="s">
        <v>52</v>
      </c>
    </row>
    <row r="65" spans="2:12" ht="24.75" customHeight="1" thickBot="1">
      <c r="B65" s="58" t="s">
        <v>27</v>
      </c>
      <c r="C65" s="15"/>
      <c r="D65" s="20">
        <f>K64</f>
        <v>30939.1</v>
      </c>
      <c r="E65" s="20">
        <v>0.5</v>
      </c>
      <c r="F65" s="15">
        <f>D65*E65</f>
        <v>15469.55</v>
      </c>
      <c r="K65" s="117">
        <v>19304.44</v>
      </c>
      <c r="L65" s="57" t="s">
        <v>53</v>
      </c>
    </row>
    <row r="66" spans="2:6" ht="24.75" customHeight="1" thickTop="1">
      <c r="B66" s="10"/>
      <c r="C66" s="11"/>
      <c r="D66" s="26"/>
      <c r="E66" s="26"/>
      <c r="F66" s="11">
        <f>F64+F65</f>
        <v>26179.774</v>
      </c>
    </row>
    <row r="67" spans="1:8" s="2" customFormat="1" ht="45" customHeight="1">
      <c r="A67" s="13"/>
      <c r="B67" s="68" t="s">
        <v>51</v>
      </c>
      <c r="C67" s="68"/>
      <c r="D67" s="68"/>
      <c r="E67" s="68"/>
      <c r="F67" s="68"/>
      <c r="G67" s="68"/>
      <c r="H67" s="13"/>
    </row>
    <row r="68" spans="1:8" s="3" customFormat="1" ht="52.5" thickBot="1">
      <c r="A68" s="10"/>
      <c r="B68" s="22"/>
      <c r="C68" s="23"/>
      <c r="D68" s="24" t="s">
        <v>19</v>
      </c>
      <c r="E68" s="24" t="s">
        <v>21</v>
      </c>
      <c r="F68" s="24" t="s">
        <v>22</v>
      </c>
      <c r="G68" s="10"/>
      <c r="H68" s="10"/>
    </row>
    <row r="69" spans="2:6" ht="24.75" customHeight="1" thickTop="1">
      <c r="B69" s="17" t="s">
        <v>2</v>
      </c>
      <c r="C69" s="18"/>
      <c r="D69" s="16">
        <f>E61</f>
        <v>10410.080908793723</v>
      </c>
      <c r="E69" s="16">
        <f>F64+F65</f>
        <v>26179.774</v>
      </c>
      <c r="F69" s="135">
        <f>D69-E69</f>
        <v>-15769.693091206278</v>
      </c>
    </row>
    <row r="70" ht="24.75" customHeight="1">
      <c r="D70" s="59" t="s">
        <v>55</v>
      </c>
    </row>
  </sheetData>
  <sheetProtection/>
  <mergeCells count="17">
    <mergeCell ref="B59:D59"/>
    <mergeCell ref="B60:D60"/>
    <mergeCell ref="B61:D61"/>
    <mergeCell ref="B62:G62"/>
    <mergeCell ref="B67:G67"/>
    <mergeCell ref="B46:G46"/>
    <mergeCell ref="B51:G51"/>
    <mergeCell ref="B53:D53"/>
    <mergeCell ref="B54:D54"/>
    <mergeCell ref="B56:D56"/>
    <mergeCell ref="B57:G57"/>
    <mergeCell ref="B1:G1"/>
    <mergeCell ref="B3:G5"/>
    <mergeCell ref="B7:G9"/>
    <mergeCell ref="B11:G11"/>
    <mergeCell ref="B12:G12"/>
    <mergeCell ref="B41:G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="80" zoomScaleNormal="80" zoomScalePageLayoutView="0" workbookViewId="0" topLeftCell="A1">
      <selection activeCell="S5" sqref="S5"/>
    </sheetView>
  </sheetViews>
  <sheetFormatPr defaultColWidth="8.88671875" defaultRowHeight="15"/>
  <cols>
    <col min="1" max="2" width="7.10546875" style="0" customWidth="1"/>
    <col min="3" max="3" width="11.99609375" style="0" bestFit="1" customWidth="1"/>
    <col min="4" max="5" width="7.77734375" style="0" customWidth="1"/>
    <col min="6" max="7" width="5.6640625" style="0" customWidth="1"/>
    <col min="8" max="8" width="6.88671875" style="0" customWidth="1"/>
    <col min="9" max="11" width="9.6640625" style="0" customWidth="1"/>
    <col min="12" max="12" width="12.3359375" style="0" customWidth="1"/>
    <col min="13" max="15" width="9.6640625" style="0" customWidth="1"/>
    <col min="16" max="17" width="11.3359375" style="0" customWidth="1"/>
    <col min="18" max="18" width="7.3359375" style="0" customWidth="1"/>
    <col min="19" max="16384" width="9.6640625" style="0" customWidth="1"/>
  </cols>
  <sheetData>
    <row r="1" spans="1:18" ht="15">
      <c r="A1" s="86" t="s">
        <v>61</v>
      </c>
      <c r="B1" s="87"/>
      <c r="C1" s="88" t="s">
        <v>62</v>
      </c>
      <c r="D1" s="89" t="s">
        <v>63</v>
      </c>
      <c r="E1" s="90"/>
      <c r="F1" s="91" t="s">
        <v>64</v>
      </c>
      <c r="G1" s="91"/>
      <c r="H1" s="91"/>
      <c r="I1" s="92" t="s">
        <v>65</v>
      </c>
      <c r="J1" s="93"/>
      <c r="K1" s="93"/>
      <c r="L1" s="94"/>
      <c r="M1" s="95" t="s">
        <v>66</v>
      </c>
      <c r="N1" s="96"/>
      <c r="O1" s="97"/>
      <c r="P1" s="98" t="s">
        <v>67</v>
      </c>
      <c r="Q1" s="86"/>
      <c r="R1" s="87"/>
    </row>
    <row r="2" spans="1:18" ht="42">
      <c r="A2" s="99" t="s">
        <v>68</v>
      </c>
      <c r="B2" s="100" t="s">
        <v>69</v>
      </c>
      <c r="C2" s="101" t="s">
        <v>70</v>
      </c>
      <c r="D2" s="102" t="s">
        <v>68</v>
      </c>
      <c r="E2" s="103" t="s">
        <v>71</v>
      </c>
      <c r="F2" s="104" t="s">
        <v>72</v>
      </c>
      <c r="G2" s="104" t="s">
        <v>73</v>
      </c>
      <c r="H2" s="104" t="s">
        <v>74</v>
      </c>
      <c r="I2" s="105" t="s">
        <v>75</v>
      </c>
      <c r="J2" s="106" t="s">
        <v>76</v>
      </c>
      <c r="K2" s="106" t="s">
        <v>85</v>
      </c>
      <c r="L2" s="107" t="s">
        <v>77</v>
      </c>
      <c r="M2" s="102" t="s">
        <v>78</v>
      </c>
      <c r="N2" s="108" t="s">
        <v>79</v>
      </c>
      <c r="O2" s="109" t="s">
        <v>80</v>
      </c>
      <c r="P2" s="110" t="s">
        <v>81</v>
      </c>
      <c r="Q2" s="99" t="s">
        <v>82</v>
      </c>
      <c r="R2" s="100" t="s">
        <v>83</v>
      </c>
    </row>
    <row r="3" spans="1:18" ht="15">
      <c r="A3" s="111"/>
      <c r="B3" s="111"/>
      <c r="C3" s="112"/>
      <c r="D3" s="113"/>
      <c r="E3" s="113"/>
      <c r="F3" s="114"/>
      <c r="G3" s="114"/>
      <c r="H3" s="114"/>
      <c r="I3" s="115"/>
      <c r="J3" s="116" t="s">
        <v>84</v>
      </c>
      <c r="K3" s="115"/>
      <c r="L3" s="115"/>
      <c r="M3" s="113"/>
      <c r="N3" s="113"/>
      <c r="O3" s="113"/>
      <c r="P3" s="111"/>
      <c r="Q3" s="111"/>
      <c r="R3" s="111"/>
    </row>
    <row r="4" spans="1:18" ht="15">
      <c r="A4" s="111"/>
      <c r="B4" s="111"/>
      <c r="C4" s="112"/>
      <c r="D4" s="113"/>
      <c r="E4" s="113"/>
      <c r="F4" s="114"/>
      <c r="G4" s="114"/>
      <c r="H4" s="114"/>
      <c r="I4" s="115"/>
      <c r="J4" s="115"/>
      <c r="K4" s="115"/>
      <c r="L4" s="115"/>
      <c r="M4" s="113"/>
      <c r="N4" s="113"/>
      <c r="O4" s="113"/>
      <c r="P4" s="111"/>
      <c r="Q4" s="111"/>
      <c r="R4" s="111"/>
    </row>
    <row r="5" spans="1:18" ht="15">
      <c r="A5" s="111"/>
      <c r="B5" s="111"/>
      <c r="C5" s="112"/>
      <c r="D5" s="113"/>
      <c r="E5" s="113"/>
      <c r="F5" s="114"/>
      <c r="G5" s="114"/>
      <c r="H5" s="114"/>
      <c r="I5" s="115"/>
      <c r="J5" s="115"/>
      <c r="K5" s="115"/>
      <c r="L5" s="115"/>
      <c r="M5" s="113"/>
      <c r="N5" s="113"/>
      <c r="O5" s="113"/>
      <c r="P5" s="111"/>
      <c r="Q5" s="111"/>
      <c r="R5" s="111"/>
    </row>
    <row r="6" spans="1:18" ht="15">
      <c r="A6" s="111"/>
      <c r="B6" s="111"/>
      <c r="C6" s="112"/>
      <c r="D6" s="113"/>
      <c r="E6" s="113"/>
      <c r="F6" s="114"/>
      <c r="G6" s="114"/>
      <c r="H6" s="114"/>
      <c r="I6" s="115"/>
      <c r="J6" s="115"/>
      <c r="K6" s="115"/>
      <c r="L6" s="115"/>
      <c r="M6" s="113"/>
      <c r="N6" s="113"/>
      <c r="O6" s="113"/>
      <c r="P6" s="111"/>
      <c r="Q6" s="111"/>
      <c r="R6" s="111"/>
    </row>
    <row r="7" spans="1:18" ht="15">
      <c r="A7" s="111"/>
      <c r="B7" s="111"/>
      <c r="C7" s="112"/>
      <c r="D7" s="113"/>
      <c r="E7" s="113"/>
      <c r="F7" s="114"/>
      <c r="G7" s="114"/>
      <c r="H7" s="114"/>
      <c r="I7" s="115"/>
      <c r="J7" s="115"/>
      <c r="K7" s="115"/>
      <c r="L7" s="115"/>
      <c r="M7" s="113"/>
      <c r="N7" s="113"/>
      <c r="O7" s="113"/>
      <c r="P7" s="111"/>
      <c r="Q7" s="111"/>
      <c r="R7" s="111"/>
    </row>
    <row r="8" spans="1:18" ht="15">
      <c r="A8" s="111"/>
      <c r="B8" s="111"/>
      <c r="C8" s="112"/>
      <c r="D8" s="113"/>
      <c r="E8" s="113"/>
      <c r="F8" s="114"/>
      <c r="G8" s="114"/>
      <c r="H8" s="114"/>
      <c r="I8" s="115"/>
      <c r="J8" s="115"/>
      <c r="K8" s="115"/>
      <c r="L8" s="115"/>
      <c r="M8" s="113"/>
      <c r="N8" s="113"/>
      <c r="O8" s="113"/>
      <c r="P8" s="111"/>
      <c r="Q8" s="111"/>
      <c r="R8" s="111"/>
    </row>
  </sheetData>
  <sheetProtection/>
  <mergeCells count="6">
    <mergeCell ref="A1:B1"/>
    <mergeCell ref="D1:E1"/>
    <mergeCell ref="F1:H1"/>
    <mergeCell ref="I1:L1"/>
    <mergeCell ref="M1:O1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Jyväskylän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Laskentaesimerkki 2016</dc:title>
  <dc:subject/>
  <dc:creator>JKL</dc:creator>
  <cp:keywords/>
  <dc:description/>
  <cp:lastModifiedBy>Lehtonen Sanna</cp:lastModifiedBy>
  <cp:lastPrinted>2015-12-18T12:37:53Z</cp:lastPrinted>
  <dcterms:created xsi:type="dcterms:W3CDTF">2015-01-15T10:20:17Z</dcterms:created>
  <dcterms:modified xsi:type="dcterms:W3CDTF">2016-12-01T19:10:54Z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G94TWSLYV3F3-13092-5</vt:lpwstr>
  </property>
  <property fmtid="{D5CDD505-2E9C-101B-9397-08002B2CF9AE}" pid="4" name="_dlc_DocIdItemGu">
    <vt:lpwstr>849e785d-44cd-442b-aa82-d80a27116376</vt:lpwstr>
  </property>
  <property fmtid="{D5CDD505-2E9C-101B-9397-08002B2CF9AE}" pid="5" name="_dlc_DocIdU">
    <vt:lpwstr>http://www.kunnat.net/fi/asiantuntijapalvelut/kuntatalous/valtionosuudet/kotikuntakorvaukset/huostaanotettujen-maksuosuuden-maaraytyminen/_layouts/DocIdRedir.aspx?ID=G94TWSLYV3F3-13092-5, G94TWSLYV3F3-13092-5</vt:lpwstr>
  </property>
  <property fmtid="{D5CDD505-2E9C-101B-9397-08002B2CF9AE}" pid="6" name="The">
    <vt:lpwstr/>
  </property>
  <property fmtid="{D5CDD505-2E9C-101B-9397-08002B2CF9AE}" pid="7" name="ExpertServi">
    <vt:lpwstr>7;#Kuntatalous|f60f4e25-53fd-466c-b326-d92406949689</vt:lpwstr>
  </property>
  <property fmtid="{D5CDD505-2E9C-101B-9397-08002B2CF9AE}" pid="8" name="ExpertServiceTaxHTFiel">
    <vt:lpwstr>Kuntatalous|f60f4e25-53fd-466c-b326-d92406949689</vt:lpwstr>
  </property>
  <property fmtid="{D5CDD505-2E9C-101B-9397-08002B2CF9AE}" pid="9" name="TaxCatchA">
    <vt:lpwstr>7;#Kuntatalous|f60f4e25-53fd-466c-b326-d92406949689</vt:lpwstr>
  </property>
  <property fmtid="{D5CDD505-2E9C-101B-9397-08002B2CF9AE}" pid="10" name="ThemeTaxHTFiel">
    <vt:lpwstr/>
  </property>
  <property fmtid="{D5CDD505-2E9C-101B-9397-08002B2CF9AE}" pid="11" name="KN2Keywor">
    <vt:lpwstr/>
  </property>
  <property fmtid="{D5CDD505-2E9C-101B-9397-08002B2CF9AE}" pid="12" name="KN2Descripti">
    <vt:lpwstr>Esimerkkilaskelma sijoitetun oppilaan korvauksen laskennasta vuonna 2016. Lähde: Kuntaliitto 1.12.2016</vt:lpwstr>
  </property>
  <property fmtid="{D5CDD505-2E9C-101B-9397-08002B2CF9AE}" pid="13" name="KN2LanguageTaxHTFiel">
    <vt:lpwstr/>
  </property>
  <property fmtid="{D5CDD505-2E9C-101B-9397-08002B2CF9AE}" pid="14" name="Municipali">
    <vt:lpwstr/>
  </property>
  <property fmtid="{D5CDD505-2E9C-101B-9397-08002B2CF9AE}" pid="15" name="KN2Langua">
    <vt:lpwstr/>
  </property>
  <property fmtid="{D5CDD505-2E9C-101B-9397-08002B2CF9AE}" pid="16" name="KN2KeywordsTaxHTFiel">
    <vt:lpwstr/>
  </property>
  <property fmtid="{D5CDD505-2E9C-101B-9397-08002B2CF9AE}" pid="17" name="MunicipalityTaxHTFiel">
    <vt:lpwstr/>
  </property>
  <property fmtid="{D5CDD505-2E9C-101B-9397-08002B2CF9AE}" pid="18" name="KN2ArticleDateTi">
    <vt:lpwstr>2016-12-01T16:11:00Z</vt:lpwstr>
  </property>
</Properties>
</file>