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MAAKUNTA-ASIAT\"/>
    </mc:Choice>
  </mc:AlternateContent>
  <bookViews>
    <workbookView xWindow="-15" yWindow="-15" windowWidth="10800" windowHeight="10155" tabRatio="601"/>
  </bookViews>
  <sheets>
    <sheet name="2017-2016" sheetId="2" r:id="rId1"/>
    <sheet name="Väestö,Maksuosuus" sheetId="4" r:id="rId2"/>
    <sheet name="Kaavio" sheetId="11" r:id="rId3"/>
    <sheet name="Kaavio1" sheetId="15" r:id="rId4"/>
    <sheet name="Kaavio2" sheetId="13" r:id="rId5"/>
  </sheets>
  <calcPr calcId="162913"/>
</workbook>
</file>

<file path=xl/calcChain.xml><?xml version="1.0" encoding="utf-8"?>
<calcChain xmlns="http://schemas.openxmlformats.org/spreadsheetml/2006/main">
  <c r="J21" i="4" l="1"/>
  <c r="H21" i="4"/>
  <c r="B26" i="2"/>
  <c r="G19" i="2" l="1"/>
  <c r="F19" i="2"/>
  <c r="B22" i="4" l="1"/>
  <c r="B14" i="4"/>
  <c r="H10" i="4" l="1"/>
  <c r="I10" i="4" s="1"/>
  <c r="J10" i="4"/>
  <c r="K10" i="4" s="1"/>
  <c r="H11" i="4"/>
  <c r="I11" i="4" s="1"/>
  <c r="J11" i="4"/>
  <c r="K11" i="4" s="1"/>
  <c r="H12" i="4"/>
  <c r="I12" i="4" s="1"/>
  <c r="J12" i="4"/>
  <c r="K12" i="4" s="1"/>
  <c r="H13" i="4"/>
  <c r="I13" i="4" s="1"/>
  <c r="J13" i="4"/>
  <c r="K13" i="4" s="1"/>
  <c r="H14" i="4"/>
  <c r="I14" i="4" s="1"/>
  <c r="J14" i="4"/>
  <c r="K14" i="4" s="1"/>
  <c r="H15" i="4"/>
  <c r="I15" i="4" s="1"/>
  <c r="J15" i="4"/>
  <c r="K15" i="4" s="1"/>
  <c r="H16" i="4"/>
  <c r="I16" i="4" s="1"/>
  <c r="J16" i="4"/>
  <c r="K16" i="4" s="1"/>
  <c r="H17" i="4"/>
  <c r="I17" i="4" s="1"/>
  <c r="J17" i="4"/>
  <c r="K17" i="4" s="1"/>
  <c r="H18" i="4"/>
  <c r="I18" i="4" s="1"/>
  <c r="J18" i="4"/>
  <c r="K18" i="4" s="1"/>
  <c r="H19" i="4"/>
  <c r="I19" i="4" s="1"/>
  <c r="J19" i="4"/>
  <c r="K19" i="4" s="1"/>
  <c r="H20" i="4"/>
  <c r="I20" i="4" s="1"/>
  <c r="J20" i="4"/>
  <c r="K20" i="4" s="1"/>
  <c r="I21" i="4"/>
  <c r="K21" i="4"/>
  <c r="H22" i="4"/>
  <c r="I22" i="4" s="1"/>
  <c r="J22" i="4"/>
  <c r="K22" i="4" s="1"/>
  <c r="H23" i="4"/>
  <c r="I23" i="4" s="1"/>
  <c r="J23" i="4"/>
  <c r="K23" i="4" s="1"/>
  <c r="H24" i="4"/>
  <c r="I24" i="4" s="1"/>
  <c r="J24" i="4"/>
  <c r="K24" i="4" s="1"/>
  <c r="H25" i="4"/>
  <c r="J25" i="4"/>
  <c r="K25" i="4" s="1"/>
  <c r="H26" i="4"/>
  <c r="I26" i="4" s="1"/>
  <c r="J26" i="4"/>
  <c r="K26" i="4" s="1"/>
  <c r="H27" i="4"/>
  <c r="I27" i="4" s="1"/>
  <c r="J27" i="4"/>
  <c r="K27" i="4" s="1"/>
  <c r="G12" i="2"/>
  <c r="F25" i="2"/>
  <c r="G11" i="2"/>
  <c r="F12" i="2"/>
  <c r="C26" i="2"/>
  <c r="F11" i="2"/>
  <c r="D14" i="4"/>
  <c r="E14" i="4" s="1"/>
  <c r="G14" i="4" s="1"/>
  <c r="G24" i="2"/>
  <c r="G23" i="2"/>
  <c r="G22" i="2"/>
  <c r="G21" i="2"/>
  <c r="G20" i="2"/>
  <c r="G18" i="2"/>
  <c r="G17" i="2"/>
  <c r="G16" i="2"/>
  <c r="G15" i="2"/>
  <c r="G14" i="2"/>
  <c r="G13" i="2"/>
  <c r="G10" i="2"/>
  <c r="G9" i="2"/>
  <c r="G8" i="2"/>
  <c r="F9" i="2"/>
  <c r="F10" i="2"/>
  <c r="F13" i="2"/>
  <c r="F14" i="2"/>
  <c r="F15" i="2"/>
  <c r="F16" i="2"/>
  <c r="F17" i="2"/>
  <c r="F18" i="2"/>
  <c r="F20" i="2"/>
  <c r="F21" i="2"/>
  <c r="F22" i="2"/>
  <c r="F23" i="2"/>
  <c r="F24" i="2"/>
  <c r="F8" i="2"/>
  <c r="J26" i="2"/>
  <c r="I26" i="2"/>
  <c r="H26" i="2"/>
  <c r="E26" i="2"/>
  <c r="D26" i="2"/>
  <c r="B28" i="4"/>
  <c r="D24" i="4" l="1"/>
  <c r="E24" i="4" s="1"/>
  <c r="G24" i="4" s="1"/>
  <c r="D27" i="4"/>
  <c r="E27" i="4" s="1"/>
  <c r="G27" i="4" s="1"/>
  <c r="D19" i="4"/>
  <c r="E19" i="4" s="1"/>
  <c r="G19" i="4" s="1"/>
  <c r="D25" i="4"/>
  <c r="E25" i="4" s="1"/>
  <c r="G25" i="4" s="1"/>
  <c r="I25" i="4"/>
  <c r="D18" i="4"/>
  <c r="E18" i="4" s="1"/>
  <c r="G18" i="4" s="1"/>
  <c r="D21" i="4"/>
  <c r="E21" i="4" s="1"/>
  <c r="G21" i="4" s="1"/>
  <c r="D23" i="4"/>
  <c r="E23" i="4" s="1"/>
  <c r="G23" i="4" s="1"/>
  <c r="G26" i="2"/>
  <c r="F26" i="2"/>
  <c r="H28" i="4"/>
  <c r="I28" i="4" s="1"/>
  <c r="C18" i="4"/>
  <c r="C17" i="4"/>
  <c r="C25" i="4"/>
  <c r="C13" i="4"/>
  <c r="C15" i="4"/>
  <c r="C16" i="4"/>
  <c r="C23" i="4"/>
  <c r="C21" i="4"/>
  <c r="C27" i="4"/>
  <c r="C12" i="4"/>
  <c r="C19" i="4"/>
  <c r="C14" i="4"/>
  <c r="C20" i="4"/>
  <c r="C22" i="4"/>
  <c r="C11" i="4"/>
  <c r="C24" i="4"/>
  <c r="C10" i="4"/>
  <c r="C26" i="4"/>
  <c r="C28" i="4"/>
  <c r="D26" i="4"/>
  <c r="E26" i="4" s="1"/>
  <c r="G26" i="4" s="1"/>
  <c r="D11" i="4"/>
  <c r="E11" i="4" s="1"/>
  <c r="G11" i="4" s="1"/>
  <c r="D13" i="4"/>
  <c r="E13" i="4" s="1"/>
  <c r="G13" i="4" s="1"/>
  <c r="D20" i="4"/>
  <c r="E20" i="4" s="1"/>
  <c r="G20" i="4" s="1"/>
  <c r="J28" i="4"/>
  <c r="K28" i="4" s="1"/>
  <c r="D12" i="4"/>
  <c r="E12" i="4" s="1"/>
  <c r="G12" i="4" s="1"/>
  <c r="D16" i="4"/>
  <c r="E16" i="4" s="1"/>
  <c r="G16" i="4" s="1"/>
  <c r="D10" i="4"/>
  <c r="D17" i="4"/>
  <c r="E17" i="4" s="1"/>
  <c r="G17" i="4" s="1"/>
  <c r="D22" i="4"/>
  <c r="E22" i="4" s="1"/>
  <c r="G22" i="4" s="1"/>
  <c r="D15" i="4"/>
  <c r="E15" i="4" s="1"/>
  <c r="G15" i="4" s="1"/>
  <c r="D28" i="4" l="1"/>
  <c r="E28" i="4" s="1"/>
  <c r="G28" i="4" s="1"/>
  <c r="E10" i="4"/>
  <c r="G10" i="4" s="1"/>
</calcChain>
</file>

<file path=xl/sharedStrings.xml><?xml version="1.0" encoding="utf-8"?>
<sst xmlns="http://schemas.openxmlformats.org/spreadsheetml/2006/main" count="102" uniqueCount="72">
  <si>
    <t>Maakunnan liitto</t>
  </si>
  <si>
    <t>Väestöpohja</t>
  </si>
  <si>
    <t>abs.</t>
  </si>
  <si>
    <t>%</t>
  </si>
  <si>
    <t>Uudenmaan liitto</t>
  </si>
  <si>
    <t>Pirkanmaan liitto</t>
  </si>
  <si>
    <t>Varsinais-Suomen liitto</t>
  </si>
  <si>
    <t>Pohjois-Pohjanmaan liitto</t>
  </si>
  <si>
    <t>Keski-Suomen liitto</t>
  </si>
  <si>
    <t>Pohjois-Savon liitto</t>
  </si>
  <si>
    <t>Satakuntaliitto</t>
  </si>
  <si>
    <t>Päijät-Hämeen liitto</t>
  </si>
  <si>
    <t>Etelä-Pohjanmaan liitto</t>
  </si>
  <si>
    <t xml:space="preserve">Lapin liitto </t>
  </si>
  <si>
    <t>Kymenlaakson liitto</t>
  </si>
  <si>
    <t xml:space="preserve">Etelä-Savon maakuntaliitto </t>
  </si>
  <si>
    <t>Hämeen liitto</t>
  </si>
  <si>
    <t>Etelä-Karjalan liitto</t>
  </si>
  <si>
    <t>Yhteensä</t>
  </si>
  <si>
    <t xml:space="preserve">Muutos-% </t>
  </si>
  <si>
    <t>vars.toim.</t>
  </si>
  <si>
    <t>muu</t>
  </si>
  <si>
    <t>Etelä-Savon maakuntaliitto</t>
  </si>
  <si>
    <t xml:space="preserve">Keski-Pohjanmaan Liitto </t>
  </si>
  <si>
    <t>Lapin liitto</t>
  </si>
  <si>
    <t>Jäsenkuntien</t>
  </si>
  <si>
    <t xml:space="preserve">
HUOMIOITAVAA</t>
  </si>
  <si>
    <t>muu toim.</t>
  </si>
  <si>
    <t>€</t>
  </si>
  <si>
    <t>€ / as.</t>
  </si>
  <si>
    <t>€ /as.</t>
  </si>
  <si>
    <t>€ /as</t>
  </si>
  <si>
    <t>Pohjois-Karjalan maakuntaliitto</t>
  </si>
  <si>
    <t xml:space="preserve">
Vakinai-set</t>
  </si>
  <si>
    <t>Palkka suoraan liiton budjetista</t>
  </si>
  <si>
    <t xml:space="preserve">
Muu</t>
  </si>
  <si>
    <t xml:space="preserve">Palkkaus muu rahoitus
</t>
  </si>
  <si>
    <t>( kohta Palkkaus</t>
  </si>
  <si>
    <t>muu rahoitus)</t>
  </si>
  <si>
    <t xml:space="preserve">Uudenmaan liitto </t>
  </si>
  <si>
    <t>Kainuun liitto</t>
  </si>
  <si>
    <t>Koko maa (pl. Ahvenanmaa)</t>
  </si>
  <si>
    <t>Kainuun  liitto</t>
  </si>
  <si>
    <t>Keski-Pohjanmaan liitto</t>
  </si>
  <si>
    <t>Muutos</t>
  </si>
  <si>
    <t xml:space="preserve"> Varsinainen toiminta</t>
  </si>
  <si>
    <t xml:space="preserve"> Muu toiminta</t>
  </si>
  <si>
    <t xml:space="preserve">€ / as. </t>
  </si>
  <si>
    <t>Varsinainen ja muu toiminta</t>
  </si>
  <si>
    <t xml:space="preserve">Pohjanmaan liitto </t>
  </si>
  <si>
    <t>maksuosuudet 
v. 2016</t>
  </si>
  <si>
    <t>maksuosuudet 2016</t>
  </si>
  <si>
    <t>maksuosuudet 
v. 2017</t>
  </si>
  <si>
    <t>Henkilöstö 1.10.2016</t>
  </si>
  <si>
    <t>maksuosuudet 2017</t>
  </si>
  <si>
    <t>v. 2016-2017</t>
  </si>
  <si>
    <t>v. 2017</t>
  </si>
  <si>
    <t xml:space="preserve">Pohjois-Savon liitto </t>
  </si>
  <si>
    <t xml:space="preserve">Yhteenveto jäsenkuntien maksuosuuksista maakuntien liittojen toimintoihin v.2017 talousarvioiden mukaan </t>
  </si>
  <si>
    <t>Hankkeet MAKERA, Suomi100</t>
  </si>
  <si>
    <t>2 projektissa, 1 muutosjohtaja</t>
  </si>
  <si>
    <t>Muutosjohtaja, liiton osuus 1/4</t>
  </si>
  <si>
    <t>1 htv Interreg -ohjelma</t>
  </si>
  <si>
    <t>Määräaikaiset sis. sijaiset 3 hlö</t>
  </si>
  <si>
    <t>Hankerahoitus</t>
  </si>
  <si>
    <t>Projektit</t>
  </si>
  <si>
    <t>Pohjanmaan liitto</t>
  </si>
  <si>
    <t>Suomen Kuntaliitto 1.11.2016</t>
  </si>
  <si>
    <t>Keski-Pohjanmaan liiton väestöpohja = Keski-Pohjanmaan maakunta (69032) + osajäsenet (5595) (Reisjärvi 2894 ja Kinnula 1745 sekä suomenkielisten osalta Kruunupyy 956)</t>
  </si>
  <si>
    <t xml:space="preserve">Maakuntien liittojen jäsenkuntien maksuosuudet, Talousarvio 2017 ja Talousarvio 2016 </t>
  </si>
  <si>
    <t xml:space="preserve">
Määrä-
aikaiset
set </t>
  </si>
  <si>
    <t>Lisäksi kesäyliopiston toimihenkilöitä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</si>
</sst>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;0;"/>
    <numFmt numFmtId="166" formatCode="0.0"/>
    <numFmt numFmtId="167" formatCode="#,##0.00\ &quot;€&quot;"/>
  </numFmts>
  <fonts count="31" x14ac:knownFonts="1">
    <font>
      <sz val="10"/>
      <name val="Arial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9"/>
      <name val="Verdana"/>
      <family val="2"/>
    </font>
    <font>
      <sz val="8"/>
      <name val="Verdana"/>
      <family val="2"/>
    </font>
    <font>
      <sz val="8"/>
      <name val="Arial"/>
      <family val="2"/>
    </font>
    <font>
      <i/>
      <sz val="8"/>
      <name val="Arial"/>
      <family val="2"/>
    </font>
    <font>
      <sz val="12"/>
      <name val="Verdana"/>
      <family val="2"/>
    </font>
    <font>
      <i/>
      <sz val="11"/>
      <name val="Verdana"/>
      <family val="2"/>
    </font>
    <font>
      <i/>
      <sz val="8"/>
      <name val="Verdana"/>
      <family val="2"/>
    </font>
    <font>
      <i/>
      <sz val="10"/>
      <name val="Verdana"/>
      <family val="2"/>
    </font>
    <font>
      <i/>
      <sz val="9"/>
      <name val="Verdana"/>
      <family val="2"/>
    </font>
    <font>
      <i/>
      <sz val="12"/>
      <name val="Times New Roman"/>
      <family val="1"/>
    </font>
    <font>
      <sz val="13"/>
      <name val="Verdana"/>
      <family val="2"/>
    </font>
    <font>
      <b/>
      <sz val="10"/>
      <color rgb="FFFF0000"/>
      <name val="Arial"/>
      <family val="2"/>
    </font>
    <font>
      <sz val="10"/>
      <name val="Verdana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EFF6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1" tint="0.749992370372631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9" tint="0.59999389629810485"/>
        <bgColor indexed="22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0" fontId="5" fillId="0" borderId="0"/>
    <xf numFmtId="0" fontId="5" fillId="0" borderId="0" applyBorder="0"/>
  </cellStyleXfs>
  <cellXfs count="245">
    <xf numFmtId="0" fontId="0" fillId="0" borderId="0" xfId="0"/>
    <xf numFmtId="3" fontId="0" fillId="0" borderId="0" xfId="0" applyNumberFormat="1"/>
    <xf numFmtId="3" fontId="6" fillId="0" borderId="0" xfId="0" applyNumberFormat="1" applyFont="1"/>
    <xf numFmtId="0" fontId="10" fillId="0" borderId="0" xfId="0" applyFont="1" applyAlignment="1">
      <alignment vertical="center"/>
    </xf>
    <xf numFmtId="0" fontId="6" fillId="0" borderId="0" xfId="0" applyFont="1" applyBorder="1"/>
    <xf numFmtId="2" fontId="6" fillId="0" borderId="0" xfId="0" applyNumberFormat="1" applyFont="1"/>
    <xf numFmtId="0" fontId="11" fillId="0" borderId="0" xfId="0" applyFont="1"/>
    <xf numFmtId="14" fontId="11" fillId="0" borderId="0" xfId="0" applyNumberFormat="1" applyFont="1"/>
    <xf numFmtId="0" fontId="11" fillId="0" borderId="0" xfId="0" applyFont="1" applyAlignment="1">
      <alignment horizontal="justify" vertical="top"/>
    </xf>
    <xf numFmtId="3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Alignment="1"/>
    <xf numFmtId="0" fontId="0" fillId="0" borderId="1" xfId="0" applyBorder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/>
    <xf numFmtId="3" fontId="12" fillId="0" borderId="1" xfId="0" applyNumberFormat="1" applyFont="1" applyFill="1" applyBorder="1" applyAlignment="1">
      <alignment horizontal="left"/>
    </xf>
    <xf numFmtId="14" fontId="12" fillId="0" borderId="0" xfId="0" applyNumberFormat="1" applyFont="1" applyFill="1" applyBorder="1" applyAlignment="1"/>
    <xf numFmtId="0" fontId="13" fillId="0" borderId="0" xfId="0" applyFont="1" applyFill="1" applyBorder="1" applyAlignment="1"/>
    <xf numFmtId="3" fontId="18" fillId="0" borderId="0" xfId="0" applyNumberFormat="1" applyFont="1"/>
    <xf numFmtId="164" fontId="0" fillId="0" borderId="0" xfId="0" applyNumberFormat="1"/>
    <xf numFmtId="2" fontId="0" fillId="0" borderId="0" xfId="0" applyNumberFormat="1"/>
    <xf numFmtId="164" fontId="11" fillId="0" borderId="0" xfId="0" applyNumberFormat="1" applyFont="1" applyBorder="1"/>
    <xf numFmtId="3" fontId="20" fillId="0" borderId="0" xfId="1" applyNumberFormat="1" applyFont="1" applyAlignment="1" applyProtection="1">
      <alignment horizontal="right"/>
      <protection locked="0"/>
    </xf>
    <xf numFmtId="49" fontId="20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 applyProtection="1">
      <alignment horizontal="left"/>
      <protection locked="0"/>
    </xf>
    <xf numFmtId="0" fontId="5" fillId="0" borderId="0" xfId="0" applyFont="1"/>
    <xf numFmtId="165" fontId="21" fillId="0" borderId="0" xfId="1" applyNumberFormat="1" applyFont="1" applyFill="1" applyBorder="1" applyAlignment="1" applyProtection="1">
      <alignment vertical="center"/>
      <protection locked="0"/>
    </xf>
    <xf numFmtId="0" fontId="20" fillId="0" borderId="0" xfId="1" applyFont="1" applyBorder="1" applyAlignment="1" applyProtection="1"/>
    <xf numFmtId="3" fontId="12" fillId="2" borderId="3" xfId="0" applyNumberFormat="1" applyFont="1" applyFill="1" applyBorder="1" applyAlignment="1">
      <alignment vertical="center"/>
    </xf>
    <xf numFmtId="3" fontId="12" fillId="2" borderId="4" xfId="0" applyNumberFormat="1" applyFont="1" applyFill="1" applyBorder="1" applyAlignment="1">
      <alignment vertical="center"/>
    </xf>
    <xf numFmtId="0" fontId="29" fillId="0" borderId="0" xfId="0" applyFont="1" applyAlignment="1"/>
    <xf numFmtId="0" fontId="28" fillId="0" borderId="0" xfId="0" applyFont="1" applyFill="1" applyBorder="1" applyAlignment="1"/>
    <xf numFmtId="0" fontId="12" fillId="2" borderId="6" xfId="0" applyFont="1" applyFill="1" applyBorder="1" applyAlignment="1">
      <alignment horizontal="left" vertical="center"/>
    </xf>
    <xf numFmtId="2" fontId="12" fillId="2" borderId="7" xfId="0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vertical="center"/>
    </xf>
    <xf numFmtId="2" fontId="12" fillId="2" borderId="9" xfId="0" applyNumberFormat="1" applyFont="1" applyFill="1" applyBorder="1" applyAlignment="1">
      <alignment horizontal="center" vertical="center"/>
    </xf>
    <xf numFmtId="3" fontId="12" fillId="2" borderId="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0" fontId="22" fillId="3" borderId="10" xfId="0" applyFont="1" applyFill="1" applyBorder="1" applyAlignment="1">
      <alignment horizontal="left"/>
    </xf>
    <xf numFmtId="3" fontId="22" fillId="4" borderId="11" xfId="0" applyNumberFormat="1" applyFont="1" applyFill="1" applyBorder="1" applyAlignment="1">
      <alignment horizontal="left"/>
    </xf>
    <xf numFmtId="3" fontId="7" fillId="4" borderId="12" xfId="0" applyNumberFormat="1" applyFont="1" applyFill="1" applyBorder="1" applyAlignment="1">
      <alignment horizontal="left"/>
    </xf>
    <xf numFmtId="3" fontId="9" fillId="4" borderId="13" xfId="0" applyNumberFormat="1" applyFont="1" applyFill="1" applyBorder="1" applyAlignment="1">
      <alignment horizontal="center"/>
    </xf>
    <xf numFmtId="3" fontId="9" fillId="4" borderId="14" xfId="0" applyNumberFormat="1" applyFont="1" applyFill="1" applyBorder="1" applyAlignment="1">
      <alignment horizontal="center"/>
    </xf>
    <xf numFmtId="3" fontId="9" fillId="4" borderId="15" xfId="0" applyNumberFormat="1" applyFont="1" applyFill="1" applyBorder="1" applyAlignment="1">
      <alignment horizontal="center"/>
    </xf>
    <xf numFmtId="0" fontId="12" fillId="5" borderId="6" xfId="0" applyFont="1" applyFill="1" applyBorder="1" applyAlignment="1">
      <alignment horizontal="left" vertical="center"/>
    </xf>
    <xf numFmtId="3" fontId="12" fillId="5" borderId="3" xfId="0" applyNumberFormat="1" applyFont="1" applyFill="1" applyBorder="1" applyAlignment="1">
      <alignment vertical="center"/>
    </xf>
    <xf numFmtId="2" fontId="12" fillId="5" borderId="16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2" fontId="12" fillId="5" borderId="3" xfId="0" applyNumberFormat="1" applyFont="1" applyFill="1" applyBorder="1" applyAlignment="1">
      <alignment horizontal="center" vertical="center"/>
    </xf>
    <xf numFmtId="3" fontId="12" fillId="5" borderId="4" xfId="0" applyNumberFormat="1" applyFont="1" applyFill="1" applyBorder="1" applyAlignment="1">
      <alignment vertical="center"/>
    </xf>
    <xf numFmtId="3" fontId="12" fillId="5" borderId="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0" fontId="22" fillId="6" borderId="10" xfId="0" applyFont="1" applyFill="1" applyBorder="1" applyAlignment="1">
      <alignment horizontal="left"/>
    </xf>
    <xf numFmtId="3" fontId="24" fillId="6" borderId="18" xfId="0" applyNumberFormat="1" applyFont="1" applyFill="1" applyBorder="1" applyAlignment="1">
      <alignment vertical="top" wrapText="1"/>
    </xf>
    <xf numFmtId="3" fontId="25" fillId="6" borderId="11" xfId="0" applyNumberFormat="1" applyFont="1" applyFill="1" applyBorder="1" applyAlignment="1">
      <alignment horizontal="center" wrapText="1"/>
    </xf>
    <xf numFmtId="0" fontId="22" fillId="6" borderId="11" xfId="0" applyFont="1" applyFill="1" applyBorder="1" applyAlignment="1">
      <alignment horizontal="left"/>
    </xf>
    <xf numFmtId="3" fontId="26" fillId="6" borderId="3" xfId="0" applyNumberFormat="1" applyFont="1" applyFill="1" applyBorder="1" applyAlignment="1">
      <alignment horizontal="center"/>
    </xf>
    <xf numFmtId="3" fontId="26" fillId="6" borderId="16" xfId="0" applyNumberFormat="1" applyFont="1" applyFill="1" applyBorder="1" applyAlignment="1">
      <alignment horizontal="center"/>
    </xf>
    <xf numFmtId="3" fontId="26" fillId="6" borderId="19" xfId="0" applyNumberFormat="1" applyFont="1" applyFill="1" applyBorder="1" applyAlignment="1">
      <alignment horizontal="center"/>
    </xf>
    <xf numFmtId="3" fontId="26" fillId="6" borderId="4" xfId="0" applyNumberFormat="1" applyFont="1" applyFill="1" applyBorder="1" applyAlignment="1">
      <alignment horizontal="center"/>
    </xf>
    <xf numFmtId="2" fontId="26" fillId="6" borderId="3" xfId="0" applyNumberFormat="1" applyFont="1" applyFill="1" applyBorder="1" applyAlignment="1">
      <alignment horizontal="center"/>
    </xf>
    <xf numFmtId="2" fontId="26" fillId="6" borderId="20" xfId="0" applyNumberFormat="1" applyFont="1" applyFill="1" applyBorder="1" applyAlignment="1">
      <alignment horizontal="center"/>
    </xf>
    <xf numFmtId="3" fontId="24" fillId="6" borderId="21" xfId="0" applyNumberFormat="1" applyFont="1" applyFill="1" applyBorder="1" applyAlignment="1">
      <alignment horizontal="centerContinuous" wrapText="1"/>
    </xf>
    <xf numFmtId="3" fontId="24" fillId="6" borderId="22" xfId="0" applyNumberFormat="1" applyFont="1" applyFill="1" applyBorder="1" applyAlignment="1">
      <alignment horizontal="center" vertical="top" wrapText="1"/>
    </xf>
    <xf numFmtId="3" fontId="25" fillId="6" borderId="23" xfId="0" applyNumberFormat="1" applyFont="1" applyFill="1" applyBorder="1" applyAlignment="1">
      <alignment horizontal="center"/>
    </xf>
    <xf numFmtId="0" fontId="10" fillId="6" borderId="6" xfId="0" applyFont="1" applyFill="1" applyBorder="1" applyAlignment="1">
      <alignment horizontal="left"/>
    </xf>
    <xf numFmtId="3" fontId="18" fillId="6" borderId="24" xfId="0" applyNumberFormat="1" applyFont="1" applyFill="1" applyBorder="1" applyAlignment="1">
      <alignment horizontal="center"/>
    </xf>
    <xf numFmtId="3" fontId="18" fillId="6" borderId="25" xfId="0" applyNumberFormat="1" applyFont="1" applyFill="1" applyBorder="1" applyAlignment="1">
      <alignment horizontal="center"/>
    </xf>
    <xf numFmtId="3" fontId="18" fillId="6" borderId="26" xfId="0" applyNumberFormat="1" applyFont="1" applyFill="1" applyBorder="1" applyAlignment="1">
      <alignment horizontal="center"/>
    </xf>
    <xf numFmtId="2" fontId="26" fillId="6" borderId="24" xfId="0" applyNumberFormat="1" applyFont="1" applyFill="1" applyBorder="1" applyAlignment="1">
      <alignment horizontal="center"/>
    </xf>
    <xf numFmtId="2" fontId="26" fillId="6" borderId="25" xfId="0" applyNumberFormat="1" applyFont="1" applyFill="1" applyBorder="1" applyAlignment="1">
      <alignment horizontal="center"/>
    </xf>
    <xf numFmtId="3" fontId="27" fillId="6" borderId="27" xfId="0" applyNumberFormat="1" applyFont="1" applyFill="1" applyBorder="1" applyAlignment="1">
      <alignment horizontal="centerContinuous"/>
    </xf>
    <xf numFmtId="3" fontId="24" fillId="6" borderId="28" xfId="0" applyNumberFormat="1" applyFont="1" applyFill="1" applyBorder="1" applyAlignment="1">
      <alignment horizontal="center" vertical="top"/>
    </xf>
    <xf numFmtId="3" fontId="25" fillId="6" borderId="12" xfId="0" applyNumberFormat="1" applyFont="1" applyFill="1" applyBorder="1" applyAlignment="1">
      <alignment horizontal="center"/>
    </xf>
    <xf numFmtId="0" fontId="16" fillId="6" borderId="29" xfId="0" applyFont="1" applyFill="1" applyBorder="1" applyAlignment="1">
      <alignment horizontal="left" vertical="center"/>
    </xf>
    <xf numFmtId="3" fontId="15" fillId="6" borderId="30" xfId="0" applyNumberFormat="1" applyFont="1" applyFill="1" applyBorder="1" applyAlignment="1">
      <alignment vertical="center"/>
    </xf>
    <xf numFmtId="1" fontId="15" fillId="6" borderId="31" xfId="0" applyNumberFormat="1" applyFont="1" applyFill="1" applyBorder="1" applyAlignment="1">
      <alignment horizontal="center" vertical="center"/>
    </xf>
    <xf numFmtId="2" fontId="15" fillId="6" borderId="3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vertical="center"/>
    </xf>
    <xf numFmtId="3" fontId="18" fillId="5" borderId="6" xfId="0" quotePrefix="1" applyNumberFormat="1" applyFont="1" applyFill="1" applyBorder="1" applyAlignment="1">
      <alignment vertical="center"/>
    </xf>
    <xf numFmtId="0" fontId="1" fillId="2" borderId="33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14" fontId="1" fillId="0" borderId="0" xfId="0" applyNumberFormat="1" applyFont="1" applyFill="1" applyBorder="1" applyAlignment="1"/>
    <xf numFmtId="0" fontId="0" fillId="0" borderId="0" xfId="0" applyBorder="1" applyAlignment="1">
      <alignment horizontal="right"/>
    </xf>
    <xf numFmtId="4" fontId="2" fillId="2" borderId="3" xfId="2" applyNumberFormat="1" applyFont="1" applyFill="1" applyBorder="1" applyAlignment="1">
      <alignment horizontal="center" vertical="center"/>
    </xf>
    <xf numFmtId="4" fontId="12" fillId="2" borderId="4" xfId="0" applyNumberFormat="1" applyFont="1" applyFill="1" applyBorder="1" applyAlignment="1">
      <alignment horizontal="center" vertical="center"/>
    </xf>
    <xf numFmtId="4" fontId="12" fillId="2" borderId="34" xfId="0" applyNumberFormat="1" applyFont="1" applyFill="1" applyBorder="1" applyAlignment="1">
      <alignment horizontal="center" vertical="center"/>
    </xf>
    <xf numFmtId="0" fontId="17" fillId="6" borderId="35" xfId="0" applyFont="1" applyFill="1" applyBorder="1" applyAlignment="1">
      <alignment horizontal="left" vertical="center"/>
    </xf>
    <xf numFmtId="3" fontId="17" fillId="6" borderId="36" xfId="0" applyNumberFormat="1" applyFont="1" applyFill="1" applyBorder="1" applyAlignment="1">
      <alignment vertical="center"/>
    </xf>
    <xf numFmtId="3" fontId="17" fillId="6" borderId="37" xfId="0" applyNumberFormat="1" applyFont="1" applyFill="1" applyBorder="1" applyAlignment="1">
      <alignment vertical="center"/>
    </xf>
    <xf numFmtId="3" fontId="17" fillId="6" borderId="30" xfId="0" applyNumberFormat="1" applyFont="1" applyFill="1" applyBorder="1" applyAlignment="1">
      <alignment vertical="center"/>
    </xf>
    <xf numFmtId="3" fontId="17" fillId="6" borderId="38" xfId="0" applyNumberFormat="1" applyFont="1" applyFill="1" applyBorder="1" applyAlignment="1">
      <alignment vertical="center"/>
    </xf>
    <xf numFmtId="2" fontId="17" fillId="6" borderId="30" xfId="0" applyNumberFormat="1" applyFont="1" applyFill="1" applyBorder="1" applyAlignment="1">
      <alignment horizontal="center" vertical="center"/>
    </xf>
    <xf numFmtId="2" fontId="17" fillId="6" borderId="37" xfId="0" applyNumberFormat="1" applyFont="1" applyFill="1" applyBorder="1" applyAlignment="1">
      <alignment horizontal="center" vertical="center"/>
    </xf>
    <xf numFmtId="166" fontId="17" fillId="6" borderId="37" xfId="0" applyNumberFormat="1" applyFont="1" applyFill="1" applyBorder="1" applyAlignment="1">
      <alignment horizontal="center" vertical="center"/>
    </xf>
    <xf numFmtId="1" fontId="17" fillId="6" borderId="37" xfId="0" applyNumberFormat="1" applyFont="1" applyFill="1" applyBorder="1" applyAlignment="1">
      <alignment horizontal="center" vertical="center"/>
    </xf>
    <xf numFmtId="3" fontId="3" fillId="2" borderId="17" xfId="2" applyNumberFormat="1" applyFont="1" applyFill="1" applyBorder="1" applyAlignment="1">
      <alignment vertical="center"/>
    </xf>
    <xf numFmtId="0" fontId="10" fillId="6" borderId="11" xfId="0" applyFont="1" applyFill="1" applyBorder="1" applyAlignment="1">
      <alignment horizontal="left"/>
    </xf>
    <xf numFmtId="3" fontId="1" fillId="2" borderId="3" xfId="2" applyNumberFormat="1" applyFont="1" applyFill="1" applyBorder="1" applyAlignment="1">
      <alignment vertical="center"/>
    </xf>
    <xf numFmtId="3" fontId="1" fillId="2" borderId="8" xfId="2" applyNumberFormat="1" applyFont="1" applyFill="1" applyBorder="1" applyAlignment="1">
      <alignment vertical="center"/>
    </xf>
    <xf numFmtId="3" fontId="1" fillId="2" borderId="21" xfId="2" applyNumberFormat="1" applyFont="1" applyFill="1" applyBorder="1" applyAlignment="1">
      <alignment horizontal="center" vertical="center"/>
    </xf>
    <xf numFmtId="3" fontId="1" fillId="2" borderId="22" xfId="2" applyNumberFormat="1" applyFont="1" applyFill="1" applyBorder="1" applyAlignment="1">
      <alignment horizontal="center" vertical="center"/>
    </xf>
    <xf numFmtId="3" fontId="1" fillId="2" borderId="39" xfId="0" applyNumberFormat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vertical="center"/>
    </xf>
    <xf numFmtId="3" fontId="1" fillId="5" borderId="4" xfId="0" applyNumberFormat="1" applyFont="1" applyFill="1" applyBorder="1" applyAlignment="1">
      <alignment vertical="center"/>
    </xf>
    <xf numFmtId="3" fontId="19" fillId="5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3" fontId="1" fillId="2" borderId="40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 wrapText="1"/>
    </xf>
    <xf numFmtId="3" fontId="1" fillId="2" borderId="40" xfId="0" applyNumberFormat="1" applyFont="1" applyFill="1" applyBorder="1" applyAlignment="1">
      <alignment horizontal="center" vertical="center"/>
    </xf>
    <xf numFmtId="3" fontId="19" fillId="2" borderId="11" xfId="0" applyNumberFormat="1" applyFont="1" applyFill="1" applyBorder="1" applyAlignment="1">
      <alignment vertical="center" wrapText="1"/>
    </xf>
    <xf numFmtId="3" fontId="19" fillId="2" borderId="33" xfId="2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3" fontId="1" fillId="5" borderId="19" xfId="0" applyNumberFormat="1" applyFont="1" applyFill="1" applyBorder="1" applyAlignment="1">
      <alignment horizontal="center" vertical="center"/>
    </xf>
    <xf numFmtId="3" fontId="1" fillId="5" borderId="39" xfId="0" applyNumberFormat="1" applyFont="1" applyFill="1" applyBorder="1" applyAlignment="1">
      <alignment horizontal="center" vertical="center"/>
    </xf>
    <xf numFmtId="3" fontId="1" fillId="5" borderId="6" xfId="2" applyNumberFormat="1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4" fontId="1" fillId="2" borderId="3" xfId="2" applyNumberFormat="1" applyFont="1" applyFill="1" applyBorder="1" applyAlignment="1">
      <alignment horizontal="center" vertical="center"/>
    </xf>
    <xf numFmtId="3" fontId="1" fillId="2" borderId="41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vertical="center"/>
    </xf>
    <xf numFmtId="3" fontId="1" fillId="5" borderId="3" xfId="0" applyNumberFormat="1" applyFont="1" applyFill="1" applyBorder="1" applyAlignment="1">
      <alignment vertical="center"/>
    </xf>
    <xf numFmtId="3" fontId="1" fillId="5" borderId="19" xfId="0" applyNumberFormat="1" applyFont="1" applyFill="1" applyBorder="1" applyAlignment="1">
      <alignment vertical="center"/>
    </xf>
    <xf numFmtId="3" fontId="19" fillId="5" borderId="6" xfId="0" applyNumberFormat="1" applyFont="1" applyFill="1" applyBorder="1" applyAlignment="1">
      <alignment vertical="center"/>
    </xf>
    <xf numFmtId="3" fontId="1" fillId="5" borderId="41" xfId="0" applyNumberFormat="1" applyFont="1" applyFill="1" applyBorder="1" applyAlignment="1">
      <alignment horizontal="center" vertical="center"/>
    </xf>
    <xf numFmtId="3" fontId="1" fillId="2" borderId="42" xfId="0" applyNumberFormat="1" applyFont="1" applyFill="1" applyBorder="1" applyAlignment="1">
      <alignment horizontal="center" vertical="center"/>
    </xf>
    <xf numFmtId="2" fontId="1" fillId="2" borderId="7" xfId="0" applyNumberFormat="1" applyFont="1" applyFill="1" applyBorder="1" applyAlignment="1">
      <alignment horizontal="center" vertical="center"/>
    </xf>
    <xf numFmtId="2" fontId="1" fillId="5" borderId="7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4" fontId="15" fillId="6" borderId="30" xfId="0" applyNumberFormat="1" applyFont="1" applyFill="1" applyBorder="1" applyAlignment="1">
      <alignment horizontal="center" vertical="center"/>
    </xf>
    <xf numFmtId="0" fontId="14" fillId="3" borderId="36" xfId="0" applyNumberFormat="1" applyFont="1" applyFill="1" applyBorder="1" applyAlignment="1">
      <alignment horizontal="center" wrapText="1"/>
    </xf>
    <xf numFmtId="3" fontId="1" fillId="2" borderId="3" xfId="2" applyNumberFormat="1" applyFont="1" applyFill="1" applyBorder="1" applyAlignment="1">
      <alignment horizontal="center" vertical="center"/>
    </xf>
    <xf numFmtId="3" fontId="19" fillId="0" borderId="33" xfId="2" applyNumberFormat="1" applyFont="1" applyFill="1" applyBorder="1" applyAlignment="1">
      <alignment vertical="center" wrapText="1"/>
    </xf>
    <xf numFmtId="3" fontId="1" fillId="5" borderId="4" xfId="0" applyNumberFormat="1" applyFont="1" applyFill="1" applyBorder="1" applyAlignment="1">
      <alignment vertical="center"/>
    </xf>
    <xf numFmtId="2" fontId="1" fillId="5" borderId="16" xfId="0" applyNumberFormat="1" applyFont="1" applyFill="1" applyBorder="1" applyAlignment="1">
      <alignment horizontal="center" vertical="center"/>
    </xf>
    <xf numFmtId="3" fontId="1" fillId="5" borderId="44" xfId="0" applyNumberFormat="1" applyFont="1" applyFill="1" applyBorder="1" applyAlignment="1">
      <alignment horizontal="center" vertical="center"/>
    </xf>
    <xf numFmtId="3" fontId="1" fillId="5" borderId="3" xfId="0" applyNumberFormat="1" applyFont="1" applyFill="1" applyBorder="1" applyAlignment="1">
      <alignment horizontal="center" vertical="center"/>
    </xf>
    <xf numFmtId="3" fontId="1" fillId="5" borderId="40" xfId="0" applyNumberFormat="1" applyFont="1" applyFill="1" applyBorder="1" applyAlignment="1">
      <alignment vertical="center"/>
    </xf>
    <xf numFmtId="3" fontId="1" fillId="5" borderId="7" xfId="0" applyNumberFormat="1" applyFont="1" applyFill="1" applyBorder="1" applyAlignment="1">
      <alignment horizontal="center" vertical="center"/>
    </xf>
    <xf numFmtId="3" fontId="1" fillId="5" borderId="40" xfId="0" applyNumberFormat="1" applyFont="1" applyFill="1" applyBorder="1" applyAlignment="1">
      <alignment horizontal="center" vertical="center"/>
    </xf>
    <xf numFmtId="3" fontId="1" fillId="2" borderId="7" xfId="2" applyNumberFormat="1" applyFont="1" applyFill="1" applyBorder="1" applyAlignment="1">
      <alignment horizontal="center" vertical="center"/>
    </xf>
    <xf numFmtId="3" fontId="1" fillId="5" borderId="41" xfId="2" applyNumberFormat="1" applyFont="1" applyFill="1" applyBorder="1" applyAlignment="1">
      <alignment horizontal="center" vertical="center"/>
    </xf>
    <xf numFmtId="3" fontId="1" fillId="5" borderId="7" xfId="2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3" fontId="1" fillId="2" borderId="4" xfId="2" applyNumberFormat="1" applyFont="1" applyFill="1" applyBorder="1" applyAlignment="1">
      <alignment vertical="center"/>
    </xf>
    <xf numFmtId="3" fontId="1" fillId="2" borderId="19" xfId="2" applyNumberFormat="1" applyFont="1" applyFill="1" applyBorder="1" applyAlignment="1">
      <alignment horizontal="center" vertical="center"/>
    </xf>
    <xf numFmtId="3" fontId="19" fillId="2" borderId="33" xfId="2" applyNumberFormat="1" applyFont="1" applyFill="1" applyBorder="1" applyAlignment="1">
      <alignment horizontal="left" vertical="center" wrapText="1"/>
    </xf>
    <xf numFmtId="3" fontId="1" fillId="2" borderId="40" xfId="2" applyNumberFormat="1" applyFont="1" applyFill="1" applyBorder="1" applyAlignment="1">
      <alignment vertical="center"/>
    </xf>
    <xf numFmtId="3" fontId="1" fillId="2" borderId="41" xfId="2" applyNumberFormat="1" applyFont="1" applyFill="1" applyBorder="1" applyAlignment="1">
      <alignment vertical="center"/>
    </xf>
    <xf numFmtId="3" fontId="1" fillId="2" borderId="40" xfId="2" applyNumberFormat="1" applyFont="1" applyFill="1" applyBorder="1" applyAlignment="1">
      <alignment horizontal="center" vertical="center"/>
    </xf>
    <xf numFmtId="3" fontId="1" fillId="2" borderId="41" xfId="2" applyNumberFormat="1" applyFont="1" applyFill="1" applyBorder="1" applyAlignment="1">
      <alignment horizontal="center" vertical="center"/>
    </xf>
    <xf numFmtId="3" fontId="1" fillId="2" borderId="39" xfId="2" applyNumberFormat="1" applyFont="1" applyFill="1" applyBorder="1" applyAlignment="1">
      <alignment horizontal="center" vertical="center"/>
    </xf>
    <xf numFmtId="3" fontId="1" fillId="2" borderId="33" xfId="2" applyNumberFormat="1" applyFont="1" applyFill="1" applyBorder="1" applyAlignment="1">
      <alignment horizontal="left" vertical="center"/>
    </xf>
    <xf numFmtId="3" fontId="1" fillId="5" borderId="4" xfId="2" applyNumberFormat="1" applyFont="1" applyFill="1" applyBorder="1" applyAlignment="1">
      <alignment vertical="center"/>
    </xf>
    <xf numFmtId="3" fontId="1" fillId="5" borderId="40" xfId="2" applyNumberFormat="1" applyFont="1" applyFill="1" applyBorder="1" applyAlignment="1">
      <alignment vertical="center"/>
    </xf>
    <xf numFmtId="3" fontId="19" fillId="5" borderId="6" xfId="0" applyNumberFormat="1" applyFont="1" applyFill="1" applyBorder="1" applyAlignment="1">
      <alignment vertical="center" wrapText="1"/>
    </xf>
    <xf numFmtId="3" fontId="1" fillId="5" borderId="40" xfId="2" applyNumberFormat="1" applyFont="1" applyFill="1" applyBorder="1" applyAlignment="1">
      <alignment horizontal="center" vertical="center"/>
    </xf>
    <xf numFmtId="3" fontId="1" fillId="5" borderId="44" xfId="2" applyNumberFormat="1" applyFont="1" applyFill="1" applyBorder="1" applyAlignment="1">
      <alignment horizontal="center" vertical="center"/>
    </xf>
    <xf numFmtId="3" fontId="9" fillId="8" borderId="13" xfId="0" applyNumberFormat="1" applyFont="1" applyFill="1" applyBorder="1" applyAlignment="1">
      <alignment horizontal="center"/>
    </xf>
    <xf numFmtId="3" fontId="9" fillId="8" borderId="45" xfId="0" applyNumberFormat="1" applyFont="1" applyFill="1" applyBorder="1" applyAlignment="1">
      <alignment horizontal="center"/>
    </xf>
    <xf numFmtId="3" fontId="12" fillId="9" borderId="3" xfId="0" applyNumberFormat="1" applyFont="1" applyFill="1" applyBorder="1" applyAlignment="1">
      <alignment vertical="center"/>
    </xf>
    <xf numFmtId="2" fontId="12" fillId="9" borderId="16" xfId="0" applyNumberFormat="1" applyFont="1" applyFill="1" applyBorder="1" applyAlignment="1">
      <alignment horizontal="center" vertical="center"/>
    </xf>
    <xf numFmtId="2" fontId="12" fillId="9" borderId="7" xfId="0" applyNumberFormat="1" applyFont="1" applyFill="1" applyBorder="1" applyAlignment="1">
      <alignment horizontal="center" vertical="center"/>
    </xf>
    <xf numFmtId="3" fontId="15" fillId="9" borderId="30" xfId="0" applyNumberFormat="1" applyFont="1" applyFill="1" applyBorder="1" applyAlignment="1">
      <alignment vertical="center"/>
    </xf>
    <xf numFmtId="2" fontId="15" fillId="9" borderId="31" xfId="0" applyNumberFormat="1" applyFont="1" applyFill="1" applyBorder="1" applyAlignment="1">
      <alignment horizontal="center" vertical="center"/>
    </xf>
    <xf numFmtId="3" fontId="9" fillId="10" borderId="24" xfId="0" applyNumberFormat="1" applyFont="1" applyFill="1" applyBorder="1" applyAlignment="1">
      <alignment horizontal="center"/>
    </xf>
    <xf numFmtId="3" fontId="9" fillId="10" borderId="15" xfId="0" applyNumberFormat="1" applyFont="1" applyFill="1" applyBorder="1" applyAlignment="1">
      <alignment horizontal="center"/>
    </xf>
    <xf numFmtId="3" fontId="12" fillId="11" borderId="3" xfId="0" applyNumberFormat="1" applyFont="1" applyFill="1" applyBorder="1" applyAlignment="1">
      <alignment vertical="center"/>
    </xf>
    <xf numFmtId="2" fontId="12" fillId="11" borderId="16" xfId="0" applyNumberFormat="1" applyFont="1" applyFill="1" applyBorder="1" applyAlignment="1">
      <alignment horizontal="center" vertical="center"/>
    </xf>
    <xf numFmtId="2" fontId="12" fillId="11" borderId="7" xfId="0" applyNumberFormat="1" applyFont="1" applyFill="1" applyBorder="1" applyAlignment="1">
      <alignment horizontal="center" vertical="center"/>
    </xf>
    <xf numFmtId="3" fontId="15" fillId="11" borderId="30" xfId="0" applyNumberFormat="1" applyFont="1" applyFill="1" applyBorder="1" applyAlignment="1">
      <alignment vertical="center"/>
    </xf>
    <xf numFmtId="2" fontId="15" fillId="11" borderId="31" xfId="0" applyNumberFormat="1" applyFont="1" applyFill="1" applyBorder="1" applyAlignment="1">
      <alignment horizontal="center" vertical="center"/>
    </xf>
    <xf numFmtId="164" fontId="1" fillId="2" borderId="19" xfId="0" applyNumberFormat="1" applyFont="1" applyFill="1" applyBorder="1" applyAlignment="1">
      <alignment horizontal="center" vertical="center"/>
    </xf>
    <xf numFmtId="3" fontId="12" fillId="12" borderId="3" xfId="0" applyNumberFormat="1" applyFont="1" applyFill="1" applyBorder="1" applyAlignment="1">
      <alignment vertical="center"/>
    </xf>
    <xf numFmtId="2" fontId="12" fillId="12" borderId="16" xfId="0" applyNumberFormat="1" applyFont="1" applyFill="1" applyBorder="1" applyAlignment="1">
      <alignment horizontal="center" vertical="center"/>
    </xf>
    <xf numFmtId="3" fontId="9" fillId="13" borderId="24" xfId="0" applyNumberFormat="1" applyFont="1" applyFill="1" applyBorder="1" applyAlignment="1">
      <alignment horizontal="center"/>
    </xf>
    <xf numFmtId="3" fontId="9" fillId="13" borderId="15" xfId="0" applyNumberFormat="1" applyFont="1" applyFill="1" applyBorder="1" applyAlignment="1">
      <alignment horizontal="center"/>
    </xf>
    <xf numFmtId="2" fontId="12" fillId="12" borderId="7" xfId="0" applyNumberFormat="1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left"/>
    </xf>
    <xf numFmtId="0" fontId="1" fillId="3" borderId="46" xfId="0" applyNumberFormat="1" applyFont="1" applyFill="1" applyBorder="1" applyAlignment="1">
      <alignment horizontal="center" wrapText="1"/>
    </xf>
    <xf numFmtId="0" fontId="19" fillId="3" borderId="46" xfId="0" applyNumberFormat="1" applyFont="1" applyFill="1" applyBorder="1" applyAlignment="1">
      <alignment horizontal="center" wrapText="1"/>
    </xf>
    <xf numFmtId="3" fontId="12" fillId="14" borderId="3" xfId="0" applyNumberFormat="1" applyFont="1" applyFill="1" applyBorder="1" applyAlignment="1">
      <alignment vertical="center"/>
    </xf>
    <xf numFmtId="2" fontId="12" fillId="14" borderId="7" xfId="0" applyNumberFormat="1" applyFont="1" applyFill="1" applyBorder="1" applyAlignment="1">
      <alignment horizontal="center" vertical="center"/>
    </xf>
    <xf numFmtId="2" fontId="12" fillId="14" borderId="9" xfId="0" applyNumberFormat="1" applyFont="1" applyFill="1" applyBorder="1" applyAlignment="1">
      <alignment horizontal="center" vertical="center"/>
    </xf>
    <xf numFmtId="164" fontId="12" fillId="5" borderId="16" xfId="0" applyNumberFormat="1" applyFont="1" applyFill="1" applyBorder="1" applyAlignment="1">
      <alignment horizontal="right" vertical="center"/>
    </xf>
    <xf numFmtId="164" fontId="12" fillId="2" borderId="7" xfId="0" applyNumberFormat="1" applyFont="1" applyFill="1" applyBorder="1" applyAlignment="1">
      <alignment horizontal="right" vertical="center"/>
    </xf>
    <xf numFmtId="164" fontId="12" fillId="5" borderId="7" xfId="0" applyNumberFormat="1" applyFont="1" applyFill="1" applyBorder="1" applyAlignment="1">
      <alignment horizontal="right" vertical="center"/>
    </xf>
    <xf numFmtId="164" fontId="12" fillId="2" borderId="9" xfId="0" applyNumberFormat="1" applyFont="1" applyFill="1" applyBorder="1" applyAlignment="1">
      <alignment horizontal="right" vertical="center"/>
    </xf>
    <xf numFmtId="3" fontId="1" fillId="5" borderId="47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3" fontId="30" fillId="0" borderId="40" xfId="0" applyNumberFormat="1" applyFont="1" applyBorder="1"/>
    <xf numFmtId="4" fontId="1" fillId="5" borderId="42" xfId="0" applyNumberFormat="1" applyFont="1" applyFill="1" applyBorder="1" applyAlignment="1">
      <alignment horizontal="center" vertical="center"/>
    </xf>
    <xf numFmtId="4" fontId="1" fillId="5" borderId="7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vertical="center"/>
    </xf>
    <xf numFmtId="0" fontId="1" fillId="5" borderId="33" xfId="0" applyFont="1" applyFill="1" applyBorder="1" applyAlignment="1">
      <alignment horizontal="left" vertical="center"/>
    </xf>
    <xf numFmtId="0" fontId="1" fillId="7" borderId="33" xfId="0" applyFont="1" applyFill="1" applyBorder="1" applyAlignment="1">
      <alignment horizontal="left" vertical="center"/>
    </xf>
    <xf numFmtId="164" fontId="1" fillId="5" borderId="43" xfId="0" applyNumberFormat="1" applyFont="1" applyFill="1" applyBorder="1" applyAlignment="1">
      <alignment horizontal="center" vertical="center"/>
    </xf>
    <xf numFmtId="167" fontId="12" fillId="5" borderId="20" xfId="0" applyNumberFormat="1" applyFont="1" applyFill="1" applyBorder="1" applyAlignment="1">
      <alignment horizontal="center" vertical="center"/>
    </xf>
    <xf numFmtId="167" fontId="1" fillId="2" borderId="7" xfId="0" applyNumberFormat="1" applyFont="1" applyFill="1" applyBorder="1" applyAlignment="1">
      <alignment horizontal="center" vertical="center"/>
    </xf>
    <xf numFmtId="167" fontId="15" fillId="6" borderId="30" xfId="0" applyNumberFormat="1" applyFont="1" applyFill="1" applyBorder="1" applyAlignment="1">
      <alignment horizontal="center" vertical="center"/>
    </xf>
    <xf numFmtId="2" fontId="14" fillId="6" borderId="49" xfId="0" applyNumberFormat="1" applyFont="1" applyFill="1" applyBorder="1" applyAlignment="1">
      <alignment horizontal="center"/>
    </xf>
    <xf numFmtId="0" fontId="14" fillId="6" borderId="50" xfId="0" applyFont="1" applyFill="1" applyBorder="1" applyAlignment="1">
      <alignment horizontal="center"/>
    </xf>
    <xf numFmtId="0" fontId="14" fillId="6" borderId="20" xfId="0" applyNumberFormat="1" applyFont="1" applyFill="1" applyBorder="1" applyAlignment="1">
      <alignment horizontal="center" wrapText="1"/>
    </xf>
    <xf numFmtId="0" fontId="14" fillId="6" borderId="16" xfId="0" applyFont="1" applyFill="1" applyBorder="1" applyAlignment="1">
      <alignment horizontal="center"/>
    </xf>
    <xf numFmtId="3" fontId="24" fillId="6" borderId="18" xfId="0" applyNumberFormat="1" applyFont="1" applyFill="1" applyBorder="1" applyAlignment="1">
      <alignment horizontal="center" vertical="top" wrapText="1"/>
    </xf>
    <xf numFmtId="0" fontId="5" fillId="6" borderId="48" xfId="0" applyFont="1" applyFill="1" applyBorder="1" applyAlignment="1">
      <alignment horizontal="center" vertical="top"/>
    </xf>
    <xf numFmtId="0" fontId="14" fillId="6" borderId="49" xfId="0" applyNumberFormat="1" applyFont="1" applyFill="1" applyBorder="1" applyAlignment="1">
      <alignment horizontal="center" wrapText="1"/>
    </xf>
    <xf numFmtId="2" fontId="14" fillId="6" borderId="46" xfId="0" applyNumberFormat="1" applyFont="1" applyFill="1" applyBorder="1" applyAlignment="1">
      <alignment horizontal="center"/>
    </xf>
    <xf numFmtId="3" fontId="23" fillId="6" borderId="51" xfId="0" applyNumberFormat="1" applyFont="1" applyFill="1" applyBorder="1" applyAlignment="1">
      <alignment horizontal="center"/>
    </xf>
    <xf numFmtId="0" fontId="14" fillId="6" borderId="51" xfId="0" applyFont="1" applyFill="1" applyBorder="1" applyAlignment="1">
      <alignment horizontal="center"/>
    </xf>
    <xf numFmtId="0" fontId="14" fillId="6" borderId="52" xfId="0" applyFont="1" applyFill="1" applyBorder="1" applyAlignment="1">
      <alignment horizontal="center"/>
    </xf>
    <xf numFmtId="3" fontId="24" fillId="6" borderId="21" xfId="0" applyNumberFormat="1" applyFont="1" applyFill="1" applyBorder="1" applyAlignment="1">
      <alignment horizontal="center" vertical="top" wrapText="1"/>
    </xf>
    <xf numFmtId="3" fontId="24" fillId="6" borderId="42" xfId="0" applyNumberFormat="1" applyFont="1" applyFill="1" applyBorder="1" applyAlignment="1">
      <alignment horizontal="center" vertical="top" wrapText="1"/>
    </xf>
    <xf numFmtId="0" fontId="14" fillId="6" borderId="46" xfId="0" applyNumberFormat="1" applyFont="1" applyFill="1" applyBorder="1" applyAlignment="1">
      <alignment horizontal="center" wrapText="1"/>
    </xf>
    <xf numFmtId="0" fontId="14" fillId="6" borderId="2" xfId="0" applyFont="1" applyFill="1" applyBorder="1" applyAlignment="1">
      <alignment horizontal="center"/>
    </xf>
    <xf numFmtId="3" fontId="5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15" borderId="53" xfId="0" applyNumberFormat="1" applyFont="1" applyFill="1" applyBorder="1" applyAlignment="1">
      <alignment horizontal="center" wrapText="1"/>
    </xf>
    <xf numFmtId="0" fontId="3" fillId="15" borderId="52" xfId="0" applyNumberFormat="1" applyFont="1" applyFill="1" applyBorder="1" applyAlignment="1">
      <alignment horizontal="center" wrapText="1"/>
    </xf>
    <xf numFmtId="0" fontId="1" fillId="3" borderId="10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4" fillId="16" borderId="49" xfId="0" applyNumberFormat="1" applyFont="1" applyFill="1" applyBorder="1" applyAlignment="1">
      <alignment horizontal="center" vertical="center" wrapText="1"/>
    </xf>
    <xf numFmtId="0" fontId="14" fillId="16" borderId="50" xfId="0" applyNumberFormat="1" applyFont="1" applyFill="1" applyBorder="1" applyAlignment="1">
      <alignment horizontal="center" vertical="center" wrapText="1"/>
    </xf>
    <xf numFmtId="0" fontId="14" fillId="16" borderId="46" xfId="0" applyNumberFormat="1" applyFont="1" applyFill="1" applyBorder="1" applyAlignment="1">
      <alignment horizontal="center" vertical="center" wrapText="1"/>
    </xf>
    <xf numFmtId="0" fontId="14" fillId="16" borderId="16" xfId="0" applyNumberFormat="1" applyFont="1" applyFill="1" applyBorder="1" applyAlignment="1">
      <alignment horizontal="center" vertical="center" wrapText="1"/>
    </xf>
    <xf numFmtId="0" fontId="14" fillId="17" borderId="49" xfId="0" applyNumberFormat="1" applyFont="1" applyFill="1" applyBorder="1" applyAlignment="1">
      <alignment horizontal="center" vertical="center" wrapText="1"/>
    </xf>
    <xf numFmtId="0" fontId="14" fillId="17" borderId="50" xfId="0" applyNumberFormat="1" applyFont="1" applyFill="1" applyBorder="1" applyAlignment="1">
      <alignment horizontal="center" vertical="center" wrapText="1"/>
    </xf>
    <xf numFmtId="0" fontId="14" fillId="17" borderId="46" xfId="0" applyNumberFormat="1" applyFont="1" applyFill="1" applyBorder="1" applyAlignment="1">
      <alignment horizontal="center" vertical="center" wrapText="1"/>
    </xf>
    <xf numFmtId="0" fontId="14" fillId="17" borderId="16" xfId="0" applyNumberFormat="1" applyFont="1" applyFill="1" applyBorder="1" applyAlignment="1">
      <alignment horizontal="center" vertical="center" wrapText="1"/>
    </xf>
    <xf numFmtId="14" fontId="1" fillId="3" borderId="49" xfId="0" applyNumberFormat="1" applyFont="1" applyFill="1" applyBorder="1" applyAlignment="1">
      <alignment horizontal="center" vertical="center" wrapText="1"/>
    </xf>
    <xf numFmtId="14" fontId="1" fillId="3" borderId="50" xfId="0" applyNumberFormat="1" applyFont="1" applyFill="1" applyBorder="1" applyAlignment="1">
      <alignment horizontal="center" vertical="center" wrapText="1"/>
    </xf>
    <xf numFmtId="14" fontId="1" fillId="3" borderId="46" xfId="0" applyNumberFormat="1" applyFont="1" applyFill="1" applyBorder="1" applyAlignment="1">
      <alignment horizontal="center" vertical="center" wrapText="1"/>
    </xf>
    <xf numFmtId="14" fontId="1" fillId="3" borderId="16" xfId="0" applyNumberFormat="1" applyFont="1" applyFill="1" applyBorder="1" applyAlignment="1">
      <alignment horizontal="center" vertical="center" wrapText="1"/>
    </xf>
    <xf numFmtId="0" fontId="14" fillId="16" borderId="53" xfId="0" applyNumberFormat="1" applyFont="1" applyFill="1" applyBorder="1" applyAlignment="1">
      <alignment horizontal="center" wrapText="1"/>
    </xf>
    <xf numFmtId="0" fontId="14" fillId="9" borderId="52" xfId="0" applyFont="1" applyFill="1" applyBorder="1" applyAlignment="1">
      <alignment horizontal="center"/>
    </xf>
    <xf numFmtId="0" fontId="14" fillId="17" borderId="49" xfId="0" applyNumberFormat="1" applyFont="1" applyFill="1" applyBorder="1" applyAlignment="1">
      <alignment horizontal="center" wrapText="1"/>
    </xf>
    <xf numFmtId="0" fontId="14" fillId="11" borderId="50" xfId="0" applyFont="1" applyFill="1" applyBorder="1" applyAlignment="1">
      <alignment horizontal="center"/>
    </xf>
    <xf numFmtId="0" fontId="14" fillId="3" borderId="49" xfId="0" applyNumberFormat="1" applyFont="1" applyFill="1" applyBorder="1" applyAlignment="1">
      <alignment horizontal="center" wrapText="1"/>
    </xf>
    <xf numFmtId="0" fontId="14" fillId="15" borderId="49" xfId="0" applyNumberFormat="1" applyFont="1" applyFill="1" applyBorder="1" applyAlignment="1">
      <alignment horizontal="center" wrapText="1"/>
    </xf>
    <xf numFmtId="0" fontId="14" fillId="12" borderId="50" xfId="0" applyFont="1" applyFill="1" applyBorder="1" applyAlignment="1">
      <alignment horizontal="center"/>
    </xf>
    <xf numFmtId="0" fontId="19" fillId="15" borderId="46" xfId="0" applyNumberFormat="1" applyFont="1" applyFill="1" applyBorder="1" applyAlignment="1">
      <alignment horizontal="center" wrapText="1"/>
    </xf>
    <xf numFmtId="0" fontId="19" fillId="15" borderId="16" xfId="0" applyNumberFormat="1" applyFont="1" applyFill="1" applyBorder="1" applyAlignment="1">
      <alignment horizontal="center" wrapText="1"/>
    </xf>
  </cellXfs>
  <cellStyles count="3">
    <cellStyle name="Normaali" xfId="0" builtinId="0"/>
    <cellStyle name="Normaali 2" xfId="1"/>
    <cellStyle name="Normaali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BF5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1E9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3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1184767277856138"/>
          <c:y val="0.1707070707070707"/>
          <c:w val="0.55712270803949226"/>
          <c:h val="0.701010101010100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424242"/>
              </a:solidFill>
              <a:prstDash val="solid"/>
            </a:ln>
          </c:spPr>
          <c:invertIfNegative val="0"/>
          <c:cat>
            <c:strRef>
              <c:f>'Väestö,Maksuosuus'!$A$10:$A$28</c:f>
              <c:strCache>
                <c:ptCount val="19"/>
                <c:pt idx="0">
                  <c:v>Etelä-Karjalan liitto</c:v>
                </c:pt>
                <c:pt idx="1">
                  <c:v>Etelä-Pohjanmaan liitto</c:v>
                </c:pt>
                <c:pt idx="2">
                  <c:v>Etelä-Savon maakuntaliitto </c:v>
                </c:pt>
                <c:pt idx="3">
                  <c:v>Hämeen liitto</c:v>
                </c:pt>
                <c:pt idx="4">
                  <c:v>Kainuun  liitto</c:v>
                </c:pt>
                <c:pt idx="5">
                  <c:v>Keski-Pohjanmaan liitto</c:v>
                </c:pt>
                <c:pt idx="6">
                  <c:v>Keski-Suomen liitto</c:v>
                </c:pt>
                <c:pt idx="7">
                  <c:v>Kymenlaakson liitto</c:v>
                </c:pt>
                <c:pt idx="8">
                  <c:v>Lapin liitto </c:v>
                </c:pt>
                <c:pt idx="9">
                  <c:v>Pirkanmaan liitto</c:v>
                </c:pt>
                <c:pt idx="10">
                  <c:v>Pohjanmaan liitto </c:v>
                </c:pt>
                <c:pt idx="11">
                  <c:v>Pohjois-Karjalan maakuntaliitto</c:v>
                </c:pt>
                <c:pt idx="12">
                  <c:v>Pohjois-Pohjanmaan liitto</c:v>
                </c:pt>
                <c:pt idx="13">
                  <c:v>Pohjois-Savon liitto</c:v>
                </c:pt>
                <c:pt idx="14">
                  <c:v>Päijät-Hämeen liitto</c:v>
                </c:pt>
                <c:pt idx="15">
                  <c:v>Satakuntaliitto</c:v>
                </c:pt>
                <c:pt idx="16">
                  <c:v>Uudenmaan liitto </c:v>
                </c:pt>
                <c:pt idx="17">
                  <c:v>Varsinais-Suomen liitto</c:v>
                </c:pt>
                <c:pt idx="18">
                  <c:v>Koko maa (pl. Ahvenanmaa)</c:v>
                </c:pt>
              </c:strCache>
            </c:strRef>
          </c:cat>
          <c:val>
            <c:numRef>
              <c:f>'Väestö,Maksuosuus'!$I$10:$I$28</c:f>
              <c:numCache>
                <c:formatCode>0.00</c:formatCode>
                <c:ptCount val="19"/>
                <c:pt idx="0">
                  <c:v>16.787495711181428</c:v>
                </c:pt>
                <c:pt idx="1">
                  <c:v>14.539660203753128</c:v>
                </c:pt>
                <c:pt idx="2">
                  <c:v>15.819167692358871</c:v>
                </c:pt>
                <c:pt idx="3">
                  <c:v>11.45555491958102</c:v>
                </c:pt>
                <c:pt idx="4">
                  <c:v>32.608385109659601</c:v>
                </c:pt>
                <c:pt idx="5">
                  <c:v>16.316266230720785</c:v>
                </c:pt>
                <c:pt idx="6">
                  <c:v>9.6163608673580399</c:v>
                </c:pt>
                <c:pt idx="7">
                  <c:v>10.999619448424069</c:v>
                </c:pt>
                <c:pt idx="8">
                  <c:v>13.046854438288602</c:v>
                </c:pt>
                <c:pt idx="9">
                  <c:v>6.817327716680432</c:v>
                </c:pt>
                <c:pt idx="10">
                  <c:v>16.822417560642673</c:v>
                </c:pt>
                <c:pt idx="11">
                  <c:v>17.187338775757944</c:v>
                </c:pt>
                <c:pt idx="12">
                  <c:v>8.3428036307413169</c:v>
                </c:pt>
                <c:pt idx="13">
                  <c:v>9.5080865195120285</c:v>
                </c:pt>
                <c:pt idx="14">
                  <c:v>9.7046350717952539</c:v>
                </c:pt>
                <c:pt idx="15">
                  <c:v>10.452661275492584</c:v>
                </c:pt>
                <c:pt idx="16">
                  <c:v>4.9313042775207201</c:v>
                </c:pt>
                <c:pt idx="17">
                  <c:v>8.011207552659263</c:v>
                </c:pt>
                <c:pt idx="18">
                  <c:v>9.375595909164117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C-438E-9B30-369C78E40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891648"/>
        <c:axId val="128705664"/>
      </c:barChart>
      <c:catAx>
        <c:axId val="1228916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Verdana"/>
                <a:ea typeface="Verdana"/>
                <a:cs typeface="Verdana"/>
              </a:defRPr>
            </a:pPr>
            <a:endParaRPr lang="fi-FI"/>
          </a:p>
        </c:txPr>
        <c:crossAx val="128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705664"/>
        <c:scaling>
          <c:orientation val="minMax"/>
          <c:max val="34"/>
          <c:min val="0"/>
        </c:scaling>
        <c:delete val="0"/>
        <c:axPos val="t"/>
        <c:majorGridlines>
          <c:spPr>
            <a:ln w="25400">
              <a:solidFill>
                <a:schemeClr val="accent1"/>
              </a:solidFill>
              <a:prstDash val="solid"/>
            </a:ln>
          </c:spPr>
        </c:majorGridlines>
        <c:minorGridlines>
          <c:spPr>
            <a:ln w="3175">
              <a:solidFill>
                <a:srgbClr val="424242"/>
              </a:solidFill>
              <a:prstDash val="sysDash"/>
            </a:ln>
          </c:spPr>
        </c:minorGridlines>
        <c:numFmt formatCode="#,##0\ \€" sourceLinked="0"/>
        <c:majorTickMark val="out"/>
        <c:minorTickMark val="none"/>
        <c:tickLblPos val="nextTo"/>
        <c:spPr>
          <a:ln w="9525">
            <a:solidFill>
              <a:srgbClr val="424242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chemeClr val="tx1">
                    <a:lumMod val="90000"/>
                    <a:lumOff val="10000"/>
                  </a:schemeClr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22891648"/>
        <c:crosses val="autoZero"/>
        <c:crossBetween val="between"/>
        <c:majorUnit val="5"/>
        <c:minorUnit val="1"/>
      </c:valAx>
      <c:spPr>
        <a:solidFill>
          <a:schemeClr val="accent1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fi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19453394378281"/>
          <c:y val="0.17628179672251515"/>
          <c:w val="0.63686675132365123"/>
          <c:h val="0.71301156157329526"/>
        </c:manualLayout>
      </c:layout>
      <c:barChart>
        <c:barDir val="bar"/>
        <c:grouping val="clustered"/>
        <c:varyColors val="0"/>
        <c:ser>
          <c:idx val="0"/>
          <c:order val="0"/>
          <c:tx>
            <c:v>Vuosi 2017, €/asukas</c:v>
          </c:tx>
          <c:spPr>
            <a:solidFill>
              <a:srgbClr val="4950DF"/>
            </a:solidFill>
          </c:spPr>
          <c:invertIfNegative val="0"/>
          <c:cat>
            <c:strRef>
              <c:f>'Väestö,Maksuosuus'!$A$10:$A$28</c:f>
              <c:strCache>
                <c:ptCount val="19"/>
                <c:pt idx="0">
                  <c:v>Etelä-Karjalan liitto</c:v>
                </c:pt>
                <c:pt idx="1">
                  <c:v>Etelä-Pohjanmaan liitto</c:v>
                </c:pt>
                <c:pt idx="2">
                  <c:v>Etelä-Savon maakuntaliitto </c:v>
                </c:pt>
                <c:pt idx="3">
                  <c:v>Hämeen liitto</c:v>
                </c:pt>
                <c:pt idx="4">
                  <c:v>Kainuun  liitto</c:v>
                </c:pt>
                <c:pt idx="5">
                  <c:v>Keski-Pohjanmaan liitto</c:v>
                </c:pt>
                <c:pt idx="6">
                  <c:v>Keski-Suomen liitto</c:v>
                </c:pt>
                <c:pt idx="7">
                  <c:v>Kymenlaakson liitto</c:v>
                </c:pt>
                <c:pt idx="8">
                  <c:v>Lapin liitto </c:v>
                </c:pt>
                <c:pt idx="9">
                  <c:v>Pirkanmaan liitto</c:v>
                </c:pt>
                <c:pt idx="10">
                  <c:v>Pohjanmaan liitto </c:v>
                </c:pt>
                <c:pt idx="11">
                  <c:v>Pohjois-Karjalan maakuntaliitto</c:v>
                </c:pt>
                <c:pt idx="12">
                  <c:v>Pohjois-Pohjanmaan liitto</c:v>
                </c:pt>
                <c:pt idx="13">
                  <c:v>Pohjois-Savon liitto</c:v>
                </c:pt>
                <c:pt idx="14">
                  <c:v>Päijät-Hämeen liitto</c:v>
                </c:pt>
                <c:pt idx="15">
                  <c:v>Satakuntaliitto</c:v>
                </c:pt>
                <c:pt idx="16">
                  <c:v>Uudenmaan liitto </c:v>
                </c:pt>
                <c:pt idx="17">
                  <c:v>Varsinais-Suomen liitto</c:v>
                </c:pt>
                <c:pt idx="18">
                  <c:v>Koko maa (pl. Ahvenanmaa)</c:v>
                </c:pt>
              </c:strCache>
            </c:strRef>
          </c:cat>
          <c:val>
            <c:numRef>
              <c:f>'Väestö,Maksuosuus'!$E$10:$E$28</c:f>
              <c:numCache>
                <c:formatCode>0.00</c:formatCode>
                <c:ptCount val="19"/>
                <c:pt idx="0">
                  <c:v>16.787495711181428</c:v>
                </c:pt>
                <c:pt idx="1">
                  <c:v>14.539660203753128</c:v>
                </c:pt>
                <c:pt idx="2">
                  <c:v>15.819167692358871</c:v>
                </c:pt>
                <c:pt idx="3">
                  <c:v>12.497853585942419</c:v>
                </c:pt>
                <c:pt idx="4">
                  <c:v>32.608385109659601</c:v>
                </c:pt>
                <c:pt idx="5">
                  <c:v>16.316266230720785</c:v>
                </c:pt>
                <c:pt idx="6">
                  <c:v>12.205381100877512</c:v>
                </c:pt>
                <c:pt idx="7">
                  <c:v>12.066283130372494</c:v>
                </c:pt>
                <c:pt idx="8">
                  <c:v>13.500829379955546</c:v>
                </c:pt>
                <c:pt idx="9">
                  <c:v>6.817327716680432</c:v>
                </c:pt>
                <c:pt idx="10">
                  <c:v>16.822417560642673</c:v>
                </c:pt>
                <c:pt idx="11">
                  <c:v>22.967436496616187</c:v>
                </c:pt>
                <c:pt idx="12">
                  <c:v>8.3428036307413169</c:v>
                </c:pt>
                <c:pt idx="13">
                  <c:v>10.55592856941349</c:v>
                </c:pt>
                <c:pt idx="14">
                  <c:v>10.2006299134489</c:v>
                </c:pt>
                <c:pt idx="15">
                  <c:v>10.452661275492584</c:v>
                </c:pt>
                <c:pt idx="16">
                  <c:v>4.9313042775207201</c:v>
                </c:pt>
                <c:pt idx="17">
                  <c:v>8.011207552659263</c:v>
                </c:pt>
                <c:pt idx="18">
                  <c:v>9.8296847318408762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07-4729-8C4C-C46611054086}"/>
            </c:ext>
          </c:extLst>
        </c:ser>
        <c:ser>
          <c:idx val="1"/>
          <c:order val="1"/>
          <c:tx>
            <c:v>Vuosi 2016, €/asukas</c:v>
          </c:tx>
          <c:spPr>
            <a:solidFill>
              <a:schemeClr val="accent5"/>
            </a:solidFill>
          </c:spPr>
          <c:invertIfNegative val="0"/>
          <c:cat>
            <c:strRef>
              <c:f>'Väestö,Maksuosuus'!$A$10:$A$28</c:f>
              <c:strCache>
                <c:ptCount val="19"/>
                <c:pt idx="0">
                  <c:v>Etelä-Karjalan liitto</c:v>
                </c:pt>
                <c:pt idx="1">
                  <c:v>Etelä-Pohjanmaan liitto</c:v>
                </c:pt>
                <c:pt idx="2">
                  <c:v>Etelä-Savon maakuntaliitto </c:v>
                </c:pt>
                <c:pt idx="3">
                  <c:v>Hämeen liitto</c:v>
                </c:pt>
                <c:pt idx="4">
                  <c:v>Kainuun  liitto</c:v>
                </c:pt>
                <c:pt idx="5">
                  <c:v>Keski-Pohjanmaan liitto</c:v>
                </c:pt>
                <c:pt idx="6">
                  <c:v>Keski-Suomen liitto</c:v>
                </c:pt>
                <c:pt idx="7">
                  <c:v>Kymenlaakson liitto</c:v>
                </c:pt>
                <c:pt idx="8">
                  <c:v>Lapin liitto </c:v>
                </c:pt>
                <c:pt idx="9">
                  <c:v>Pirkanmaan liitto</c:v>
                </c:pt>
                <c:pt idx="10">
                  <c:v>Pohjanmaan liitto </c:v>
                </c:pt>
                <c:pt idx="11">
                  <c:v>Pohjois-Karjalan maakuntaliitto</c:v>
                </c:pt>
                <c:pt idx="12">
                  <c:v>Pohjois-Pohjanmaan liitto</c:v>
                </c:pt>
                <c:pt idx="13">
                  <c:v>Pohjois-Savon liitto</c:v>
                </c:pt>
                <c:pt idx="14">
                  <c:v>Päijät-Hämeen liitto</c:v>
                </c:pt>
                <c:pt idx="15">
                  <c:v>Satakuntaliitto</c:v>
                </c:pt>
                <c:pt idx="16">
                  <c:v>Uudenmaan liitto </c:v>
                </c:pt>
                <c:pt idx="17">
                  <c:v>Varsinais-Suomen liitto</c:v>
                </c:pt>
                <c:pt idx="18">
                  <c:v>Koko maa (pl. Ahvenanmaa)</c:v>
                </c:pt>
              </c:strCache>
            </c:strRef>
          </c:cat>
          <c:val>
            <c:numRef>
              <c:f>'Väestö,Maksuosuus'!$F$10:$F$28</c:f>
              <c:numCache>
                <c:formatCode>0.00</c:formatCode>
                <c:ptCount val="19"/>
                <c:pt idx="0">
                  <c:v>16.965192617103305</c:v>
                </c:pt>
                <c:pt idx="1">
                  <c:v>14.478464322647364</c:v>
                </c:pt>
                <c:pt idx="2">
                  <c:v>16.172919333342129</c:v>
                </c:pt>
                <c:pt idx="3">
                  <c:v>12.452238380382093</c:v>
                </c:pt>
                <c:pt idx="4">
                  <c:v>32.267817496288707</c:v>
                </c:pt>
                <c:pt idx="5">
                  <c:v>15.48</c:v>
                </c:pt>
                <c:pt idx="6">
                  <c:v>12.223997675769901</c:v>
                </c:pt>
                <c:pt idx="7">
                  <c:v>11.869363609069376</c:v>
                </c:pt>
                <c:pt idx="8">
                  <c:v>12.982965424653916</c:v>
                </c:pt>
                <c:pt idx="9">
                  <c:v>6.8543273299402836</c:v>
                </c:pt>
                <c:pt idx="10">
                  <c:v>15.812774625184923</c:v>
                </c:pt>
                <c:pt idx="11">
                  <c:v>24.531338876181486</c:v>
                </c:pt>
                <c:pt idx="12">
                  <c:v>8.373803043061077</c:v>
                </c:pt>
                <c:pt idx="13">
                  <c:v>10.450079909181303</c:v>
                </c:pt>
                <c:pt idx="14">
                  <c:v>10.18073452172923</c:v>
                </c:pt>
                <c:pt idx="15">
                  <c:v>10.404780719965354</c:v>
                </c:pt>
                <c:pt idx="16">
                  <c:v>4.9831980780696874</c:v>
                </c:pt>
                <c:pt idx="17">
                  <c:v>8.4296366809455812</c:v>
                </c:pt>
                <c:pt idx="18" formatCode="#,##0.00">
                  <c:v>9.9045842961900306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07-4729-8C4C-C46611054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75744"/>
        <c:axId val="128720896"/>
      </c:barChart>
      <c:catAx>
        <c:axId val="1285757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fi-FI"/>
          </a:p>
        </c:txPr>
        <c:crossAx val="128720896"/>
        <c:crosses val="autoZero"/>
        <c:auto val="1"/>
        <c:lblAlgn val="ctr"/>
        <c:lblOffset val="100"/>
        <c:noMultiLvlLbl val="0"/>
      </c:catAx>
      <c:valAx>
        <c:axId val="128720896"/>
        <c:scaling>
          <c:orientation val="minMax"/>
        </c:scaling>
        <c:delete val="0"/>
        <c:axPos val="t"/>
        <c:majorGridlines>
          <c:spPr>
            <a:ln w="25400" cmpd="sng"/>
          </c:spPr>
        </c:majorGridlines>
        <c:minorGridlines>
          <c:spPr>
            <a:ln>
              <a:prstDash val="dash"/>
            </a:ln>
          </c:spPr>
        </c:minorGridlines>
        <c:title>
          <c:tx>
            <c:rich>
              <a:bodyPr/>
              <a:lstStyle/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900" b="1" i="0" u="none" strike="noStrike" baseline="0">
                    <a:solidFill>
                      <a:srgbClr val="0080C0"/>
                    </a:solidFill>
                    <a:latin typeface="Verdana"/>
                    <a:ea typeface="Verdana"/>
                    <a:cs typeface="Verdana"/>
                  </a:rPr>
                  <a:t>Varsinainen ja</a:t>
                </a:r>
              </a:p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900" b="1" i="0" u="none" strike="noStrike" baseline="0">
                    <a:solidFill>
                      <a:srgbClr val="0080C0"/>
                    </a:solidFill>
                    <a:latin typeface="Verdana"/>
                    <a:ea typeface="Verdana"/>
                    <a:cs typeface="Verdana"/>
                  </a:rPr>
                  <a:t>muu toiminta</a:t>
                </a:r>
              </a:p>
              <a:p>
                <a:pPr algn="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 sz="900" b="1" i="0" u="none" strike="noStrike" baseline="0">
                    <a:solidFill>
                      <a:srgbClr val="0080C0"/>
                    </a:solidFill>
                    <a:latin typeface="Verdana"/>
                    <a:ea typeface="Verdana"/>
                    <a:cs typeface="Verdana"/>
                  </a:rPr>
                  <a:t> € / asukas</a:t>
                </a:r>
              </a:p>
            </c:rich>
          </c:tx>
          <c:layout>
            <c:manualLayout>
              <c:xMode val="edge"/>
              <c:yMode val="edge"/>
              <c:x val="0.10268787848452478"/>
              <c:y val="0.10337663330265501"/>
            </c:manualLayout>
          </c:layout>
          <c:overlay val="0"/>
        </c:title>
        <c:numFmt formatCode="#,##0\ \€" sourceLinked="0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b="1">
                <a:solidFill>
                  <a:schemeClr val="tx1">
                    <a:lumMod val="90000"/>
                    <a:lumOff val="10000"/>
                  </a:schemeClr>
                </a:solidFill>
              </a:defRPr>
            </a:pPr>
            <a:endParaRPr lang="fi-FI"/>
          </a:p>
        </c:txPr>
        <c:crossAx val="128575744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r"/>
      <c:legendEntry>
        <c:idx val="0"/>
        <c:txPr>
          <a:bodyPr/>
          <a:lstStyle/>
          <a:p>
            <a:pPr>
              <a:defRPr sz="1100" b="1">
                <a:solidFill>
                  <a:schemeClr val="tx1">
                    <a:lumMod val="90000"/>
                    <a:lumOff val="10000"/>
                  </a:schemeClr>
                </a:solidFill>
              </a:defRPr>
            </a:pPr>
            <a:endParaRPr lang="fi-FI"/>
          </a:p>
        </c:txPr>
      </c:legendEntry>
      <c:legendEntry>
        <c:idx val="1"/>
        <c:txPr>
          <a:bodyPr/>
          <a:lstStyle/>
          <a:p>
            <a:pPr>
              <a:defRPr sz="1100" b="1">
                <a:solidFill>
                  <a:schemeClr val="tx1">
                    <a:lumMod val="90000"/>
                    <a:lumOff val="10000"/>
                  </a:schemeClr>
                </a:solidFill>
              </a:defRPr>
            </a:pPr>
            <a:endParaRPr lang="fi-FI"/>
          </a:p>
        </c:txPr>
      </c:legendEntry>
      <c:layout>
        <c:manualLayout>
          <c:xMode val="edge"/>
          <c:yMode val="edge"/>
          <c:x val="0.796129297410482"/>
          <c:y val="0.42155895812567079"/>
          <c:w val="0.20261936723956342"/>
          <c:h val="7.1385715787026571E-2"/>
        </c:manualLayout>
      </c:layout>
      <c:overlay val="1"/>
      <c:txPr>
        <a:bodyPr/>
        <a:lstStyle/>
        <a:p>
          <a:pPr>
            <a:defRPr>
              <a:solidFill>
                <a:schemeClr val="tx1">
                  <a:lumMod val="90000"/>
                  <a:lumOff val="10000"/>
                </a:schemeClr>
              </a:solidFill>
            </a:defRPr>
          </a:pPr>
          <a:endParaRPr lang="fi-FI"/>
        </a:p>
      </c:txPr>
    </c:legend>
    <c:plotVisOnly val="1"/>
    <c:dispBlanksAs val="gap"/>
    <c:showDLblsOverMax val="0"/>
  </c:chart>
  <c:spPr>
    <a:solidFill>
      <a:srgbClr val="FFFFFF"/>
    </a:solidFill>
    <a:ln w="0"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828267043615"/>
          <c:y val="9.2392567346172266E-2"/>
          <c:w val="0.8683671124042055"/>
          <c:h val="0.82250368425300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62DE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EBC1-4374-BBCD-61C44509FB3E}"/>
              </c:ext>
            </c:extLst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BC1-4374-BBCD-61C44509FB3E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EBC1-4374-BBCD-61C44509FB3E}"/>
              </c:ext>
            </c:extLst>
          </c:dPt>
          <c:dPt>
            <c:idx val="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BC1-4374-BBCD-61C44509FB3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EBC1-4374-BBCD-61C44509FB3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EBC1-4374-BBCD-61C44509FB3E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D-EBC1-4374-BBCD-61C44509FB3E}"/>
              </c:ext>
            </c:extLst>
          </c:dPt>
          <c:dPt>
            <c:idx val="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EBC1-4374-BBCD-61C44509FB3E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EBC1-4374-BBCD-61C44509FB3E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3-EBC1-4374-BBCD-61C44509FB3E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EBC1-4374-BBCD-61C44509FB3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7-EBC1-4374-BBCD-61C44509FB3E}"/>
              </c:ext>
            </c:extLst>
          </c:dPt>
          <c:dPt>
            <c:idx val="12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19-EBC1-4374-BBCD-61C44509FB3E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EBC1-4374-BBCD-61C44509FB3E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EBC1-4374-BBCD-61C44509FB3E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EBC1-4374-BBCD-61C44509FB3E}"/>
              </c:ext>
            </c:extLst>
          </c:dPt>
          <c:dPt>
            <c:idx val="16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21-EBC1-4374-BBCD-61C44509FB3E}"/>
              </c:ext>
            </c:extLst>
          </c:dPt>
          <c:dPt>
            <c:idx val="17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23-EBC1-4374-BBCD-61C44509FB3E}"/>
              </c:ext>
            </c:extLst>
          </c:dPt>
          <c:dPt>
            <c:idx val="18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25-EBC1-4374-BBCD-61C44509FB3E}"/>
              </c:ext>
            </c:extLst>
          </c:dPt>
          <c:dLbls>
            <c:dLbl>
              <c:idx val="0"/>
              <c:layout>
                <c:manualLayout>
                  <c:x val="1.2459858652223957E-3"/>
                  <c:y val="4.2293840693393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6996659973008216E-2"/>
                      <c:h val="2.9311470463160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BC1-4374-BBCD-61C44509FB3E}"/>
                </c:ext>
              </c:extLst>
            </c:dLbl>
            <c:dLbl>
              <c:idx val="2"/>
              <c:layout>
                <c:manualLayout>
                  <c:x val="1.2459858652223957E-3"/>
                  <c:y val="8.0909956109099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C1-4374-BBCD-61C44509FB3E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800" b="1" baseline="0">
                      <a:solidFill>
                        <a:srgbClr val="002E63"/>
                      </a:solidFill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BC1-4374-BBCD-61C44509FB3E}"/>
                </c:ext>
              </c:extLst>
            </c:dLbl>
            <c:dLbl>
              <c:idx val="17"/>
              <c:layout>
                <c:manualLayout>
                  <c:x val="1.2459858652223957E-3"/>
                  <c:y val="9.7459719858688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BC1-4374-BBCD-61C44509FB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baseline="0"/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'Väestö,Maksuosuus'!$A$10:$A$28</c:f>
              <c:strCache>
                <c:ptCount val="19"/>
                <c:pt idx="0">
                  <c:v>Etelä-Karjalan liitto</c:v>
                </c:pt>
                <c:pt idx="1">
                  <c:v>Etelä-Pohjanmaan liitto</c:v>
                </c:pt>
                <c:pt idx="2">
                  <c:v>Etelä-Savon maakuntaliitto </c:v>
                </c:pt>
                <c:pt idx="3">
                  <c:v>Hämeen liitto</c:v>
                </c:pt>
                <c:pt idx="4">
                  <c:v>Kainuun  liitto</c:v>
                </c:pt>
                <c:pt idx="5">
                  <c:v>Keski-Pohjanmaan liitto</c:v>
                </c:pt>
                <c:pt idx="6">
                  <c:v>Keski-Suomen liitto</c:v>
                </c:pt>
                <c:pt idx="7">
                  <c:v>Kymenlaakson liitto</c:v>
                </c:pt>
                <c:pt idx="8">
                  <c:v>Lapin liitto </c:v>
                </c:pt>
                <c:pt idx="9">
                  <c:v>Pirkanmaan liitto</c:v>
                </c:pt>
                <c:pt idx="10">
                  <c:v>Pohjanmaan liitto </c:v>
                </c:pt>
                <c:pt idx="11">
                  <c:v>Pohjois-Karjalan maakuntaliitto</c:v>
                </c:pt>
                <c:pt idx="12">
                  <c:v>Pohjois-Pohjanmaan liitto</c:v>
                </c:pt>
                <c:pt idx="13">
                  <c:v>Pohjois-Savon liitto</c:v>
                </c:pt>
                <c:pt idx="14">
                  <c:v>Päijät-Hämeen liitto</c:v>
                </c:pt>
                <c:pt idx="15">
                  <c:v>Satakuntaliitto</c:v>
                </c:pt>
                <c:pt idx="16">
                  <c:v>Uudenmaan liitto </c:v>
                </c:pt>
                <c:pt idx="17">
                  <c:v>Varsinais-Suomen liitto</c:v>
                </c:pt>
                <c:pt idx="18">
                  <c:v>Koko maa (pl. Ahvenanmaa)</c:v>
                </c:pt>
              </c:strCache>
            </c:strRef>
          </c:cat>
          <c:val>
            <c:numRef>
              <c:f>'Väestö,Maksuosuus'!$G$10:$G$28</c:f>
              <c:numCache>
                <c:formatCode>#\ ##0.00\ "€"</c:formatCode>
                <c:ptCount val="19"/>
                <c:pt idx="0">
                  <c:v>-0.17769690592187715</c:v>
                </c:pt>
                <c:pt idx="1">
                  <c:v>6.1195881105764016E-2</c:v>
                </c:pt>
                <c:pt idx="2">
                  <c:v>-0.3537516409832584</c:v>
                </c:pt>
                <c:pt idx="3">
                  <c:v>4.5615205560325833E-2</c:v>
                </c:pt>
                <c:pt idx="4">
                  <c:v>0.3405676133708937</c:v>
                </c:pt>
                <c:pt idx="5">
                  <c:v>0.83626623072078488</c:v>
                </c:pt>
                <c:pt idx="6">
                  <c:v>-1.8616574892389437E-2</c:v>
                </c:pt>
                <c:pt idx="7">
                  <c:v>0.19691952130311741</c:v>
                </c:pt>
                <c:pt idx="8">
                  <c:v>0.51786395530162999</c:v>
                </c:pt>
                <c:pt idx="9">
                  <c:v>-3.6999613259851571E-2</c:v>
                </c:pt>
                <c:pt idx="10">
                  <c:v>1.0096429354577499</c:v>
                </c:pt>
                <c:pt idx="11">
                  <c:v>-1.5639023795652989</c:v>
                </c:pt>
                <c:pt idx="12">
                  <c:v>-3.0999412319760111E-2</c:v>
                </c:pt>
                <c:pt idx="13">
                  <c:v>0.10584866023218709</c:v>
                </c:pt>
                <c:pt idx="14">
                  <c:v>1.989539171967003E-2</c:v>
                </c:pt>
                <c:pt idx="15">
                  <c:v>4.7880555527230584E-2</c:v>
                </c:pt>
                <c:pt idx="16">
                  <c:v>-5.1893800548967306E-2</c:v>
                </c:pt>
                <c:pt idx="17">
                  <c:v>-0.41842912828631817</c:v>
                </c:pt>
                <c:pt idx="18">
                  <c:v>-7.4899564349154346E-2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EBC1-4374-BBCD-61C44509F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129001728"/>
        <c:axId val="129003520"/>
      </c:barChart>
      <c:catAx>
        <c:axId val="12900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12700" cmpd="sng">
            <a:solidFill>
              <a:schemeClr val="tx2"/>
            </a:solidFill>
          </a:ln>
        </c:spPr>
        <c:txPr>
          <a:bodyPr rot="5400000" vert="horz"/>
          <a:lstStyle/>
          <a:p>
            <a:pPr>
              <a:defRPr sz="900" b="1">
                <a:solidFill>
                  <a:schemeClr val="tx1">
                    <a:lumMod val="90000"/>
                    <a:lumOff val="10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fi-FI"/>
          </a:p>
        </c:txPr>
        <c:crossAx val="129003520"/>
        <c:crosses val="autoZero"/>
        <c:auto val="1"/>
        <c:lblAlgn val="ctr"/>
        <c:lblOffset val="600"/>
        <c:noMultiLvlLbl val="0"/>
      </c:catAx>
      <c:valAx>
        <c:axId val="129003520"/>
        <c:scaling>
          <c:orientation val="minMax"/>
          <c:max val="1.5"/>
          <c:min val="-2"/>
        </c:scaling>
        <c:delete val="0"/>
        <c:axPos val="l"/>
        <c:majorGridlines>
          <c:spPr>
            <a:ln w="12700" cmpd="sng"/>
          </c:spPr>
        </c:majorGridlines>
        <c:minorGridlines>
          <c:spPr>
            <a:ln w="9525"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 lvl="1" algn="ctr" rtl="0">
                  <a:defRPr sz="1100" b="1" i="0" u="none" strike="noStrike" kern="1200" baseline="0">
                    <a:solidFill>
                      <a:srgbClr val="0080C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fi-FI"/>
                  <a:t>€</a:t>
                </a:r>
              </a:p>
            </c:rich>
          </c:tx>
          <c:layout>
            <c:manualLayout>
              <c:xMode val="edge"/>
              <c:yMode val="edge"/>
              <c:x val="8.59314791366802E-2"/>
              <c:y val="4.5307250671570522E-2"/>
            </c:manualLayout>
          </c:layout>
          <c:overlay val="0"/>
        </c:title>
        <c:numFmt formatCode="#\ ##0.00\ &quot;€&quot;" sourceLinked="1"/>
        <c:majorTickMark val="out"/>
        <c:minorTickMark val="cross"/>
        <c:tickLblPos val="nextTo"/>
        <c:txPr>
          <a:bodyPr/>
          <a:lstStyle/>
          <a:p>
            <a:pPr>
              <a:defRPr b="1">
                <a:solidFill>
                  <a:schemeClr val="tx1">
                    <a:lumMod val="90000"/>
                    <a:lumOff val="10000"/>
                  </a:schemeClr>
                </a:solidFill>
              </a:defRPr>
            </a:pPr>
            <a:endParaRPr lang="fi-FI"/>
          </a:p>
        </c:txPr>
        <c:crossAx val="129001728"/>
        <c:crosses val="autoZero"/>
        <c:crossBetween val="between"/>
        <c:majorUnit val="0.5"/>
        <c:minorUnit val="0.1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/>
  </sheetViews>
  <pageMargins left="0.35433070866141736" right="0.43307086614173229" top="0.47244094488188981" bottom="0.78740157480314965" header="0.51181102362204722" footer="0.51181102362204722"/>
  <pageSetup paperSize="9" orientation="portrait" r:id="rId1"/>
  <headerFooter alignWithMargins="0">
    <oddFooter xml:space="preserve">&amp;C1.11.2016
&amp;RSuomen Kuntaliitto / Merja Laakso 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1" workbookViewId="0"/>
  </sheetViews>
  <pageMargins left="0.35433070866141736" right="0.43307086614173229" top="0.47244094488188981" bottom="0.78740157480314965" header="0" footer="0.51181102362204722"/>
  <pageSetup paperSize="9" orientation="landscape" r:id="rId1"/>
  <headerFooter>
    <oddFooter>&amp;C1.11.2016&amp;RSuomen Kuntaliitto / Merja Laakso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7" workbookViewId="0"/>
  </sheetViews>
  <pageMargins left="0" right="0" top="7.874015748031496E-2" bottom="0.39370078740157483" header="0.51181102362204722" footer="0.11811023622047245"/>
  <pageSetup paperSize="9" orientation="landscape" r:id="rId1"/>
  <headerFooter scaleWithDoc="0">
    <oddFooter>&amp;C1.11.2016&amp;RSuomen Kuntaliitto / Merja Laakso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713963" cy="9416585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0.05009</cdr:x>
      <cdr:y>0.01847</cdr:y>
    </cdr:from>
    <cdr:to>
      <cdr:x>0.96067</cdr:x>
      <cdr:y>0.09729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860" y="174238"/>
          <a:ext cx="6124203" cy="743408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10000"/>
            <a:lumOff val="90000"/>
          </a:schemeClr>
        </a:solidFill>
        <a:ln xmlns:a="http://schemas.openxmlformats.org/drawingml/2006/main" w="28575">
          <a:solidFill>
            <a:schemeClr val="tx1"/>
          </a:solidFill>
        </a:ln>
        <a:effectLst xmlns:a="http://schemas.openxmlformats.org/drawingml/2006/main">
          <a:outerShdw dist="107763" dir="2700000" algn="ctr" rotWithShape="0">
            <a:srgbClr val="808080">
              <a:alpha val="50000"/>
            </a:srgbClr>
          </a:outerShdw>
        </a:effectLst>
        <a:extLst xmlns:a="http://schemas.openxmlformats.org/drawingml/2006/main"/>
      </cdr:spPr>
      <cdr:txBody>
        <a:bodyPr xmlns:a="http://schemas.openxmlformats.org/drawingml/2006/main" vertOverflow="clip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fi-FI" sz="1400" b="1" i="0" u="none" strike="noStrike" baseline="0">
              <a:solidFill>
                <a:srgbClr val="002E63"/>
              </a:solidFill>
              <a:latin typeface="Verdana"/>
              <a:ea typeface="Verdana"/>
              <a:cs typeface="Verdana"/>
            </a:rPr>
            <a:t>Maakuntien liittojen jäsenkuntien maksuosuudet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fi-FI" sz="1400" b="1" i="0" u="sng" strike="noStrike" baseline="0">
              <a:solidFill>
                <a:srgbClr val="002E63"/>
              </a:solidFill>
              <a:latin typeface="Verdana"/>
              <a:ea typeface="Verdana"/>
              <a:cs typeface="Verdana"/>
            </a:rPr>
            <a:t>Varsinainen toiminta</a:t>
          </a:r>
          <a:r>
            <a:rPr lang="fi-FI" sz="1400" b="1" i="0" u="none" strike="noStrike" baseline="0">
              <a:solidFill>
                <a:srgbClr val="002E63"/>
              </a:solidFill>
              <a:latin typeface="Verdana"/>
              <a:ea typeface="Verdana"/>
              <a:cs typeface="Verdana"/>
            </a:rPr>
            <a:t>, talousarvio v. 2017</a:t>
          </a: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i-FI" sz="1400" b="1" i="0" baseline="0">
              <a:solidFill>
                <a:srgbClr val="002E63"/>
              </a:solidFill>
              <a:effectLst/>
              <a:latin typeface="Verdana" pitchFamily="34" charset="0"/>
              <a:ea typeface="Verdana" pitchFamily="34" charset="0"/>
              <a:cs typeface="Verdana" pitchFamily="34" charset="0"/>
            </a:rPr>
            <a:t>(euroa / asukas) </a:t>
          </a:r>
          <a:endParaRPr lang="fi-FI" sz="1500" b="1" i="0" u="none" strike="noStrike" baseline="0">
            <a:solidFill>
              <a:srgbClr val="00008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0.0609</cdr:x>
      <cdr:y>0.89023</cdr:y>
    </cdr:from>
    <cdr:to>
      <cdr:x>0.9739</cdr:x>
      <cdr:y>0.94458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0272" y="8396729"/>
          <a:ext cx="6151059" cy="512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950" b="0" i="0" u="none" strike="noStrike" baseline="0">
              <a:solidFill>
                <a:schemeClr val="tx2"/>
              </a:solidFill>
              <a:latin typeface="Verdana"/>
              <a:ea typeface="Verdana"/>
              <a:cs typeface="Verdana"/>
            </a:rPr>
            <a:t> Keski-Pohjanmaan liiton väestöpohja=Keski-Pohjanmaan maakunta + osajäsenet </a:t>
          </a:r>
        </a:p>
        <a:p xmlns:a="http://schemas.openxmlformats.org/drawingml/2006/main">
          <a:pPr algn="l" rtl="0">
            <a:defRPr sz="1000"/>
          </a:pPr>
          <a:r>
            <a:rPr lang="fi-FI" sz="950" b="0" i="0" u="none" strike="noStrike" baseline="0">
              <a:solidFill>
                <a:schemeClr val="tx2"/>
              </a:solidFill>
              <a:latin typeface="Verdana"/>
              <a:ea typeface="Verdana"/>
              <a:cs typeface="Verdana"/>
            </a:rPr>
            <a:t>(Reisjärvi, Kinnula sekä suomenkielisten osalta Kruunupyy )</a:t>
          </a:r>
          <a:endParaRPr lang="fi-FI" sz="950" b="0" i="0" u="none" strike="noStrike" baseline="0">
            <a:solidFill>
              <a:sysClr val="windowText" lastClr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0.03621</cdr:x>
      <cdr:y>0.14286</cdr:y>
    </cdr:from>
    <cdr:to>
      <cdr:x>0.38448</cdr:x>
      <cdr:y>0.16872</cdr:y>
    </cdr:to>
    <cdr:sp macro="" textlink="">
      <cdr:nvSpPr>
        <cdr:cNvPr id="409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933" y="1347439"/>
          <a:ext cx="2346373" cy="2439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36576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i-FI" sz="1000" b="1" i="0" u="none" strike="noStrike" baseline="0">
              <a:solidFill>
                <a:schemeClr val="tx1">
                  <a:lumMod val="90000"/>
                  <a:lumOff val="10000"/>
                </a:schemeClr>
              </a:solidFill>
              <a:latin typeface="Verdana"/>
              <a:ea typeface="Verdana"/>
              <a:cs typeface="Verdana"/>
            </a:rPr>
            <a:t>Varsinanen toiminta € / asukas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859945" cy="6287198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0.03694</cdr:x>
      <cdr:y>0.91765</cdr:y>
    </cdr:from>
    <cdr:to>
      <cdr:x>0.96812</cdr:x>
      <cdr:y>0.97663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363813" y="5753458"/>
          <a:ext cx="9171654" cy="369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i-FI" sz="800" b="0" i="0" baseline="0">
              <a:effectLst/>
              <a:latin typeface="+mn-lt"/>
              <a:ea typeface="+mn-ea"/>
              <a:cs typeface="+mn-cs"/>
            </a:rPr>
            <a:t>Keski-Pohjanmaan liiton väestöpohja=Keski-Pohjanmaan maakunta + osajäsenet (Reisjärvi, Kinnula sekä suomenkielisten osalta Kruunupyy)</a:t>
          </a: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800" b="0" i="0" baseline="0"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i-FI" sz="800">
            <a:effectLst/>
          </a:endParaRPr>
        </a:p>
        <a:p xmlns:a="http://schemas.openxmlformats.org/drawingml/2006/main">
          <a:endParaRPr lang="fi-FI" sz="800"/>
        </a:p>
      </cdr:txBody>
    </cdr:sp>
  </cdr:relSizeAnchor>
  <cdr:relSizeAnchor xmlns:cdr="http://schemas.openxmlformats.org/drawingml/2006/chartDrawing">
    <cdr:from>
      <cdr:x>0.02444</cdr:x>
      <cdr:y>0.01836</cdr:y>
    </cdr:from>
    <cdr:to>
      <cdr:x>0.96068</cdr:x>
      <cdr:y>0.10351</cdr:y>
    </cdr:to>
    <cdr:sp macro="" textlink="">
      <cdr:nvSpPr>
        <cdr:cNvPr id="4" name="Tekstiruutu 3"/>
        <cdr:cNvSpPr txBox="1"/>
      </cdr:nvSpPr>
      <cdr:spPr>
        <a:xfrm xmlns:a="http://schemas.openxmlformats.org/drawingml/2006/main">
          <a:off x="240742" y="115137"/>
          <a:ext cx="9221456" cy="5338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noFill/>
        </a:ln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fi-FI" sz="1400" b="1">
              <a:solidFill>
                <a:schemeClr val="tx1">
                  <a:lumMod val="90000"/>
                  <a:lumOff val="10000"/>
                </a:schemeClr>
              </a:solidFill>
            </a:rPr>
            <a:t>Maakuntien liittojen jäsenkuntien maksuosuudet, </a:t>
          </a:r>
          <a:r>
            <a:rPr lang="fi-FI" sz="1400" b="1" u="sng">
              <a:solidFill>
                <a:schemeClr val="accent1">
                  <a:lumMod val="90000"/>
                  <a:lumOff val="10000"/>
                </a:schemeClr>
              </a:solidFill>
            </a:rPr>
            <a:t>varsinainen</a:t>
          </a:r>
          <a:r>
            <a:rPr lang="fi-FI" sz="1400" b="1" u="sng" baseline="0">
              <a:solidFill>
                <a:schemeClr val="accent1">
                  <a:lumMod val="90000"/>
                  <a:lumOff val="10000"/>
                </a:schemeClr>
              </a:solidFill>
            </a:rPr>
            <a:t> toiminta ja muu toiminta</a:t>
          </a:r>
        </a:p>
        <a:p xmlns:a="http://schemas.openxmlformats.org/drawingml/2006/main">
          <a:pPr algn="ctr"/>
          <a:r>
            <a:rPr lang="fi-FI" sz="1400" b="1" baseline="0">
              <a:solidFill>
                <a:schemeClr val="tx1">
                  <a:lumMod val="90000"/>
                  <a:lumOff val="10000"/>
                </a:schemeClr>
              </a:solidFill>
            </a:rPr>
            <a:t>€ / asukas, v. 2017 ja 2016</a:t>
          </a:r>
        </a:p>
        <a:p xmlns:a="http://schemas.openxmlformats.org/drawingml/2006/main">
          <a:pPr algn="ctr"/>
          <a:endParaRPr lang="fi-FI" sz="1400" b="1" baseline="0">
            <a:solidFill>
              <a:schemeClr val="tx1">
                <a:lumMod val="90000"/>
                <a:lumOff val="10000"/>
              </a:schemeClr>
            </a:solidFill>
          </a:endParaRPr>
        </a:p>
        <a:p xmlns:a="http://schemas.openxmlformats.org/drawingml/2006/main">
          <a:pPr algn="ctr"/>
          <a:endParaRPr lang="fi-FI" sz="1400" b="1">
            <a:solidFill>
              <a:schemeClr val="tx1">
                <a:lumMod val="90000"/>
                <a:lumOff val="10000"/>
              </a:schemeClr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783996"/>
    <xdr:ext cx="10187233" cy="6113282"/>
    <xdr:graphicFrame macro="">
      <xdr:nvGraphicFramePr>
        <xdr:cNvPr id="2" name="Kaavi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0.05865</cdr:x>
      <cdr:y>0.94595</cdr:y>
    </cdr:from>
    <cdr:to>
      <cdr:x>0.98768</cdr:x>
      <cdr:y>0.99755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97815" y="6530027"/>
          <a:ext cx="9469354" cy="35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0"/>
          <a:r>
            <a:rPr lang="fi-FI" sz="8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Keski-Pohjanmaan liiton väestöpohja=Keski-Pohjanmaan maakunta + osajäsenet (Reisjärvi, Kinnula sekä suomenkielisten osalta Kruunupyy)</a:t>
          </a:r>
        </a:p>
        <a:p xmlns:a="http://schemas.openxmlformats.org/drawingml/2006/main">
          <a:pPr rtl="0"/>
          <a:endParaRPr lang="fi-FI" sz="8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0.0896</cdr:x>
      <cdr:y>0</cdr:y>
    </cdr:from>
    <cdr:to>
      <cdr:x>0.96435</cdr:x>
      <cdr:y>0.08393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912776" y="0"/>
          <a:ext cx="8911282" cy="51308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fi-FI" sz="1200" b="1">
              <a:solidFill>
                <a:schemeClr val="tx1"/>
              </a:solidFill>
            </a:rPr>
            <a:t>Maakuntien liittojen jäsenkuntien maksuosuudet /asukas, </a:t>
          </a:r>
          <a:r>
            <a:rPr lang="fi-FI" sz="1200" b="1" u="sng">
              <a:solidFill>
                <a:schemeClr val="tx1"/>
              </a:solidFill>
            </a:rPr>
            <a:t>varsinainen</a:t>
          </a:r>
          <a:r>
            <a:rPr lang="fi-FI" sz="1200" b="1" u="sng" baseline="0">
              <a:solidFill>
                <a:schemeClr val="tx1"/>
              </a:solidFill>
            </a:rPr>
            <a:t> toiminta ja muu toiminta</a:t>
          </a:r>
        </a:p>
        <a:p xmlns:a="http://schemas.openxmlformats.org/drawingml/2006/main">
          <a:pPr algn="ctr"/>
          <a:r>
            <a:rPr lang="fi-FI" sz="1200" b="1" baseline="0">
              <a:solidFill>
                <a:schemeClr val="tx1"/>
              </a:solidFill>
            </a:rPr>
            <a:t>Muutos € /asukas, v. 2016-2017</a:t>
          </a:r>
        </a:p>
        <a:p xmlns:a="http://schemas.openxmlformats.org/drawingml/2006/main">
          <a:pPr algn="ctr"/>
          <a:endParaRPr lang="fi-FI" sz="1200" b="1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Kuntaliitto">
  <a:themeElements>
    <a:clrScheme name="Kuntaliitto">
      <a:dk1>
        <a:srgbClr val="002E63"/>
      </a:dk1>
      <a:lt1>
        <a:sysClr val="window" lastClr="FFFFFF"/>
      </a:lt1>
      <a:dk2>
        <a:srgbClr val="000000"/>
      </a:dk2>
      <a:lt2>
        <a:srgbClr val="EEECE1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Kuntaliitto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>
          <a:gsLst>
            <a:gs pos="0">
              <a:schemeClr val="accent1">
                <a:tint val="100000"/>
                <a:shade val="100000"/>
                <a:satMod val="130000"/>
              </a:schemeClr>
            </a:gs>
            <a:gs pos="100000">
              <a:schemeClr val="accent1">
                <a:tint val="50000"/>
                <a:shade val="100000"/>
                <a:satMod val="350000"/>
              </a:schemeClr>
            </a:gs>
          </a:gsLst>
          <a:lin ang="16200000" scaled="0"/>
        </a:gradFill>
        <a:ln w="9525"/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custClrLst>
    <a:custClr name="PMS 295">
      <a:srgbClr val="002E63"/>
    </a:custClr>
    <a:custClr name="PMS Process Cyan">
      <a:srgbClr val="00A6D6"/>
    </a:custClr>
    <a:custClr name="PMS 1655">
      <a:srgbClr val="F25900"/>
    </a:custClr>
    <a:custClr name="PMS 124">
      <a:srgbClr val="E0AD12"/>
    </a:custClr>
    <a:custClr name="PMS 603">
      <a:srgbClr val="EBE657"/>
    </a:custClr>
    <a:custClr name="PMS 2583">
      <a:srgbClr val="9E4DAB"/>
    </a:custClr>
    <a:custClr name="PMS 200">
      <a:srgbClr val="BA122B"/>
    </a:custClr>
    <a:custClr name="PMS 377">
      <a:srgbClr val="6B8F00"/>
    </a:custClr>
    <a:custClr name="PMS 390">
      <a:srgbClr val="B5BA05"/>
    </a:custClr>
    <a:custClr name="PMS 1525">
      <a:srgbClr val="BA5700"/>
    </a:custClr>
    <a:custClr name="PMS 729">
      <a:srgbClr val="C48F5E"/>
    </a:custClr>
    <a:custClr name="PMS Warm Gray 6">
      <a:srgbClr val="ADA194"/>
    </a:custClr>
    <a:custClr name="PMS 651">
      <a:srgbClr val="A1ADC7"/>
    </a:custClr>
    <a:custClr name="PMS 2905">
      <a:srgbClr val="9EC9E3"/>
    </a:custClr>
    <a:custClr name="PMS 660">
      <a:srgbClr val="426BBA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tabSelected="1" zoomScaleNormal="100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M13" sqref="M12:M13"/>
    </sheetView>
  </sheetViews>
  <sheetFormatPr defaultRowHeight="15.75" x14ac:dyDescent="0.2"/>
  <cols>
    <col min="1" max="1" width="30" style="4" customWidth="1"/>
    <col min="2" max="2" width="11.7109375" style="2" customWidth="1"/>
    <col min="3" max="3" width="11" style="2" customWidth="1"/>
    <col min="4" max="4" width="12.42578125" style="2" customWidth="1"/>
    <col min="5" max="5" width="12.140625" style="2" customWidth="1"/>
    <col min="6" max="6" width="9.5703125" style="5" customWidth="1"/>
    <col min="7" max="7" width="8.28515625" style="5" customWidth="1"/>
    <col min="8" max="8" width="7.85546875" style="2" customWidth="1"/>
    <col min="9" max="9" width="7.7109375" style="2" customWidth="1"/>
    <col min="10" max="10" width="8.42578125" style="2" customWidth="1"/>
    <col min="11" max="11" width="30.42578125" style="3" customWidth="1"/>
    <col min="12" max="12" width="10.140625" customWidth="1"/>
  </cols>
  <sheetData>
    <row r="1" spans="1:255" ht="12.75" x14ac:dyDescent="0.2">
      <c r="A1" s="85" t="s">
        <v>67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</row>
    <row r="2" spans="1:255" s="4" customFormat="1" ht="23.25" customHeight="1" x14ac:dyDescent="0.2">
      <c r="A2" s="34" t="s">
        <v>69</v>
      </c>
      <c r="B2" s="16"/>
      <c r="C2" s="16"/>
      <c r="D2" s="16"/>
      <c r="E2" s="16"/>
      <c r="F2" s="16"/>
      <c r="G2" s="16"/>
      <c r="H2" s="17"/>
      <c r="I2" s="17"/>
      <c r="J2" s="17"/>
      <c r="K2" s="33"/>
      <c r="L2" s="9"/>
      <c r="M2" s="9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</row>
    <row r="3" spans="1:255" s="4" customFormat="1" ht="16.5" thickBot="1" x14ac:dyDescent="0.3">
      <c r="B3" s="12"/>
      <c r="C3" s="12"/>
      <c r="D3" s="12"/>
      <c r="E3" s="12"/>
      <c r="F3" s="86"/>
      <c r="G3" s="86"/>
      <c r="H3" s="18"/>
      <c r="I3" s="14"/>
      <c r="J3" s="14"/>
      <c r="K3" s="12"/>
      <c r="L3" s="9"/>
      <c r="M3" s="9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0"/>
      <c r="IO3" s="10"/>
      <c r="IP3" s="10"/>
      <c r="IQ3" s="10"/>
      <c r="IR3" s="10"/>
      <c r="IS3" s="10"/>
      <c r="IT3" s="10"/>
      <c r="IU3" s="10"/>
    </row>
    <row r="4" spans="1:255" ht="18" customHeight="1" x14ac:dyDescent="0.2">
      <c r="A4" s="55"/>
      <c r="B4" s="209" t="s">
        <v>25</v>
      </c>
      <c r="C4" s="204"/>
      <c r="D4" s="209" t="s">
        <v>25</v>
      </c>
      <c r="E4" s="217"/>
      <c r="F4" s="203"/>
      <c r="G4" s="204"/>
      <c r="H4" s="211" t="s">
        <v>53</v>
      </c>
      <c r="I4" s="212"/>
      <c r="J4" s="212"/>
      <c r="K4" s="213"/>
      <c r="L4" s="10"/>
      <c r="M4" s="10"/>
      <c r="N4" s="10"/>
    </row>
    <row r="5" spans="1:255" s="6" customFormat="1" ht="30.75" customHeight="1" x14ac:dyDescent="0.25">
      <c r="A5" s="100"/>
      <c r="B5" s="205" t="s">
        <v>52</v>
      </c>
      <c r="C5" s="206"/>
      <c r="D5" s="216" t="s">
        <v>50</v>
      </c>
      <c r="E5" s="206"/>
      <c r="F5" s="210" t="s">
        <v>19</v>
      </c>
      <c r="G5" s="206"/>
      <c r="H5" s="214" t="s">
        <v>34</v>
      </c>
      <c r="I5" s="215"/>
      <c r="J5" s="56" t="s">
        <v>36</v>
      </c>
      <c r="K5" s="57" t="s">
        <v>26</v>
      </c>
      <c r="L5" s="10"/>
      <c r="M5" s="10"/>
      <c r="N5" s="10"/>
    </row>
    <row r="6" spans="1:255" s="6" customFormat="1" ht="33" customHeight="1" x14ac:dyDescent="0.2">
      <c r="A6" s="58" t="s">
        <v>0</v>
      </c>
      <c r="B6" s="59" t="s">
        <v>20</v>
      </c>
      <c r="C6" s="60" t="s">
        <v>27</v>
      </c>
      <c r="D6" s="61" t="s">
        <v>20</v>
      </c>
      <c r="E6" s="62" t="s">
        <v>27</v>
      </c>
      <c r="F6" s="63" t="s">
        <v>20</v>
      </c>
      <c r="G6" s="64" t="s">
        <v>21</v>
      </c>
      <c r="H6" s="65" t="s">
        <v>33</v>
      </c>
      <c r="I6" s="66" t="s">
        <v>70</v>
      </c>
      <c r="J6" s="207" t="s">
        <v>35</v>
      </c>
      <c r="K6" s="67" t="s">
        <v>37</v>
      </c>
      <c r="L6" s="10"/>
      <c r="M6" s="10"/>
      <c r="N6" s="10"/>
    </row>
    <row r="7" spans="1:255" s="6" customFormat="1" ht="17.100000000000001" customHeight="1" thickBot="1" x14ac:dyDescent="0.3">
      <c r="A7" s="68"/>
      <c r="B7" s="69" t="s">
        <v>28</v>
      </c>
      <c r="C7" s="70" t="s">
        <v>28</v>
      </c>
      <c r="D7" s="69" t="s">
        <v>28</v>
      </c>
      <c r="E7" s="71" t="s">
        <v>28</v>
      </c>
      <c r="F7" s="72" t="s">
        <v>3</v>
      </c>
      <c r="G7" s="73" t="s">
        <v>3</v>
      </c>
      <c r="H7" s="74"/>
      <c r="I7" s="75"/>
      <c r="J7" s="208"/>
      <c r="K7" s="76" t="s">
        <v>38</v>
      </c>
    </row>
    <row r="8" spans="1:255" s="6" customFormat="1" ht="28.5" customHeight="1" x14ac:dyDescent="0.2">
      <c r="A8" s="197" t="s">
        <v>17</v>
      </c>
      <c r="B8" s="156">
        <v>2201764</v>
      </c>
      <c r="C8" s="136"/>
      <c r="D8" s="156">
        <v>2201763.64</v>
      </c>
      <c r="E8" s="136">
        <v>33638</v>
      </c>
      <c r="F8" s="51">
        <f>(B8-D8)/D8*100</f>
        <v>1.6350528881910995E-5</v>
      </c>
      <c r="G8" s="49">
        <f>IF(C8-E8=0,0,IF(E8="",100,100*(C8-E8)/E8))</f>
        <v>-100</v>
      </c>
      <c r="H8" s="199">
        <v>24.5</v>
      </c>
      <c r="I8" s="191"/>
      <c r="J8" s="138"/>
      <c r="K8" s="135"/>
      <c r="L8" s="7"/>
    </row>
    <row r="9" spans="1:255" s="6" customFormat="1" ht="22.5" customHeight="1" x14ac:dyDescent="0.2">
      <c r="A9" s="83" t="s">
        <v>12</v>
      </c>
      <c r="B9" s="101">
        <v>2800135</v>
      </c>
      <c r="C9" s="32"/>
      <c r="D9" s="101">
        <v>2800135</v>
      </c>
      <c r="E9" s="32"/>
      <c r="F9" s="87">
        <f t="shared" ref="F9:F25" si="0">(B9-D9)/D9*100</f>
        <v>0</v>
      </c>
      <c r="G9" s="88">
        <f t="shared" ref="G9:G24" si="1">IF(C9-E9=0,0,IF(E9="",100,100*(C9-E9)/E9))</f>
        <v>0</v>
      </c>
      <c r="H9" s="134">
        <v>24</v>
      </c>
      <c r="I9" s="122">
        <v>4</v>
      </c>
      <c r="J9" s="120"/>
      <c r="K9" s="114"/>
    </row>
    <row r="10" spans="1:255" s="6" customFormat="1" ht="18" customHeight="1" x14ac:dyDescent="0.2">
      <c r="A10" s="197" t="s">
        <v>22</v>
      </c>
      <c r="B10" s="124">
        <v>2377700</v>
      </c>
      <c r="C10" s="54"/>
      <c r="D10" s="124">
        <v>2451200</v>
      </c>
      <c r="E10" s="54"/>
      <c r="F10" s="51">
        <f t="shared" si="0"/>
        <v>-2.9985313315926891</v>
      </c>
      <c r="G10" s="49">
        <f t="shared" si="1"/>
        <v>0</v>
      </c>
      <c r="H10" s="139">
        <v>26</v>
      </c>
      <c r="I10" s="127">
        <v>7</v>
      </c>
      <c r="J10" s="141"/>
      <c r="K10" s="158" t="s">
        <v>63</v>
      </c>
      <c r="L10" s="24"/>
    </row>
    <row r="11" spans="1:255" s="6" customFormat="1" ht="23.25" customHeight="1" x14ac:dyDescent="0.2">
      <c r="A11" s="83" t="s">
        <v>16</v>
      </c>
      <c r="B11" s="123">
        <v>2001400</v>
      </c>
      <c r="C11" s="119">
        <v>182100</v>
      </c>
      <c r="D11" s="123">
        <v>2001400</v>
      </c>
      <c r="E11" s="119">
        <v>182100</v>
      </c>
      <c r="F11" s="121">
        <f t="shared" si="0"/>
        <v>0</v>
      </c>
      <c r="G11" s="88">
        <f t="shared" si="1"/>
        <v>0</v>
      </c>
      <c r="H11" s="146">
        <v>23</v>
      </c>
      <c r="I11" s="122">
        <v>6</v>
      </c>
      <c r="J11" s="120"/>
      <c r="K11" s="111"/>
    </row>
    <row r="12" spans="1:255" s="6" customFormat="1" ht="27.75" customHeight="1" x14ac:dyDescent="0.2">
      <c r="A12" s="197" t="s">
        <v>40</v>
      </c>
      <c r="B12" s="156">
        <v>2456194</v>
      </c>
      <c r="C12" s="54"/>
      <c r="D12" s="156">
        <v>2456194</v>
      </c>
      <c r="E12" s="54"/>
      <c r="F12" s="51">
        <f t="shared" si="0"/>
        <v>0</v>
      </c>
      <c r="G12" s="49">
        <f t="shared" si="1"/>
        <v>0</v>
      </c>
      <c r="H12" s="159">
        <v>21</v>
      </c>
      <c r="I12" s="144"/>
      <c r="J12" s="145">
        <v>1</v>
      </c>
      <c r="K12" s="118" t="s">
        <v>61</v>
      </c>
    </row>
    <row r="13" spans="1:255" s="6" customFormat="1" ht="18" customHeight="1" x14ac:dyDescent="0.2">
      <c r="A13" s="83" t="s">
        <v>23</v>
      </c>
      <c r="B13" s="106">
        <v>1217634</v>
      </c>
      <c r="C13" s="99"/>
      <c r="D13" s="106">
        <v>1235702</v>
      </c>
      <c r="E13" s="99"/>
      <c r="F13" s="87">
        <f t="shared" si="0"/>
        <v>-1.4621648261474045</v>
      </c>
      <c r="G13" s="88">
        <f t="shared" si="1"/>
        <v>0</v>
      </c>
      <c r="H13" s="112">
        <v>8</v>
      </c>
      <c r="I13" s="122">
        <v>1</v>
      </c>
      <c r="J13" s="120">
        <v>4</v>
      </c>
      <c r="K13" s="39"/>
    </row>
    <row r="14" spans="1:255" s="6" customFormat="1" ht="18" customHeight="1" x14ac:dyDescent="0.2">
      <c r="A14" s="198" t="s">
        <v>8</v>
      </c>
      <c r="B14" s="140">
        <v>2652000</v>
      </c>
      <c r="C14" s="136">
        <v>714000</v>
      </c>
      <c r="D14" s="140">
        <v>2652000</v>
      </c>
      <c r="E14" s="136">
        <v>714000</v>
      </c>
      <c r="F14" s="51">
        <f t="shared" si="0"/>
        <v>0</v>
      </c>
      <c r="G14" s="49">
        <f t="shared" si="1"/>
        <v>0</v>
      </c>
      <c r="H14" s="116">
        <v>27</v>
      </c>
      <c r="I14" s="117"/>
      <c r="J14" s="127">
        <v>1</v>
      </c>
      <c r="K14" s="82" t="s">
        <v>62</v>
      </c>
    </row>
    <row r="15" spans="1:255" s="6" customFormat="1" ht="23.25" customHeight="1" x14ac:dyDescent="0.2">
      <c r="A15" s="83" t="s">
        <v>14</v>
      </c>
      <c r="B15" s="150">
        <v>1965500</v>
      </c>
      <c r="C15" s="147">
        <v>190600</v>
      </c>
      <c r="D15" s="150">
        <v>1946100</v>
      </c>
      <c r="E15" s="147">
        <v>188700</v>
      </c>
      <c r="F15" s="87">
        <f t="shared" si="0"/>
        <v>0.99686552592364219</v>
      </c>
      <c r="G15" s="88">
        <f t="shared" si="1"/>
        <v>1.0068892421833597</v>
      </c>
      <c r="H15" s="148">
        <v>19</v>
      </c>
      <c r="I15" s="154"/>
      <c r="J15" s="153"/>
      <c r="K15" s="149" t="s">
        <v>71</v>
      </c>
    </row>
    <row r="16" spans="1:255" s="6" customFormat="1" ht="18" customHeight="1" x14ac:dyDescent="0.2">
      <c r="A16" s="197" t="s">
        <v>24</v>
      </c>
      <c r="B16" s="125">
        <v>2359628</v>
      </c>
      <c r="C16" s="81">
        <v>82105</v>
      </c>
      <c r="D16" s="125">
        <v>2359628</v>
      </c>
      <c r="E16" s="81">
        <v>82105</v>
      </c>
      <c r="F16" s="51">
        <f t="shared" si="0"/>
        <v>0</v>
      </c>
      <c r="G16" s="49">
        <f t="shared" si="1"/>
        <v>0</v>
      </c>
      <c r="H16" s="142">
        <v>24</v>
      </c>
      <c r="I16" s="127">
        <v>3</v>
      </c>
      <c r="J16" s="141">
        <v>39</v>
      </c>
      <c r="K16" s="126" t="s">
        <v>64</v>
      </c>
    </row>
    <row r="17" spans="1:15" s="6" customFormat="1" ht="18" customHeight="1" x14ac:dyDescent="0.2">
      <c r="A17" s="83" t="s">
        <v>5</v>
      </c>
      <c r="B17" s="150">
        <v>3450345</v>
      </c>
      <c r="C17" s="32"/>
      <c r="D17" s="150">
        <v>3450345</v>
      </c>
      <c r="E17" s="32"/>
      <c r="F17" s="87">
        <f t="shared" si="0"/>
        <v>0</v>
      </c>
      <c r="G17" s="88">
        <f t="shared" si="1"/>
        <v>0</v>
      </c>
      <c r="H17" s="152">
        <v>35</v>
      </c>
      <c r="I17" s="153">
        <v>14</v>
      </c>
      <c r="J17" s="143"/>
      <c r="K17" s="40"/>
    </row>
    <row r="18" spans="1:15" s="6" customFormat="1" ht="24.75" customHeight="1" x14ac:dyDescent="0.2">
      <c r="A18" s="197" t="s">
        <v>66</v>
      </c>
      <c r="B18" s="157">
        <v>3056280</v>
      </c>
      <c r="C18" s="156"/>
      <c r="D18" s="157">
        <v>2864579</v>
      </c>
      <c r="E18" s="156">
        <v>0</v>
      </c>
      <c r="F18" s="51">
        <f t="shared" si="0"/>
        <v>6.6921177597126835</v>
      </c>
      <c r="G18" s="49">
        <f t="shared" si="1"/>
        <v>0</v>
      </c>
      <c r="H18" s="159">
        <v>32</v>
      </c>
      <c r="I18" s="144">
        <v>3</v>
      </c>
      <c r="J18" s="145"/>
      <c r="K18" s="158"/>
      <c r="L18" s="115"/>
      <c r="M18" s="115"/>
      <c r="N18" s="115"/>
      <c r="O18" s="115"/>
    </row>
    <row r="19" spans="1:15" s="8" customFormat="1" ht="18" customHeight="1" x14ac:dyDescent="0.2">
      <c r="A19" s="83" t="s">
        <v>32</v>
      </c>
      <c r="B19" s="150">
        <v>2831700</v>
      </c>
      <c r="C19" s="151">
        <v>952300</v>
      </c>
      <c r="D19" s="150">
        <v>3101700</v>
      </c>
      <c r="E19" s="151">
        <v>952300</v>
      </c>
      <c r="F19" s="87">
        <f t="shared" ref="F19" si="2">(B19-D19)/D19*100</f>
        <v>-8.7049037624528474</v>
      </c>
      <c r="G19" s="88">
        <f t="shared" ref="G19" si="3">IF(C19-E19=0,0,IF(E19="",100,100*(C19-E19)/E19))</f>
        <v>0</v>
      </c>
      <c r="H19" s="152">
        <v>28</v>
      </c>
      <c r="I19" s="154">
        <v>2</v>
      </c>
      <c r="J19" s="153">
        <v>10</v>
      </c>
      <c r="K19" s="155" t="s">
        <v>65</v>
      </c>
    </row>
    <row r="20" spans="1:15" s="6" customFormat="1" ht="18" customHeight="1" x14ac:dyDescent="0.2">
      <c r="A20" s="197" t="s">
        <v>7</v>
      </c>
      <c r="B20" s="140">
        <v>3421000</v>
      </c>
      <c r="C20" s="52"/>
      <c r="D20" s="140">
        <v>3421000</v>
      </c>
      <c r="E20" s="52"/>
      <c r="F20" s="51">
        <f t="shared" si="0"/>
        <v>0</v>
      </c>
      <c r="G20" s="49">
        <f t="shared" si="1"/>
        <v>0</v>
      </c>
      <c r="H20" s="142">
        <v>31</v>
      </c>
      <c r="I20" s="194">
        <v>1.5</v>
      </c>
      <c r="J20" s="195">
        <v>24.15</v>
      </c>
      <c r="K20" s="53"/>
    </row>
    <row r="21" spans="1:15" s="6" customFormat="1" ht="21.75" customHeight="1" x14ac:dyDescent="0.2">
      <c r="A21" s="83" t="s">
        <v>57</v>
      </c>
      <c r="B21" s="150">
        <v>2359232</v>
      </c>
      <c r="C21" s="147">
        <v>260000</v>
      </c>
      <c r="D21" s="150">
        <v>2335873</v>
      </c>
      <c r="E21" s="147">
        <v>260000</v>
      </c>
      <c r="F21" s="87">
        <f t="shared" si="0"/>
        <v>1.0000115588475915</v>
      </c>
      <c r="G21" s="88">
        <f t="shared" si="1"/>
        <v>0</v>
      </c>
      <c r="H21" s="175">
        <v>25</v>
      </c>
      <c r="I21" s="105">
        <v>1</v>
      </c>
      <c r="J21" s="122">
        <v>3</v>
      </c>
      <c r="K21" s="149" t="s">
        <v>60</v>
      </c>
    </row>
    <row r="22" spans="1:15" s="6" customFormat="1" ht="25.5" customHeight="1" x14ac:dyDescent="0.2">
      <c r="A22" s="197" t="s">
        <v>11</v>
      </c>
      <c r="B22" s="157">
        <v>1956600</v>
      </c>
      <c r="C22" s="156">
        <v>100000</v>
      </c>
      <c r="D22" s="157">
        <v>1956600</v>
      </c>
      <c r="E22" s="156">
        <v>100000</v>
      </c>
      <c r="F22" s="51">
        <f t="shared" si="0"/>
        <v>0</v>
      </c>
      <c r="G22" s="49">
        <f t="shared" si="1"/>
        <v>0</v>
      </c>
      <c r="H22" s="159">
        <v>19</v>
      </c>
      <c r="I22" s="160"/>
      <c r="J22" s="160"/>
      <c r="K22" s="158"/>
    </row>
    <row r="23" spans="1:15" s="6" customFormat="1" ht="18" customHeight="1" x14ac:dyDescent="0.2">
      <c r="A23" s="83" t="s">
        <v>10</v>
      </c>
      <c r="B23" s="110">
        <v>2330494</v>
      </c>
      <c r="C23" s="32"/>
      <c r="D23" s="110">
        <v>2330494</v>
      </c>
      <c r="E23" s="32"/>
      <c r="F23" s="87">
        <f t="shared" si="0"/>
        <v>0</v>
      </c>
      <c r="G23" s="88">
        <f t="shared" si="1"/>
        <v>0</v>
      </c>
      <c r="H23" s="112">
        <v>24</v>
      </c>
      <c r="I23" s="122"/>
      <c r="J23" s="120">
        <v>2</v>
      </c>
      <c r="K23" s="111" t="s">
        <v>59</v>
      </c>
    </row>
    <row r="24" spans="1:15" s="6" customFormat="1" ht="18" customHeight="1" x14ac:dyDescent="0.2">
      <c r="A24" s="84" t="s">
        <v>4</v>
      </c>
      <c r="B24" s="193">
        <v>7990000</v>
      </c>
      <c r="C24" s="107"/>
      <c r="D24" s="193">
        <v>7990000</v>
      </c>
      <c r="E24" s="136"/>
      <c r="F24" s="51">
        <f t="shared" si="0"/>
        <v>0</v>
      </c>
      <c r="G24" s="49">
        <f t="shared" si="1"/>
        <v>0</v>
      </c>
      <c r="H24" s="142">
        <v>64</v>
      </c>
      <c r="I24" s="127">
        <v>13</v>
      </c>
      <c r="J24" s="141">
        <v>15</v>
      </c>
      <c r="K24" s="108"/>
      <c r="L24" s="7"/>
    </row>
    <row r="25" spans="1:15" s="6" customFormat="1" ht="18" customHeight="1" thickBot="1" x14ac:dyDescent="0.25">
      <c r="A25" s="83" t="s">
        <v>6</v>
      </c>
      <c r="B25" s="102">
        <v>3799900</v>
      </c>
      <c r="C25" s="196"/>
      <c r="D25" s="102">
        <v>3799900</v>
      </c>
      <c r="E25" s="196">
        <v>185000</v>
      </c>
      <c r="F25" s="51">
        <f t="shared" si="0"/>
        <v>0</v>
      </c>
      <c r="G25" s="89">
        <v>0</v>
      </c>
      <c r="H25" s="103">
        <v>38</v>
      </c>
      <c r="I25" s="104"/>
      <c r="J25" s="128">
        <v>42</v>
      </c>
      <c r="K25" s="113"/>
    </row>
    <row r="26" spans="1:15" s="6" customFormat="1" ht="17.100000000000001" customHeight="1" thickBot="1" x14ac:dyDescent="0.25">
      <c r="A26" s="90" t="s">
        <v>18</v>
      </c>
      <c r="B26" s="91">
        <f>SUM(B8:B25)</f>
        <v>51227506</v>
      </c>
      <c r="C26" s="92">
        <f>SUM(C8:C25)</f>
        <v>2481105</v>
      </c>
      <c r="D26" s="93">
        <f>SUM(D8:D25)</f>
        <v>51354613.640000001</v>
      </c>
      <c r="E26" s="94">
        <f>SUM(E8:E25)</f>
        <v>2697843</v>
      </c>
      <c r="F26" s="95">
        <f>(B26-D26)/D26*100</f>
        <v>-0.24750968022276529</v>
      </c>
      <c r="G26" s="96">
        <f>(C26-E26)/E26*100</f>
        <v>-8.0337514080693353</v>
      </c>
      <c r="H26" s="97">
        <f>SUM(H8:H25)</f>
        <v>492.5</v>
      </c>
      <c r="I26" s="98">
        <f>SUM(I8:I25)</f>
        <v>55.5</v>
      </c>
      <c r="J26" s="96">
        <f>SUM(J8:J25)</f>
        <v>141.15</v>
      </c>
      <c r="K26" s="96"/>
    </row>
    <row r="27" spans="1:15" s="6" customFormat="1" ht="17.2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5" s="6" customFormat="1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5" ht="12.75" x14ac:dyDescent="0.2"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mergeCells count="9">
    <mergeCell ref="F4:G4"/>
    <mergeCell ref="B5:C5"/>
    <mergeCell ref="J6:J7"/>
    <mergeCell ref="B4:C4"/>
    <mergeCell ref="F5:G5"/>
    <mergeCell ref="H4:K4"/>
    <mergeCell ref="H5:I5"/>
    <mergeCell ref="D5:E5"/>
    <mergeCell ref="D4:E4"/>
  </mergeCells>
  <phoneticPr fontId="0" type="noConversion"/>
  <pageMargins left="0.39370078740157483" right="7.874015748031496E-2" top="0.39370078740157483" bottom="3.937007874015748E-2" header="0.35433070866141736" footer="0.19685039370078741"/>
  <pageSetup paperSize="9" scale="97" orientation="landscape" horizontalDpi="300" r:id="rId1"/>
  <headerFooter alignWithMargins="0">
    <oddFooter xml:space="preserve">&amp;RSuomen  Kuntaliitto / Merja Laakso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zoomScaleNormal="100" workbookViewId="0">
      <pane xSplit="1" ySplit="9" topLeftCell="D10" activePane="bottomRight" state="frozen"/>
      <selection pane="topRight" activeCell="B1" sqref="B1"/>
      <selection pane="bottomLeft" activeCell="A10" sqref="A10"/>
      <selection pane="bottomRight" activeCell="D13" sqref="D13"/>
    </sheetView>
  </sheetViews>
  <sheetFormatPr defaultRowHeight="12.75" x14ac:dyDescent="0.2"/>
  <cols>
    <col min="1" max="1" width="30.7109375" customWidth="1"/>
    <col min="2" max="2" width="12.42578125" customWidth="1"/>
    <col min="3" max="3" width="8.140625" customWidth="1"/>
    <col min="4" max="4" width="13.28515625" customWidth="1"/>
    <col min="5" max="5" width="11.7109375" customWidth="1"/>
    <col min="6" max="6" width="23.7109375" customWidth="1"/>
    <col min="7" max="7" width="13.5703125" customWidth="1"/>
    <col min="8" max="8" width="12.5703125" customWidth="1"/>
    <col min="9" max="9" width="10.7109375" customWidth="1"/>
    <col min="10" max="10" width="11.42578125" customWidth="1"/>
    <col min="11" max="11" width="9.5703125" customWidth="1"/>
  </cols>
  <sheetData>
    <row r="1" spans="1:11" x14ac:dyDescent="0.2">
      <c r="A1" s="85" t="s">
        <v>67</v>
      </c>
    </row>
    <row r="2" spans="1:11" x14ac:dyDescent="0.2">
      <c r="A2" s="19"/>
    </row>
    <row r="3" spans="1:11" ht="15.75" x14ac:dyDescent="0.2">
      <c r="A3" s="34" t="s">
        <v>58</v>
      </c>
      <c r="B3" s="15"/>
      <c r="C3" s="15"/>
      <c r="D3" s="15"/>
      <c r="E3" s="15"/>
      <c r="F3" s="15"/>
      <c r="G3" s="15"/>
      <c r="H3" s="15"/>
    </row>
    <row r="4" spans="1:11" ht="15" x14ac:dyDescent="0.2">
      <c r="A4" s="20"/>
      <c r="B4" s="15"/>
      <c r="C4" s="15"/>
      <c r="D4" s="15"/>
      <c r="E4" s="15"/>
      <c r="F4" s="15"/>
      <c r="G4" s="15"/>
      <c r="H4" s="15"/>
    </row>
    <row r="5" spans="1:11" ht="13.5" customHeight="1" thickBot="1" x14ac:dyDescent="0.35">
      <c r="A5" s="13"/>
    </row>
    <row r="6" spans="1:11" ht="15.75" customHeight="1" thickBot="1" x14ac:dyDescent="0.25">
      <c r="A6" s="41"/>
      <c r="B6" s="240" t="s">
        <v>1</v>
      </c>
      <c r="C6" s="204"/>
      <c r="D6" s="241" t="s">
        <v>25</v>
      </c>
      <c r="E6" s="242"/>
      <c r="F6" s="133" t="s">
        <v>25</v>
      </c>
      <c r="G6" s="133" t="s">
        <v>44</v>
      </c>
      <c r="H6" s="236" t="s">
        <v>45</v>
      </c>
      <c r="I6" s="237"/>
      <c r="J6" s="238" t="s">
        <v>46</v>
      </c>
      <c r="K6" s="239"/>
    </row>
    <row r="7" spans="1:11" ht="15.75" customHeight="1" x14ac:dyDescent="0.2">
      <c r="A7" s="181"/>
      <c r="B7" s="232">
        <v>42369</v>
      </c>
      <c r="C7" s="233"/>
      <c r="D7" s="220" t="s">
        <v>54</v>
      </c>
      <c r="E7" s="221"/>
      <c r="F7" s="182" t="s">
        <v>51</v>
      </c>
      <c r="G7" s="222" t="s">
        <v>55</v>
      </c>
      <c r="H7" s="224" t="s">
        <v>56</v>
      </c>
      <c r="I7" s="225"/>
      <c r="J7" s="228" t="s">
        <v>56</v>
      </c>
      <c r="K7" s="229"/>
    </row>
    <row r="8" spans="1:11" ht="18.75" customHeight="1" x14ac:dyDescent="0.2">
      <c r="A8" s="42" t="s">
        <v>0</v>
      </c>
      <c r="B8" s="234"/>
      <c r="C8" s="235"/>
      <c r="D8" s="243" t="s">
        <v>48</v>
      </c>
      <c r="E8" s="244"/>
      <c r="F8" s="183" t="s">
        <v>48</v>
      </c>
      <c r="G8" s="223"/>
      <c r="H8" s="226"/>
      <c r="I8" s="227"/>
      <c r="J8" s="230"/>
      <c r="K8" s="231"/>
    </row>
    <row r="9" spans="1:11" ht="19.5" thickBot="1" x14ac:dyDescent="0.35">
      <c r="A9" s="43"/>
      <c r="B9" s="44" t="s">
        <v>2</v>
      </c>
      <c r="C9" s="45" t="s">
        <v>3</v>
      </c>
      <c r="D9" s="178" t="s">
        <v>28</v>
      </c>
      <c r="E9" s="179" t="s">
        <v>29</v>
      </c>
      <c r="F9" s="46" t="s">
        <v>47</v>
      </c>
      <c r="G9" s="46" t="s">
        <v>28</v>
      </c>
      <c r="H9" s="161" t="s">
        <v>28</v>
      </c>
      <c r="I9" s="162" t="s">
        <v>30</v>
      </c>
      <c r="J9" s="168" t="s">
        <v>28</v>
      </c>
      <c r="K9" s="169" t="s">
        <v>31</v>
      </c>
    </row>
    <row r="10" spans="1:11" ht="18" customHeight="1" x14ac:dyDescent="0.2">
      <c r="A10" s="47" t="s">
        <v>17</v>
      </c>
      <c r="B10" s="48">
        <v>131155</v>
      </c>
      <c r="C10" s="187">
        <f t="shared" ref="C10:C28" si="0">B10/$B$28*100</f>
        <v>2.4003828752983205</v>
      </c>
      <c r="D10" s="176">
        <f>H10+J10</f>
        <v>2201764</v>
      </c>
      <c r="E10" s="177">
        <f>D10/B10</f>
        <v>16.787495711181428</v>
      </c>
      <c r="F10" s="137">
        <v>16.965192617103305</v>
      </c>
      <c r="G10" s="200">
        <f>E10-F10</f>
        <v>-0.17769690592187715</v>
      </c>
      <c r="H10" s="163">
        <f>'2017-2016'!B8</f>
        <v>2201764</v>
      </c>
      <c r="I10" s="164">
        <f t="shared" ref="I10:I27" si="1">H10/B10</f>
        <v>16.787495711181428</v>
      </c>
      <c r="J10" s="170">
        <f>'2017-2016'!C8</f>
        <v>0</v>
      </c>
      <c r="K10" s="171">
        <f>J10/B10</f>
        <v>0</v>
      </c>
    </row>
    <row r="11" spans="1:11" ht="18" customHeight="1" x14ac:dyDescent="0.2">
      <c r="A11" s="35" t="s">
        <v>12</v>
      </c>
      <c r="B11" s="31">
        <v>192586</v>
      </c>
      <c r="C11" s="188">
        <f t="shared" si="0"/>
        <v>3.5246855737272877</v>
      </c>
      <c r="D11" s="31">
        <f t="shared" ref="D11:D27" si="2">H11+J11</f>
        <v>2800135</v>
      </c>
      <c r="E11" s="36">
        <f t="shared" ref="E11:E27" si="3">D11/B11</f>
        <v>14.539660203753128</v>
      </c>
      <c r="F11" s="129">
        <v>14.478464322647364</v>
      </c>
      <c r="G11" s="201">
        <f t="shared" ref="G11:G28" si="4">E11-F11</f>
        <v>6.1195881105764016E-2</v>
      </c>
      <c r="H11" s="184">
        <f>'2017-2016'!B9</f>
        <v>2800135</v>
      </c>
      <c r="I11" s="185">
        <f t="shared" si="1"/>
        <v>14.539660203753128</v>
      </c>
      <c r="J11" s="184">
        <f>'2017-2016'!C9</f>
        <v>0</v>
      </c>
      <c r="K11" s="185">
        <f>J11/B11</f>
        <v>0</v>
      </c>
    </row>
    <row r="12" spans="1:11" ht="18" customHeight="1" x14ac:dyDescent="0.2">
      <c r="A12" s="47" t="s">
        <v>15</v>
      </c>
      <c r="B12" s="48">
        <v>150305</v>
      </c>
      <c r="C12" s="189">
        <f t="shared" si="0"/>
        <v>2.7508638486654271</v>
      </c>
      <c r="D12" s="176">
        <f t="shared" si="2"/>
        <v>2377700</v>
      </c>
      <c r="E12" s="180">
        <f t="shared" si="3"/>
        <v>15.819167692358871</v>
      </c>
      <c r="F12" s="130">
        <v>16.172919333342129</v>
      </c>
      <c r="G12" s="200">
        <f t="shared" si="4"/>
        <v>-0.3537516409832584</v>
      </c>
      <c r="H12" s="163">
        <f>'2017-2016'!B10</f>
        <v>2377700</v>
      </c>
      <c r="I12" s="165">
        <f t="shared" si="1"/>
        <v>15.819167692358871</v>
      </c>
      <c r="J12" s="170">
        <f>'2017-2016'!C10</f>
        <v>0</v>
      </c>
      <c r="K12" s="172">
        <f t="shared" ref="K12:K27" si="5">J12/B12</f>
        <v>0</v>
      </c>
    </row>
    <row r="13" spans="1:11" ht="18" customHeight="1" x14ac:dyDescent="0.2">
      <c r="A13" s="35" t="s">
        <v>16</v>
      </c>
      <c r="B13" s="31">
        <v>174710</v>
      </c>
      <c r="C13" s="188">
        <f t="shared" si="0"/>
        <v>3.1975211935753083</v>
      </c>
      <c r="D13" s="31">
        <f t="shared" si="2"/>
        <v>2183500</v>
      </c>
      <c r="E13" s="36">
        <f t="shared" si="3"/>
        <v>12.497853585942419</v>
      </c>
      <c r="F13" s="129">
        <v>12.452238380382093</v>
      </c>
      <c r="G13" s="201">
        <f t="shared" si="4"/>
        <v>4.5615205560325833E-2</v>
      </c>
      <c r="H13" s="184">
        <f>'2017-2016'!B11</f>
        <v>2001400</v>
      </c>
      <c r="I13" s="185">
        <f t="shared" si="1"/>
        <v>11.45555491958102</v>
      </c>
      <c r="J13" s="184">
        <f>'2017-2016'!C11</f>
        <v>182100</v>
      </c>
      <c r="K13" s="185">
        <f t="shared" si="5"/>
        <v>1.0422986663613989</v>
      </c>
    </row>
    <row r="14" spans="1:11" ht="18" customHeight="1" x14ac:dyDescent="0.2">
      <c r="A14" s="84" t="s">
        <v>42</v>
      </c>
      <c r="B14" s="48">
        <f>75324</f>
        <v>75324</v>
      </c>
      <c r="C14" s="189">
        <f t="shared" si="0"/>
        <v>1.3785706964962885</v>
      </c>
      <c r="D14" s="176">
        <f>'2017-2016'!B12+'2017-2016'!C12</f>
        <v>2456194</v>
      </c>
      <c r="E14" s="180">
        <f>D14/B14</f>
        <v>32.608385109659601</v>
      </c>
      <c r="F14" s="130">
        <v>32.267817496288707</v>
      </c>
      <c r="G14" s="200">
        <f t="shared" si="4"/>
        <v>0.3405676133708937</v>
      </c>
      <c r="H14" s="163">
        <f>'2017-2016'!B12</f>
        <v>2456194</v>
      </c>
      <c r="I14" s="165">
        <f>H14/B14</f>
        <v>32.608385109659601</v>
      </c>
      <c r="J14" s="170">
        <f>'2017-2016'!C12</f>
        <v>0</v>
      </c>
      <c r="K14" s="172">
        <f>J14/B14</f>
        <v>0</v>
      </c>
    </row>
    <row r="15" spans="1:11" ht="18" customHeight="1" x14ac:dyDescent="0.2">
      <c r="A15" s="109" t="s">
        <v>43</v>
      </c>
      <c r="B15" s="123">
        <v>74627</v>
      </c>
      <c r="C15" s="188">
        <f t="shared" si="0"/>
        <v>1.365814287178436</v>
      </c>
      <c r="D15" s="31">
        <f t="shared" si="2"/>
        <v>1217634</v>
      </c>
      <c r="E15" s="36">
        <f t="shared" si="3"/>
        <v>16.316266230720785</v>
      </c>
      <c r="F15" s="129">
        <v>15.48</v>
      </c>
      <c r="G15" s="201">
        <f t="shared" si="4"/>
        <v>0.83626623072078488</v>
      </c>
      <c r="H15" s="184">
        <f>'2017-2016'!B13</f>
        <v>1217634</v>
      </c>
      <c r="I15" s="185">
        <f t="shared" si="1"/>
        <v>16.316266230720785</v>
      </c>
      <c r="J15" s="184">
        <f>'2017-2016'!C13</f>
        <v>0</v>
      </c>
      <c r="K15" s="185">
        <f t="shared" si="5"/>
        <v>0</v>
      </c>
    </row>
    <row r="16" spans="1:11" ht="18" customHeight="1" x14ac:dyDescent="0.2">
      <c r="A16" s="47" t="s">
        <v>8</v>
      </c>
      <c r="B16" s="48">
        <v>275780</v>
      </c>
      <c r="C16" s="189">
        <f t="shared" si="0"/>
        <v>5.0472920540564283</v>
      </c>
      <c r="D16" s="176">
        <f t="shared" si="2"/>
        <v>3366000</v>
      </c>
      <c r="E16" s="180">
        <f t="shared" si="3"/>
        <v>12.205381100877512</v>
      </c>
      <c r="F16" s="130">
        <v>12.223997675769901</v>
      </c>
      <c r="G16" s="200">
        <f t="shared" si="4"/>
        <v>-1.8616574892389437E-2</v>
      </c>
      <c r="H16" s="163">
        <f>'2017-2016'!B14</f>
        <v>2652000</v>
      </c>
      <c r="I16" s="165">
        <f t="shared" si="1"/>
        <v>9.6163608673580399</v>
      </c>
      <c r="J16" s="170">
        <f>'2017-2016'!C14</f>
        <v>714000</v>
      </c>
      <c r="K16" s="172">
        <f t="shared" si="5"/>
        <v>2.5890202335194719</v>
      </c>
    </row>
    <row r="17" spans="1:11" ht="18" customHeight="1" x14ac:dyDescent="0.2">
      <c r="A17" s="35" t="s">
        <v>14</v>
      </c>
      <c r="B17" s="31">
        <v>178688</v>
      </c>
      <c r="C17" s="188">
        <f t="shared" si="0"/>
        <v>3.270326066267442</v>
      </c>
      <c r="D17" s="31">
        <f t="shared" si="2"/>
        <v>2156100</v>
      </c>
      <c r="E17" s="36">
        <f t="shared" si="3"/>
        <v>12.066283130372494</v>
      </c>
      <c r="F17" s="129">
        <v>11.869363609069376</v>
      </c>
      <c r="G17" s="201">
        <f t="shared" si="4"/>
        <v>0.19691952130311741</v>
      </c>
      <c r="H17" s="184">
        <f>'2017-2016'!B15</f>
        <v>1965500</v>
      </c>
      <c r="I17" s="185">
        <f t="shared" si="1"/>
        <v>10.999619448424069</v>
      </c>
      <c r="J17" s="184">
        <f>'2017-2016'!C15</f>
        <v>190600</v>
      </c>
      <c r="K17" s="185">
        <f t="shared" si="5"/>
        <v>1.0666636819484241</v>
      </c>
    </row>
    <row r="18" spans="1:11" ht="18" customHeight="1" x14ac:dyDescent="0.2">
      <c r="A18" s="47" t="s">
        <v>13</v>
      </c>
      <c r="B18" s="48">
        <v>180858</v>
      </c>
      <c r="C18" s="189">
        <f t="shared" si="0"/>
        <v>3.3100411426228793</v>
      </c>
      <c r="D18" s="176">
        <f t="shared" si="2"/>
        <v>2441733</v>
      </c>
      <c r="E18" s="180">
        <f t="shared" si="3"/>
        <v>13.500829379955546</v>
      </c>
      <c r="F18" s="130">
        <v>12.982965424653916</v>
      </c>
      <c r="G18" s="200">
        <f t="shared" si="4"/>
        <v>0.51786395530162999</v>
      </c>
      <c r="H18" s="163">
        <f>'2017-2016'!B16</f>
        <v>2359628</v>
      </c>
      <c r="I18" s="165">
        <f t="shared" si="1"/>
        <v>13.046854438288602</v>
      </c>
      <c r="J18" s="170">
        <f>'2017-2016'!C16</f>
        <v>82105</v>
      </c>
      <c r="K18" s="172">
        <f t="shared" si="5"/>
        <v>0.45397494166694313</v>
      </c>
    </row>
    <row r="19" spans="1:11" ht="18" customHeight="1" x14ac:dyDescent="0.2">
      <c r="A19" s="35" t="s">
        <v>5</v>
      </c>
      <c r="B19" s="31">
        <v>506114</v>
      </c>
      <c r="C19" s="188">
        <f t="shared" si="0"/>
        <v>9.2628369375832733</v>
      </c>
      <c r="D19" s="31">
        <f t="shared" si="2"/>
        <v>3450345</v>
      </c>
      <c r="E19" s="36">
        <f t="shared" si="3"/>
        <v>6.817327716680432</v>
      </c>
      <c r="F19" s="129">
        <v>6.8543273299402836</v>
      </c>
      <c r="G19" s="201">
        <f t="shared" si="4"/>
        <v>-3.6999613259851571E-2</v>
      </c>
      <c r="H19" s="184">
        <f>'2017-2016'!B17</f>
        <v>3450345</v>
      </c>
      <c r="I19" s="185">
        <f t="shared" si="1"/>
        <v>6.817327716680432</v>
      </c>
      <c r="J19" s="184">
        <f>'2017-2016'!C17</f>
        <v>0</v>
      </c>
      <c r="K19" s="185">
        <f t="shared" si="5"/>
        <v>0</v>
      </c>
    </row>
    <row r="20" spans="1:11" ht="18" customHeight="1" x14ac:dyDescent="0.2">
      <c r="A20" s="84" t="s">
        <v>49</v>
      </c>
      <c r="B20" s="48">
        <v>181679</v>
      </c>
      <c r="C20" s="189">
        <f t="shared" si="0"/>
        <v>3.3250669848753271</v>
      </c>
      <c r="D20" s="176">
        <f t="shared" si="2"/>
        <v>3056280</v>
      </c>
      <c r="E20" s="180">
        <f t="shared" si="3"/>
        <v>16.822417560642673</v>
      </c>
      <c r="F20" s="130">
        <v>15.812774625184923</v>
      </c>
      <c r="G20" s="200">
        <f t="shared" si="4"/>
        <v>1.0096429354577499</v>
      </c>
      <c r="H20" s="163">
        <f>'2017-2016'!B18</f>
        <v>3056280</v>
      </c>
      <c r="I20" s="165">
        <f t="shared" si="1"/>
        <v>16.822417560642673</v>
      </c>
      <c r="J20" s="170">
        <f>'2017-2016'!C18</f>
        <v>0</v>
      </c>
      <c r="K20" s="172">
        <f t="shared" si="5"/>
        <v>0</v>
      </c>
    </row>
    <row r="21" spans="1:11" ht="18" customHeight="1" x14ac:dyDescent="0.2">
      <c r="A21" s="35" t="s">
        <v>32</v>
      </c>
      <c r="B21" s="31">
        <v>164755</v>
      </c>
      <c r="C21" s="188">
        <f t="shared" si="0"/>
        <v>3.0153259930599274</v>
      </c>
      <c r="D21" s="31">
        <f t="shared" si="2"/>
        <v>3784000</v>
      </c>
      <c r="E21" s="36">
        <f t="shared" si="3"/>
        <v>22.967436496616187</v>
      </c>
      <c r="F21" s="129">
        <v>24.531338876181486</v>
      </c>
      <c r="G21" s="201">
        <f t="shared" si="4"/>
        <v>-1.5639023795652989</v>
      </c>
      <c r="H21" s="184">
        <f>'2017-2016'!B19</f>
        <v>2831700</v>
      </c>
      <c r="I21" s="185">
        <f t="shared" si="1"/>
        <v>17.187338775757944</v>
      </c>
      <c r="J21" s="184">
        <f>'2017-2016'!C19</f>
        <v>952300</v>
      </c>
      <c r="K21" s="185">
        <f t="shared" si="5"/>
        <v>5.7800977208582438</v>
      </c>
    </row>
    <row r="22" spans="1:11" ht="18" customHeight="1" x14ac:dyDescent="0.2">
      <c r="A22" s="47" t="s">
        <v>7</v>
      </c>
      <c r="B22" s="48">
        <f>410054</f>
        <v>410054</v>
      </c>
      <c r="C22" s="189">
        <f t="shared" si="0"/>
        <v>7.5047584884112508</v>
      </c>
      <c r="D22" s="176">
        <f t="shared" si="2"/>
        <v>3421000</v>
      </c>
      <c r="E22" s="180">
        <f t="shared" si="3"/>
        <v>8.3428036307413169</v>
      </c>
      <c r="F22" s="130">
        <v>8.373803043061077</v>
      </c>
      <c r="G22" s="200">
        <f t="shared" si="4"/>
        <v>-3.0999412319760111E-2</v>
      </c>
      <c r="H22" s="163">
        <f>'2017-2016'!B20</f>
        <v>3421000</v>
      </c>
      <c r="I22" s="165">
        <f t="shared" si="1"/>
        <v>8.3428036307413169</v>
      </c>
      <c r="J22" s="170">
        <f>'2017-2016'!C20</f>
        <v>0</v>
      </c>
      <c r="K22" s="172">
        <f t="shared" si="5"/>
        <v>0</v>
      </c>
    </row>
    <row r="23" spans="1:11" ht="18" customHeight="1" x14ac:dyDescent="0.2">
      <c r="A23" s="35" t="s">
        <v>9</v>
      </c>
      <c r="B23" s="31">
        <v>248129</v>
      </c>
      <c r="C23" s="188">
        <f t="shared" si="0"/>
        <v>4.5412268115199339</v>
      </c>
      <c r="D23" s="31">
        <f t="shared" si="2"/>
        <v>2619232</v>
      </c>
      <c r="E23" s="36">
        <f t="shared" si="3"/>
        <v>10.55592856941349</v>
      </c>
      <c r="F23" s="129">
        <v>10.450079909181303</v>
      </c>
      <c r="G23" s="201">
        <f t="shared" si="4"/>
        <v>0.10584866023218709</v>
      </c>
      <c r="H23" s="184">
        <f>'2017-2016'!B21</f>
        <v>2359232</v>
      </c>
      <c r="I23" s="185">
        <f t="shared" si="1"/>
        <v>9.5080865195120285</v>
      </c>
      <c r="J23" s="184">
        <f>'2017-2016'!C21</f>
        <v>260000</v>
      </c>
      <c r="K23" s="185">
        <f t="shared" si="5"/>
        <v>1.0478420499014625</v>
      </c>
    </row>
    <row r="24" spans="1:11" ht="18" customHeight="1" x14ac:dyDescent="0.2">
      <c r="A24" s="47" t="s">
        <v>11</v>
      </c>
      <c r="B24" s="48">
        <v>201615</v>
      </c>
      <c r="C24" s="189">
        <f t="shared" si="0"/>
        <v>3.689933234747214</v>
      </c>
      <c r="D24" s="176">
        <f t="shared" si="2"/>
        <v>2056600</v>
      </c>
      <c r="E24" s="180">
        <f t="shared" si="3"/>
        <v>10.2006299134489</v>
      </c>
      <c r="F24" s="130">
        <v>10.18073452172923</v>
      </c>
      <c r="G24" s="200">
        <f t="shared" si="4"/>
        <v>1.989539171967003E-2</v>
      </c>
      <c r="H24" s="163">
        <f>'2017-2016'!B22</f>
        <v>1956600</v>
      </c>
      <c r="I24" s="165">
        <f t="shared" si="1"/>
        <v>9.7046350717952539</v>
      </c>
      <c r="J24" s="170">
        <f>'2017-2016'!C22</f>
        <v>100000</v>
      </c>
      <c r="K24" s="172">
        <f t="shared" si="5"/>
        <v>0.49599484165364682</v>
      </c>
    </row>
    <row r="25" spans="1:11" ht="18" customHeight="1" x14ac:dyDescent="0.2">
      <c r="A25" s="35" t="s">
        <v>10</v>
      </c>
      <c r="B25" s="31">
        <v>222957</v>
      </c>
      <c r="C25" s="188">
        <f t="shared" si="0"/>
        <v>4.0805319257968637</v>
      </c>
      <c r="D25" s="31">
        <f t="shared" si="2"/>
        <v>2330494</v>
      </c>
      <c r="E25" s="36">
        <f t="shared" si="3"/>
        <v>10.452661275492584</v>
      </c>
      <c r="F25" s="129">
        <v>10.404780719965354</v>
      </c>
      <c r="G25" s="200">
        <f t="shared" si="4"/>
        <v>4.7880555527230584E-2</v>
      </c>
      <c r="H25" s="184">
        <f>'2017-2016'!B23</f>
        <v>2330494</v>
      </c>
      <c r="I25" s="185">
        <f t="shared" si="1"/>
        <v>10.452661275492584</v>
      </c>
      <c r="J25" s="184">
        <f>'2017-2016'!C23</f>
        <v>0</v>
      </c>
      <c r="K25" s="185">
        <f t="shared" si="5"/>
        <v>0</v>
      </c>
    </row>
    <row r="26" spans="1:11" ht="18" customHeight="1" x14ac:dyDescent="0.2">
      <c r="A26" s="50" t="s">
        <v>39</v>
      </c>
      <c r="B26" s="48">
        <v>1620261</v>
      </c>
      <c r="C26" s="189">
        <f t="shared" si="0"/>
        <v>29.653819968081525</v>
      </c>
      <c r="D26" s="176">
        <f t="shared" si="2"/>
        <v>7990000</v>
      </c>
      <c r="E26" s="180">
        <f t="shared" si="3"/>
        <v>4.9313042775207201</v>
      </c>
      <c r="F26" s="130">
        <v>4.9831980780696874</v>
      </c>
      <c r="G26" s="201">
        <f t="shared" si="4"/>
        <v>-5.1893800548967306E-2</v>
      </c>
      <c r="H26" s="163">
        <f>'2017-2016'!B24</f>
        <v>7990000</v>
      </c>
      <c r="I26" s="165">
        <f t="shared" si="1"/>
        <v>4.9313042775207201</v>
      </c>
      <c r="J26" s="170">
        <f>'2017-2016'!C24</f>
        <v>0</v>
      </c>
      <c r="K26" s="172">
        <f t="shared" si="5"/>
        <v>0</v>
      </c>
    </row>
    <row r="27" spans="1:11" ht="18" customHeight="1" thickBot="1" x14ac:dyDescent="0.25">
      <c r="A27" s="35" t="s">
        <v>6</v>
      </c>
      <c r="B27" s="37">
        <v>474323</v>
      </c>
      <c r="C27" s="190">
        <f t="shared" si="0"/>
        <v>8.6810019180368663</v>
      </c>
      <c r="D27" s="37">
        <f t="shared" si="2"/>
        <v>3799900</v>
      </c>
      <c r="E27" s="38">
        <f t="shared" si="3"/>
        <v>8.011207552659263</v>
      </c>
      <c r="F27" s="131">
        <v>8.4296366809455812</v>
      </c>
      <c r="G27" s="201">
        <f t="shared" si="4"/>
        <v>-0.41842912828631817</v>
      </c>
      <c r="H27" s="184">
        <f>'2017-2016'!B25</f>
        <v>3799900</v>
      </c>
      <c r="I27" s="186">
        <f t="shared" si="1"/>
        <v>8.011207552659263</v>
      </c>
      <c r="J27" s="184">
        <f>'2017-2016'!C25</f>
        <v>0</v>
      </c>
      <c r="K27" s="186">
        <f t="shared" si="5"/>
        <v>0</v>
      </c>
    </row>
    <row r="28" spans="1:11" ht="18.75" customHeight="1" thickBot="1" x14ac:dyDescent="0.25">
      <c r="A28" s="77" t="s">
        <v>41</v>
      </c>
      <c r="B28" s="78">
        <f>SUM(B10:B27)</f>
        <v>5463920</v>
      </c>
      <c r="C28" s="79">
        <f t="shared" si="0"/>
        <v>100</v>
      </c>
      <c r="D28" s="78">
        <f>SUM(D10:D27)</f>
        <v>53708611</v>
      </c>
      <c r="E28" s="80">
        <f>D28/B28</f>
        <v>9.8296847318408762</v>
      </c>
      <c r="F28" s="132">
        <v>9.9045842961900306</v>
      </c>
      <c r="G28" s="202">
        <f t="shared" si="4"/>
        <v>-7.4899564349154346E-2</v>
      </c>
      <c r="H28" s="166">
        <f>SUM(H10:H27)</f>
        <v>51227506</v>
      </c>
      <c r="I28" s="167">
        <f>H28/B28</f>
        <v>9.375595909164117</v>
      </c>
      <c r="J28" s="173">
        <f>SUM(J10:J27)</f>
        <v>2481105</v>
      </c>
      <c r="K28" s="174">
        <f>J28/B28</f>
        <v>0.45408882267675954</v>
      </c>
    </row>
    <row r="29" spans="1:11" ht="15" customHeight="1" x14ac:dyDescent="0.2">
      <c r="C29" s="22"/>
      <c r="I29" s="1"/>
    </row>
    <row r="30" spans="1:11" ht="16.5" customHeight="1" x14ac:dyDescent="0.2">
      <c r="A30" s="218" t="s">
        <v>68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</row>
    <row r="31" spans="1:11" x14ac:dyDescent="0.2">
      <c r="A31" s="218"/>
      <c r="B31" s="219"/>
      <c r="C31" s="219"/>
      <c r="D31" s="219"/>
      <c r="E31" s="219"/>
      <c r="F31" s="21"/>
      <c r="G31" s="21"/>
      <c r="H31" s="21"/>
      <c r="I31" s="21"/>
    </row>
    <row r="32" spans="1:11" ht="15" customHeight="1" x14ac:dyDescent="0.2">
      <c r="B32" s="192"/>
      <c r="E32" s="23"/>
      <c r="F32" s="23"/>
      <c r="G32" s="23"/>
      <c r="I32" s="23"/>
    </row>
    <row r="33" spans="1:7" x14ac:dyDescent="0.2">
      <c r="A33" s="28"/>
      <c r="B33" s="1"/>
    </row>
    <row r="34" spans="1:7" x14ac:dyDescent="0.2">
      <c r="B34" s="1"/>
      <c r="D34" s="27"/>
    </row>
    <row r="35" spans="1:7" x14ac:dyDescent="0.2">
      <c r="A35" s="26"/>
      <c r="B35" s="27"/>
      <c r="C35" s="25"/>
      <c r="D35" s="28"/>
    </row>
    <row r="36" spans="1:7" x14ac:dyDescent="0.2">
      <c r="A36" s="26"/>
      <c r="B36" s="27"/>
      <c r="C36" s="25"/>
    </row>
    <row r="37" spans="1:7" x14ac:dyDescent="0.2">
      <c r="A37" s="26"/>
      <c r="B37" s="27"/>
      <c r="C37" s="25"/>
      <c r="D37" s="1"/>
    </row>
    <row r="38" spans="1:7" x14ac:dyDescent="0.2">
      <c r="A38" s="30"/>
      <c r="B38" s="27"/>
      <c r="C38" s="25"/>
      <c r="D38" s="27"/>
      <c r="E38" s="27"/>
      <c r="F38" s="27"/>
      <c r="G38" s="27"/>
    </row>
    <row r="39" spans="1:7" x14ac:dyDescent="0.2">
      <c r="A39" s="26"/>
      <c r="B39" s="29"/>
      <c r="C39" s="25"/>
      <c r="D39" s="27"/>
    </row>
    <row r="40" spans="1:7" x14ac:dyDescent="0.2">
      <c r="D40" s="27"/>
    </row>
    <row r="41" spans="1:7" x14ac:dyDescent="0.2">
      <c r="D41" s="1"/>
    </row>
  </sheetData>
  <mergeCells count="12">
    <mergeCell ref="H6:I6"/>
    <mergeCell ref="J6:K6"/>
    <mergeCell ref="B6:C6"/>
    <mergeCell ref="D6:E6"/>
    <mergeCell ref="D8:E8"/>
    <mergeCell ref="A31:E31"/>
    <mergeCell ref="D7:E7"/>
    <mergeCell ref="G7:G8"/>
    <mergeCell ref="H7:I8"/>
    <mergeCell ref="J7:K8"/>
    <mergeCell ref="B7:C8"/>
    <mergeCell ref="A30:K30"/>
  </mergeCells>
  <phoneticPr fontId="0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alignWithMargins="0">
    <oddFooter>&amp;RSuomen  Kuntaliitto /  Merja Laakso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8FBDC6C2104EC549BE12B3F39A385BB9" ma:contentTypeVersion="5" ma:contentTypeDescription="KN2 Dokumentti sisältölaji." ma:contentTypeScope="" ma:versionID="484b7af60dcdecbd6ffb95e658f6f5c5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xmlns:ns5="014d7ac0-4198-4b91-8e77-c653f499b4e0" targetNamespace="http://schemas.microsoft.com/office/2006/metadata/properties" ma:root="true" ma:fieldsID="1f6072d75c1b16305d69a94d4e82d479" ns2:_="" ns3:_="" ns4:_="" ns5:_="">
    <xsd:import namespace="a86a36f1-5a8f-416f-bf33-cf6bc51d313a"/>
    <xsd:import namespace="2ca64109-ff74-4a3f-8df8-1404b228dfda"/>
    <xsd:import namespace="f674653e-f7ee-4492-bd39-da975c8607c5"/>
    <xsd:import namespace="014d7ac0-4198-4b91-8e77-c653f499b4e0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5:J_x00e4_rjesty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2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d7ac0-4198-4b91-8e77-c653f499b4e0" elementFormDefault="qualified">
    <xsd:import namespace="http://schemas.microsoft.com/office/2006/documentManagement/types"/>
    <xsd:import namespace="http://schemas.microsoft.com/office/infopath/2007/PartnerControls"/>
    <xsd:element name="J_x00e4_rjestys" ma:index="24" nillable="true" ma:displayName="Järjestys" ma:internalName="J_x00e4_rjesty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Alueet ja elinkeinot</TermName>
          <TermId xmlns="http://schemas.microsoft.com/office/infopath/2007/PartnerControls">f815d556-d680-4c81-a692-d3c7122cd426</TermId>
        </TermInfo>
      </Terms>
    </ExpertServiceTaxHTField0>
    <KN2KeywordsTaxHTField0 xmlns="2ca64109-ff74-4a3f-8df8-1404b228dfda">
      <Terms xmlns="http://schemas.microsoft.com/office/infopath/2007/PartnerControls"/>
    </KN2KeywordsTaxHTField0>
    <KN2LanguageTaxHTField0 xmlns="2ca64109-ff74-4a3f-8df8-1404b228dfda">
      <Terms xmlns="http://schemas.microsoft.com/office/infopath/2007/PartnerControls"/>
    </KN2LanguageTaxHTField0>
    <KN2ArticleDateTime xmlns="f674653e-f7ee-4492-bd39-da975c8607c5">2016-12-21T10:15:00+00:00</KN2ArticleDateTime>
    <KN2Description xmlns="a86a36f1-5a8f-416f-bf33-cf6bc51d313a" xsi:nil="true"/>
    <ThemeTaxHTField0 xmlns="2ca64109-ff74-4a3f-8df8-1404b228dfda">
      <Terms xmlns="http://schemas.microsoft.com/office/infopath/2007/PartnerControls"/>
    </ThemeTaxHTField0>
    <TaxCatchAll xmlns="2ca64109-ff74-4a3f-8df8-1404b228dfda">
      <Value>1</Value>
    </TaxCatchAll>
    <J_x00e4_rjestys xmlns="014d7ac0-4198-4b91-8e77-c653f499b4e0" xsi:nil="true"/>
    <_dlc_DocId xmlns="2ca64109-ff74-4a3f-8df8-1404b228dfda">G94TWSLYV3F3-1688-14</_dlc_DocId>
    <_dlc_DocIdUrl xmlns="2ca64109-ff74-4a3f-8df8-1404b228dfda">
      <Url>http://kl-spfarm1/fi/kunnat/maakunnat/rahoitus-organisaatio/_layouts/DocIdRedir.aspx?ID=G94TWSLYV3F3-1688-14</Url>
      <Description>G94TWSLYV3F3-1688-14</Description>
    </_dlc_DocIdUrl>
  </documentManagement>
</p:properties>
</file>

<file path=customXml/itemProps1.xml><?xml version="1.0" encoding="utf-8"?>
<ds:datastoreItem xmlns:ds="http://schemas.openxmlformats.org/officeDocument/2006/customXml" ds:itemID="{C875F51F-8307-429E-A0DA-C26DFD4E53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a36f1-5a8f-416f-bf33-cf6bc51d313a"/>
    <ds:schemaRef ds:uri="2ca64109-ff74-4a3f-8df8-1404b228dfda"/>
    <ds:schemaRef ds:uri="f674653e-f7ee-4492-bd39-da975c8607c5"/>
    <ds:schemaRef ds:uri="014d7ac0-4198-4b91-8e77-c653f499b4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0DB0A9-41E8-4B4B-98AC-703F6E19D6E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9FA5D23-7AA3-4538-94C0-4D28F3EE09E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75AAD36-C07A-430D-B0D3-DCB11B038A05}">
  <ds:schemaRefs>
    <ds:schemaRef ds:uri="http://purl.org/dc/terms/"/>
    <ds:schemaRef ds:uri="http://purl.org/dc/elements/1.1/"/>
    <ds:schemaRef ds:uri="014d7ac0-4198-4b91-8e77-c653f499b4e0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674653e-f7ee-4492-bd39-da975c8607c5"/>
    <ds:schemaRef ds:uri="http://purl.org/dc/dcmitype/"/>
    <ds:schemaRef ds:uri="2ca64109-ff74-4a3f-8df8-1404b228dfda"/>
    <ds:schemaRef ds:uri="a86a36f1-5a8f-416f-bf33-cf6bc51d313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Kaaviot</vt:lpstr>
      </vt:variant>
      <vt:variant>
        <vt:i4>3</vt:i4>
      </vt:variant>
    </vt:vector>
  </HeadingPairs>
  <TitlesOfParts>
    <vt:vector size="5" baseType="lpstr">
      <vt:lpstr>2017-2016</vt:lpstr>
      <vt:lpstr>Väestö,Maksuosuus</vt:lpstr>
      <vt:lpstr>Kaavio</vt:lpstr>
      <vt:lpstr>Kaavio1</vt:lpstr>
      <vt:lpstr>Kaavio2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Maakuntien liittojen jäsenkuntien maksuosuudet 2017</dc:title>
  <dc:creator>Merja Laakso</dc:creator>
  <cp:lastModifiedBy>Tanskanen Marketta</cp:lastModifiedBy>
  <cp:lastPrinted>2016-11-18T13:45:47Z</cp:lastPrinted>
  <dcterms:created xsi:type="dcterms:W3CDTF">1998-11-18T08:52:02Z</dcterms:created>
  <dcterms:modified xsi:type="dcterms:W3CDTF">2017-02-01T12:20:07Z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0x010100FB67A0028CB54352919050D117ADD961008FBDC6C2104EC549BE12B3F39A385BB9</vt:lpwstr>
  </property>
  <property fmtid="{D5CDD505-2E9C-101B-9397-08002B2CF9AE}" pid="3" name="_dlc_DocIdItemGuid">
    <vt:lpwstr>5e982dac-658c-4ae6-8b86-3a83b7eec1d6</vt:lpwstr>
  </property>
  <property fmtid="{D5CDD505-2E9C-101B-9397-08002B2CF9AE}" pid="4" name="KN2Keywords">
    <vt:lpwstr/>
  </property>
  <property fmtid="{D5CDD505-2E9C-101B-9397-08002B2CF9AE}" pid="5" name="Theme">
    <vt:lpwstr/>
  </property>
  <property fmtid="{D5CDD505-2E9C-101B-9397-08002B2CF9AE}" pid="6" name="KN2Language">
    <vt:lpwstr/>
  </property>
  <property fmtid="{D5CDD505-2E9C-101B-9397-08002B2CF9AE}" pid="7" name="Municipality">
    <vt:lpwstr/>
  </property>
  <property fmtid="{D5CDD505-2E9C-101B-9397-08002B2CF9AE}" pid="8" name="ExpertService">
    <vt:lpwstr>1;#Alueet ja elinkeinot|f815d556-d680-4c81-a692-d3c7122cd426</vt:lpwstr>
  </property>
</Properties>
</file>