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paivi_vaisanen-haapanen_kuntaliitto_fi/Documents/Rahoitus ja talous/TA/2020/"/>
    </mc:Choice>
  </mc:AlternateContent>
  <xr:revisionPtr revIDLastSave="217" documentId="8_{B9276FA4-732C-4FCD-AFA0-D6E56D33E71B}" xr6:coauthVersionLast="41" xr6:coauthVersionMax="41" xr10:uidLastSave="{0CDCC8F9-2644-4469-892A-4EDAA0354DDB}"/>
  <bookViews>
    <workbookView xWindow="-98" yWindow="-98" windowWidth="20715" windowHeight="132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C41" i="1"/>
  <c r="C42" i="1"/>
  <c r="C40" i="1"/>
  <c r="C43" i="1"/>
  <c r="F23" i="1" l="1"/>
  <c r="F22" i="1"/>
  <c r="F16" i="1"/>
  <c r="C5" i="1" l="1"/>
  <c r="F9" i="1" l="1"/>
  <c r="F14" i="1"/>
  <c r="J41" i="1"/>
  <c r="J40" i="1"/>
  <c r="J39" i="1"/>
  <c r="F33" i="1"/>
  <c r="F32" i="1"/>
  <c r="F31" i="1"/>
  <c r="F30" i="1"/>
  <c r="F29" i="1"/>
  <c r="F27" i="1"/>
  <c r="F26" i="1"/>
  <c r="F25" i="1"/>
  <c r="F24" i="1"/>
  <c r="F21" i="1"/>
  <c r="F19" i="1"/>
  <c r="F12" i="1" l="1"/>
  <c r="C18" i="1"/>
  <c r="C13" i="1"/>
  <c r="C9" i="1"/>
  <c r="C17" i="1"/>
  <c r="C12" i="1"/>
  <c r="C15" i="1"/>
  <c r="C11" i="1"/>
  <c r="C14" i="1"/>
  <c r="C10" i="1"/>
  <c r="F10" i="1"/>
  <c r="F17" i="1"/>
  <c r="F18" i="1"/>
  <c r="F13" i="1"/>
  <c r="F11" i="1"/>
  <c r="F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Väisänen-Haapanen Päivi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Esi- ja perusopetus: Rahoitus määräytyy 20.9.2016 oppilasmäärien perusteella. </t>
        </r>
      </text>
    </comment>
  </commentList>
</comments>
</file>

<file path=xl/sharedStrings.xml><?xml version="1.0" encoding="utf-8"?>
<sst xmlns="http://schemas.openxmlformats.org/spreadsheetml/2006/main" count="105" uniqueCount="88">
  <si>
    <t>€</t>
  </si>
  <si>
    <t>Esi- ja perusopetuksen kotikuntakorvauksen perusosa</t>
  </si>
  <si>
    <t xml:space="preserve">josta säästöarvio </t>
  </si>
  <si>
    <t>Laskentaperuste</t>
  </si>
  <si>
    <t>Rahoituksen myöntökerroin esi- ja perusopetus, taiteen perusopetus (ei joustava perusopetus)</t>
  </si>
  <si>
    <t>​</t>
  </si>
  <si>
    <t>Kerroin</t>
  </si>
  <si>
    <t>Suorite</t>
  </si>
  <si>
    <t>Syötä suoritemäärä</t>
  </si>
  <si>
    <t>Valtionosuus-rahoitus</t>
  </si>
  <si>
    <t>Vos-%</t>
  </si>
  <si>
    <t xml:space="preserve">Perusopetus, vaikeimmin kehitysvammaiset </t>
  </si>
  <si>
    <t>oppilas</t>
  </si>
  <si>
    <t>Perusopetus, muut pidenn. oppivelv. oppilaat</t>
  </si>
  <si>
    <t>Lisäopetus</t>
  </si>
  <si>
    <t>Sisäoppilaitoslisä</t>
  </si>
  <si>
    <t>Koulukotikorotus</t>
  </si>
  <si>
    <t>Ulkomailla järjestettävä perusopetus</t>
  </si>
  <si>
    <t xml:space="preserve">Pidenn. oppivelv. 5-v esiopetus </t>
  </si>
  <si>
    <t xml:space="preserve">Joustava perusopetus </t>
  </si>
  <si>
    <t>läsnäolokuukausi</t>
  </si>
  <si>
    <t>PerusopetusL 46 § aikuisten perusopetus,</t>
  </si>
  <si>
    <t>kurssi</t>
  </si>
  <si>
    <t>paitsi yksittäisten oppiaineiden kurssit/kurssi</t>
  </si>
  <si>
    <t>Aamu- ja iltapäivätoiminta</t>
  </si>
  <si>
    <t> ohjaustunti</t>
  </si>
  <si>
    <t>Taiteen perusopetus </t>
  </si>
  <si>
    <t> opetustunti</t>
  </si>
  <si>
    <t>Kansalaisopisto </t>
  </si>
  <si>
    <t>Kansanopistot</t>
  </si>
  <si>
    <t> opiskelijaviikko*</t>
  </si>
  <si>
    <t>Opintokeskukset</t>
  </si>
  <si>
    <t>Kesäyliopistot</t>
  </si>
  <si>
    <t>Liikunnan koulutuskeskukset, valtakunnalliset</t>
  </si>
  <si>
    <t>Museo</t>
  </si>
  <si>
    <t> henkilötyövuosi</t>
  </si>
  <si>
    <t>Teatteri</t>
  </si>
  <si>
    <t>Orkesteri</t>
  </si>
  <si>
    <t>Liikuntatoimi</t>
  </si>
  <si>
    <t>Nuorisotyö</t>
  </si>
  <si>
    <t>* pohja-arvo</t>
  </si>
  <si>
    <t>KESKIMÄÄRÄISET YKSIKKÖHINNAT</t>
  </si>
  <si>
    <t>Toisen asteen koulutus</t>
  </si>
  <si>
    <t>Yksikköhinta</t>
  </si>
  <si>
    <t>Huomioitavaksi</t>
  </si>
  <si>
    <t>opiskelija</t>
  </si>
  <si>
    <t>Lukiokoulutukseen valmistava koulutus</t>
  </si>
  <si>
    <t>Aikuisten oppimäärä: lukiokoulutus  lukuun ottamatta sisäoppilaitosopiskelijoita</t>
  </si>
  <si>
    <t>Aikuisten oppimäärä: lukioon valmistava koulutus lukuun ottamatta sisäoppilaitosopiskelijoita</t>
  </si>
  <si>
    <t>Lukiokoulutuksen sisäoppilaitoslisä</t>
  </si>
  <si>
    <t xml:space="preserve">Ammatillinen peruskoulutus: rahoitus koulutuksenjärjestäjälle muodostuu perus-, suoritus- ja vaikuttavuusrahoituksesta. Laki sisältää myös strategiarahoituksen ja harkinnanvaraisen rahoituksen. </t>
  </si>
  <si>
    <t>-</t>
  </si>
  <si>
    <t>opiskelijavuosi</t>
  </si>
  <si>
    <t> asukas</t>
  </si>
  <si>
    <t>ammatillinen koulutus</t>
  </si>
  <si>
    <t>lukiokoulutus</t>
  </si>
  <si>
    <t xml:space="preserve">Lähde: OKM 15.12.2016 V05YK6Y17 Opetus- ja kulttuuritoimen rahoituslain perusteellaa rahoitettavan esi- ja perusopetuksen yksikköhinnat </t>
  </si>
  <si>
    <t>vuonna 2017. Eduskunta: HE 177/2016 (Opetus- ja kulttuuritoimen rahoituslain muutokset).</t>
  </si>
  <si>
    <t>Liikunnan koulutuskeskukset, alueelliset</t>
  </si>
  <si>
    <t>opiskelijapäivä</t>
  </si>
  <si>
    <t>Perusopetukseen valmistava opetus</t>
  </si>
  <si>
    <t>Laskennall. peruste</t>
  </si>
  <si>
    <t>Lukion yksikköhinta, painotettu pistearvo 100</t>
  </si>
  <si>
    <t>Kuntien peruspalvelut, valtionosuusprosentti 25,46 %</t>
  </si>
  <si>
    <t>Lähde: VM: Valtion talousarvioesitys 7.10.2019, OPH: Kustannusraportit/valtionosuusrahoitus</t>
  </si>
  <si>
    <t>https://vos.oph.fi/rap/ptr/s18/ptrrap.html</t>
  </si>
  <si>
    <t>KATSO OPPILASMÄÄRÄT (Opetushallitus):</t>
  </si>
  <si>
    <t>2019 säästö. Tulee uusi!</t>
  </si>
  <si>
    <t>Kertoimet 2019</t>
  </si>
  <si>
    <t>valtionosuusprosentit ovat vuodelta 2019 ja varmistuvat myöhemmin.</t>
  </si>
  <si>
    <t xml:space="preserve">Tässä vaiheessa perusopetuksen kertoimet, laskennallinen suoritekohtianen rahoitusperusta, kotikuntakorvauksen säästöosuus sekä </t>
  </si>
  <si>
    <t>Huom. Esitetty 5 M€ lisärahoitusta 2020.</t>
  </si>
  <si>
    <t> opisk.vrk. (alv. 0%)</t>
  </si>
  <si>
    <t> asukas 31.12.2018</t>
  </si>
  <si>
    <t> alle 29-v. asukas 31.12.2018</t>
  </si>
  <si>
    <r>
      <t xml:space="preserve">OKM:n VALTIONOSUUSRAHOITUS: YKSIKKÖHINNAT VUONNA 2020 (ilman alv.). </t>
    </r>
    <r>
      <rPr>
        <b/>
        <sz val="12"/>
        <color rgb="FFFF0000"/>
        <rFont val="Calibri"/>
        <family val="2"/>
        <scheme val="minor"/>
      </rPr>
      <t>ARVIO.</t>
    </r>
  </si>
  <si>
    <t>Erityisen koulutustehtävän rahoituseen kohdenntaan 1,57 % lukiokoulutuksen rahoituksesta.</t>
  </si>
  <si>
    <t>Huom. Painotettu pistearvo. Porrastusperusteet: vähäinen opiskelijamäärä, sisäoppilaitoslisä. Vähimmäishinta 5860,80 euroa (OKRL 23b §).</t>
  </si>
  <si>
    <t>Lukion keskimääräinen yksikköhinta 2020</t>
  </si>
  <si>
    <t>Tasauskerroin vuodelta 2019</t>
  </si>
  <si>
    <t>Tasaus-kerroin  0,9396455</t>
  </si>
  <si>
    <t>Aineopiskelijat: oppiaineen suoritukset muunnetaan laskennallisesti opiskelijamääräksi.</t>
  </si>
  <si>
    <t>Kuntien rahoitusosuus OKM-hallinnonalalla (ennakkoarvio) 2020</t>
  </si>
  <si>
    <t>44 % keskimääräisestä yksikköhinnasta</t>
  </si>
  <si>
    <t>Kerroin 1,21</t>
  </si>
  <si>
    <t>Kerroin 0,65</t>
  </si>
  <si>
    <t>Kerroin 0,66</t>
  </si>
  <si>
    <t>Rahoitus talousarvioperusteinen. Ei yksikköhintaa.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</si>
</sst>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6"/>
      <color rgb="FF444444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rgb="FF676767"/>
      <name val="Verdana"/>
      <family val="2"/>
    </font>
    <font>
      <sz val="8"/>
      <color rgb="FF002E63"/>
      <name val="Verdana"/>
      <family val="2"/>
    </font>
    <font>
      <b/>
      <sz val="10"/>
      <color rgb="FF002E63"/>
      <name val="Verdana"/>
      <family val="2"/>
    </font>
    <font>
      <sz val="10"/>
      <color rgb="FF002E63"/>
      <name val="Verdana"/>
      <family val="2"/>
    </font>
    <font>
      <sz val="11"/>
      <color rgb="FF0070C0"/>
      <name val="Calibri"/>
      <family val="2"/>
      <scheme val="minor"/>
    </font>
    <font>
      <sz val="8"/>
      <color rgb="FF0070C0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676767"/>
      <name val="Verdana"/>
      <family val="2"/>
    </font>
    <font>
      <b/>
      <sz val="8"/>
      <color rgb="FF002E63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8"/>
      <name val="Arial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Verdana"/>
      <family val="2"/>
    </font>
    <font>
      <sz val="8"/>
      <color rgb="FF002060"/>
      <name val="Verdana"/>
      <family val="2"/>
    </font>
    <font>
      <sz val="8"/>
      <color theme="1"/>
      <name val="Verdana"/>
      <family val="2"/>
    </font>
    <font>
      <b/>
      <sz val="8"/>
      <color rgb="FF002060"/>
      <name val="Verdana"/>
      <family val="2"/>
    </font>
    <font>
      <b/>
      <sz val="9"/>
      <color indexed="81"/>
      <name val="Tahoma"/>
      <family val="2"/>
    </font>
    <font>
      <sz val="8"/>
      <color rgb="FFFF0000"/>
      <name val="Verdana"/>
      <family val="2"/>
    </font>
    <font>
      <sz val="10"/>
      <color theme="1"/>
      <name val="Calibri"/>
      <family val="2"/>
      <scheme val="minor"/>
    </font>
    <font>
      <b/>
      <sz val="8"/>
      <color rgb="FF00B050"/>
      <name val="Verdana"/>
      <family val="2"/>
    </font>
    <font>
      <sz val="8"/>
      <color theme="8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top" wrapText="1"/>
    </xf>
    <xf numFmtId="1" fontId="0" fillId="0" borderId="0" xfId="1" applyNumberFormat="1" applyFont="1" applyAlignment="1"/>
    <xf numFmtId="0" fontId="2" fillId="0" borderId="0" xfId="0" applyFont="1" applyFill="1"/>
    <xf numFmtId="0" fontId="9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 indent="7"/>
    </xf>
    <xf numFmtId="0" fontId="8" fillId="0" borderId="0" xfId="0" applyFont="1" applyBorder="1" applyAlignment="1">
      <alignment horizontal="left" vertical="top"/>
    </xf>
    <xf numFmtId="0" fontId="13" fillId="0" borderId="0" xfId="0" applyFont="1" applyAlignment="1">
      <alignment horizontal="left" vertical="center" wrapText="1" indent="7"/>
    </xf>
    <xf numFmtId="0" fontId="14" fillId="0" borderId="0" xfId="0" applyFo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8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 wrapText="1"/>
    </xf>
    <xf numFmtId="1" fontId="19" fillId="2" borderId="0" xfId="1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1" fillId="3" borderId="9" xfId="0" applyFont="1" applyFill="1" applyBorder="1" applyAlignment="1">
      <alignment horizontal="left" wrapText="1" readingOrder="1"/>
    </xf>
    <xf numFmtId="0" fontId="21" fillId="3" borderId="9" xfId="0" applyFont="1" applyFill="1" applyBorder="1" applyAlignment="1">
      <alignment horizontal="right" wrapText="1" readingOrder="1"/>
    </xf>
    <xf numFmtId="0" fontId="21" fillId="3" borderId="10" xfId="0" applyFont="1" applyFill="1" applyBorder="1" applyAlignment="1">
      <alignment horizontal="right" wrapText="1" readingOrder="1"/>
    </xf>
    <xf numFmtId="0" fontId="0" fillId="0" borderId="11" xfId="0" applyBorder="1"/>
    <xf numFmtId="3" fontId="22" fillId="3" borderId="0" xfId="0" applyNumberFormat="1" applyFont="1" applyFill="1" applyBorder="1" applyAlignment="1">
      <alignment horizontal="right" wrapText="1" readingOrder="1"/>
    </xf>
    <xf numFmtId="10" fontId="23" fillId="3" borderId="12" xfId="0" applyNumberFormat="1" applyFont="1" applyFill="1" applyBorder="1" applyAlignment="1">
      <alignment horizontal="right" wrapText="1" readingOrder="1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25" fillId="3" borderId="9" xfId="0" applyFont="1" applyFill="1" applyBorder="1" applyAlignment="1">
      <alignment horizontal="right" wrapText="1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0" fillId="0" borderId="0" xfId="0" applyNumberFormat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9" fillId="4" borderId="11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right" wrapText="1"/>
    </xf>
    <xf numFmtId="0" fontId="9" fillId="4" borderId="11" xfId="0" applyFont="1" applyFill="1" applyBorder="1" applyAlignment="1">
      <alignment horizontal="right"/>
    </xf>
    <xf numFmtId="0" fontId="0" fillId="0" borderId="13" xfId="0" applyNumberFormat="1" applyBorder="1" applyAlignment="1">
      <alignment horizontal="right"/>
    </xf>
    <xf numFmtId="3" fontId="3" fillId="4" borderId="0" xfId="1" applyNumberFormat="1" applyFont="1" applyFill="1" applyAlignment="1">
      <alignment horizontal="right"/>
    </xf>
    <xf numFmtId="0" fontId="9" fillId="4" borderId="11" xfId="0" applyFont="1" applyFill="1" applyBorder="1" applyAlignment="1">
      <alignment horizontal="left"/>
    </xf>
    <xf numFmtId="10" fontId="0" fillId="4" borderId="0" xfId="0" applyNumberFormat="1" applyFill="1" applyAlignment="1">
      <alignment horizontal="right"/>
    </xf>
    <xf numFmtId="0" fontId="28" fillId="5" borderId="0" xfId="0" applyFont="1" applyFill="1" applyAlignment="1">
      <alignment horizontal="left"/>
    </xf>
    <xf numFmtId="2" fontId="9" fillId="4" borderId="11" xfId="0" applyNumberFormat="1" applyFont="1" applyFill="1" applyBorder="1" applyAlignment="1">
      <alignment horizontal="right"/>
    </xf>
    <xf numFmtId="10" fontId="0" fillId="4" borderId="0" xfId="1" applyNumberFormat="1" applyFont="1" applyFill="1" applyAlignment="1">
      <alignment horizontal="right"/>
    </xf>
    <xf numFmtId="0" fontId="9" fillId="4" borderId="14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right"/>
    </xf>
    <xf numFmtId="2" fontId="9" fillId="4" borderId="14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11" xfId="0" applyNumberFormat="1" applyBorder="1" applyAlignment="1">
      <alignment horizontal="right"/>
    </xf>
    <xf numFmtId="0" fontId="9" fillId="4" borderId="15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right"/>
    </xf>
    <xf numFmtId="2" fontId="9" fillId="4" borderId="15" xfId="0" applyNumberFormat="1" applyFont="1" applyFill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0" fontId="0" fillId="0" borderId="0" xfId="0" applyAlignment="1"/>
    <xf numFmtId="0" fontId="24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30" fillId="0" borderId="0" xfId="0" applyFont="1"/>
    <xf numFmtId="1" fontId="30" fillId="0" borderId="0" xfId="1" applyNumberFormat="1" applyFont="1" applyAlignment="1"/>
    <xf numFmtId="0" fontId="31" fillId="0" borderId="0" xfId="0" applyFont="1" applyAlignment="1">
      <alignment vertical="top"/>
    </xf>
    <xf numFmtId="0" fontId="31" fillId="0" borderId="0" xfId="0" applyFont="1" applyAlignment="1">
      <alignment horizontal="center" vertical="top"/>
    </xf>
    <xf numFmtId="1" fontId="31" fillId="0" borderId="0" xfId="1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4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4" fillId="0" borderId="0" xfId="0" applyFont="1"/>
    <xf numFmtId="2" fontId="9" fillId="0" borderId="0" xfId="0" applyNumberFormat="1" applyFont="1" applyAlignment="1">
      <alignment vertical="top" wrapText="1"/>
    </xf>
    <xf numFmtId="1" fontId="9" fillId="0" borderId="0" xfId="1" applyNumberFormat="1" applyFont="1" applyAlignment="1">
      <alignment vertical="top" wrapText="1"/>
    </xf>
    <xf numFmtId="4" fontId="9" fillId="0" borderId="0" xfId="0" applyNumberFormat="1" applyFont="1" applyAlignment="1">
      <alignment horizontal="right" vertical="top" wrapText="1"/>
    </xf>
    <xf numFmtId="9" fontId="30" fillId="2" borderId="1" xfId="2" applyFont="1" applyFill="1" applyBorder="1" applyAlignment="1">
      <alignment vertical="top"/>
    </xf>
    <xf numFmtId="0" fontId="30" fillId="2" borderId="2" xfId="0" applyFont="1" applyFill="1" applyBorder="1" applyAlignment="1">
      <alignment vertical="top"/>
    </xf>
    <xf numFmtId="0" fontId="30" fillId="2" borderId="3" xfId="0" applyFont="1" applyFill="1" applyBorder="1" applyAlignment="1">
      <alignment vertical="top"/>
    </xf>
    <xf numFmtId="0" fontId="30" fillId="0" borderId="4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5" xfId="0" applyFont="1" applyBorder="1" applyAlignment="1">
      <alignment vertical="top"/>
    </xf>
    <xf numFmtId="0" fontId="30" fillId="0" borderId="6" xfId="0" applyFont="1" applyBorder="1" applyAlignment="1">
      <alignment vertical="top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  <xf numFmtId="0" fontId="30" fillId="0" borderId="0" xfId="0" applyFont="1" applyAlignment="1">
      <alignment vertical="top"/>
    </xf>
    <xf numFmtId="0" fontId="0" fillId="0" borderId="0" xfId="0" applyAlignment="1">
      <alignment vertical="top"/>
    </xf>
    <xf numFmtId="2" fontId="21" fillId="3" borderId="9" xfId="0" applyNumberFormat="1" applyFont="1" applyFill="1" applyBorder="1" applyAlignment="1">
      <alignment horizontal="right" wrapText="1" readingOrder="1"/>
    </xf>
    <xf numFmtId="0" fontId="16" fillId="0" borderId="0" xfId="3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0" fillId="0" borderId="20" xfId="0" applyBorder="1"/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/>
    </xf>
    <xf numFmtId="10" fontId="9" fillId="0" borderId="22" xfId="0" applyNumberFormat="1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" fontId="34" fillId="0" borderId="0" xfId="1" applyNumberFormat="1" applyFont="1" applyAlignment="1"/>
    <xf numFmtId="0" fontId="0" fillId="0" borderId="13" xfId="0" applyNumberFormat="1" applyFill="1" applyBorder="1" applyAlignment="1">
      <alignment horizontal="right"/>
    </xf>
    <xf numFmtId="0" fontId="2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2" fontId="9" fillId="6" borderId="11" xfId="0" applyNumberFormat="1" applyFont="1" applyFill="1" applyBorder="1" applyAlignment="1">
      <alignment horizontal="right" wrapText="1"/>
    </xf>
    <xf numFmtId="0" fontId="9" fillId="6" borderId="11" xfId="0" applyFont="1" applyFill="1" applyBorder="1" applyAlignment="1">
      <alignment horizontal="right"/>
    </xf>
    <xf numFmtId="3" fontId="3" fillId="6" borderId="0" xfId="1" applyNumberFormat="1" applyFont="1" applyFill="1" applyAlignment="1">
      <alignment horizontal="right"/>
    </xf>
    <xf numFmtId="0" fontId="35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right" vertical="center" wrapText="1"/>
    </xf>
    <xf numFmtId="1" fontId="26" fillId="0" borderId="0" xfId="1" applyNumberFormat="1" applyFont="1" applyFill="1" applyAlignment="1"/>
    <xf numFmtId="0" fontId="26" fillId="0" borderId="0" xfId="0" applyFont="1" applyFill="1"/>
    <xf numFmtId="1" fontId="26" fillId="0" borderId="0" xfId="1" applyNumberFormat="1" applyFont="1" applyAlignment="1"/>
    <xf numFmtId="0" fontId="26" fillId="0" borderId="0" xfId="0" applyFont="1"/>
    <xf numFmtId="10" fontId="0" fillId="6" borderId="0" xfId="0" applyNumberFormat="1" applyFill="1" applyAlignment="1">
      <alignment horizontal="right"/>
    </xf>
    <xf numFmtId="0" fontId="0" fillId="0" borderId="15" xfId="0" applyNumberFormat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0" fontId="4" fillId="0" borderId="0" xfId="0" applyFont="1" applyAlignment="1"/>
    <xf numFmtId="0" fontId="3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</cellXfs>
  <cellStyles count="4">
    <cellStyle name="Hyperlinkki" xfId="3" builtinId="8"/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s.oph.fi/rap/ptr/s18/ptrrap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tabSelected="1" topLeftCell="A11" workbookViewId="0">
      <selection activeCell="E44" sqref="E44:F44"/>
    </sheetView>
  </sheetViews>
  <sheetFormatPr defaultRowHeight="14.25" x14ac:dyDescent="0.45"/>
  <cols>
    <col min="1" max="1" width="36.1328125" customWidth="1"/>
    <col min="2" max="2" width="9.796875" customWidth="1"/>
    <col min="3" max="3" width="10.06640625" customWidth="1"/>
    <col min="4" max="4" width="21.265625" customWidth="1"/>
    <col min="5" max="5" width="12.06640625" customWidth="1"/>
    <col min="6" max="6" width="12.46484375" customWidth="1"/>
    <col min="7" max="7" width="10.6640625" customWidth="1"/>
  </cols>
  <sheetData>
    <row r="1" spans="1:19" ht="26.25" customHeight="1" x14ac:dyDescent="0.45">
      <c r="A1" s="1" t="s">
        <v>75</v>
      </c>
      <c r="E1" s="2"/>
      <c r="F1" s="102" t="s">
        <v>64</v>
      </c>
    </row>
    <row r="2" spans="1:19" ht="19.899999999999999" customHeight="1" x14ac:dyDescent="0.45">
      <c r="A2" s="89" t="s">
        <v>63</v>
      </c>
      <c r="B2" s="90"/>
      <c r="C2" s="91" t="s">
        <v>0</v>
      </c>
      <c r="D2" s="92"/>
      <c r="F2" s="112" t="s">
        <v>70</v>
      </c>
      <c r="G2" s="113"/>
      <c r="H2" s="113"/>
      <c r="I2" s="113"/>
      <c r="J2" s="113"/>
      <c r="K2" s="113"/>
      <c r="L2" s="113"/>
      <c r="M2" s="4"/>
      <c r="N2" s="4"/>
      <c r="O2" s="4"/>
      <c r="P2" s="4"/>
      <c r="Q2" s="4"/>
      <c r="R2" s="4"/>
      <c r="S2" s="4"/>
    </row>
    <row r="3" spans="1:19" x14ac:dyDescent="0.45">
      <c r="A3" s="93" t="s">
        <v>1</v>
      </c>
      <c r="B3" s="5"/>
      <c r="C3" s="5">
        <v>6796.81</v>
      </c>
      <c r="D3" s="94"/>
      <c r="F3" s="114" t="s">
        <v>69</v>
      </c>
      <c r="G3" s="115"/>
      <c r="H3" s="115"/>
      <c r="I3" s="115"/>
      <c r="J3" s="115"/>
      <c r="K3" s="115"/>
      <c r="L3" s="115"/>
    </row>
    <row r="4" spans="1:19" x14ac:dyDescent="0.45">
      <c r="A4" s="93" t="s">
        <v>2</v>
      </c>
      <c r="B4" s="5"/>
      <c r="C4" s="5">
        <v>320.77</v>
      </c>
      <c r="D4" s="95" t="s">
        <v>67</v>
      </c>
      <c r="E4" s="6"/>
      <c r="F4" s="3"/>
    </row>
    <row r="5" spans="1:19" x14ac:dyDescent="0.45">
      <c r="A5" s="96" t="s">
        <v>3</v>
      </c>
      <c r="B5" s="7"/>
      <c r="C5" s="7">
        <f>C3-C4</f>
        <v>6476.0400000000009</v>
      </c>
      <c r="D5" s="97"/>
      <c r="E5" s="8"/>
      <c r="F5" s="3"/>
      <c r="G5" s="9"/>
      <c r="H5" s="9"/>
      <c r="I5" s="9"/>
    </row>
    <row r="6" spans="1:19" ht="19.5" x14ac:dyDescent="0.45">
      <c r="A6" s="98" t="s">
        <v>4</v>
      </c>
      <c r="B6" s="99" t="s">
        <v>5</v>
      </c>
      <c r="C6" s="100">
        <v>1</v>
      </c>
      <c r="D6" s="101"/>
      <c r="F6" s="3"/>
      <c r="G6" s="9"/>
      <c r="H6" s="9"/>
      <c r="I6" s="9"/>
    </row>
    <row r="7" spans="1:19" ht="30" customHeight="1" x14ac:dyDescent="0.45">
      <c r="A7" s="10" t="s">
        <v>66</v>
      </c>
      <c r="B7" s="88" t="s">
        <v>65</v>
      </c>
      <c r="C7" s="11"/>
      <c r="D7" s="11"/>
      <c r="E7" s="8"/>
      <c r="F7" s="3"/>
    </row>
    <row r="8" spans="1:19" ht="19.899999999999999" thickBot="1" x14ac:dyDescent="0.5">
      <c r="A8" s="12"/>
      <c r="B8" s="14" t="s">
        <v>68</v>
      </c>
      <c r="C8" s="111" t="s">
        <v>61</v>
      </c>
      <c r="D8" s="13" t="s">
        <v>7</v>
      </c>
      <c r="E8" s="110" t="s">
        <v>8</v>
      </c>
      <c r="F8" s="15" t="s">
        <v>9</v>
      </c>
      <c r="G8" s="118" t="s">
        <v>10</v>
      </c>
      <c r="H8" s="16"/>
    </row>
    <row r="9" spans="1:19" ht="14.65" thickBot="1" x14ac:dyDescent="0.5">
      <c r="A9" s="17" t="s">
        <v>11</v>
      </c>
      <c r="B9" s="18">
        <v>4.76</v>
      </c>
      <c r="C9" s="87">
        <f t="shared" ref="C9:C15" si="0">$C$5*B9</f>
        <v>30825.950400000002</v>
      </c>
      <c r="D9" s="19" t="s">
        <v>12</v>
      </c>
      <c r="E9" s="20">
        <v>1</v>
      </c>
      <c r="F9" s="21">
        <f>$C$5*B9*G9*E9</f>
        <v>30825.950400000002</v>
      </c>
      <c r="G9" s="22">
        <v>1</v>
      </c>
      <c r="H9" s="23"/>
      <c r="I9" s="23"/>
      <c r="J9" s="24"/>
      <c r="K9" s="25"/>
      <c r="L9" s="25"/>
      <c r="M9" s="25"/>
    </row>
    <row r="10" spans="1:19" ht="14.65" thickBot="1" x14ac:dyDescent="0.5">
      <c r="A10" s="17" t="s">
        <v>13</v>
      </c>
      <c r="B10" s="18">
        <v>2.97</v>
      </c>
      <c r="C10" s="87">
        <f t="shared" si="0"/>
        <v>19233.838800000005</v>
      </c>
      <c r="D10" s="19" t="s">
        <v>12</v>
      </c>
      <c r="E10" s="20">
        <v>1</v>
      </c>
      <c r="F10" s="21">
        <f t="shared" ref="F10:F18" si="1">$C$5*B10*G10*E10</f>
        <v>19233.838800000005</v>
      </c>
      <c r="G10" s="22">
        <v>1</v>
      </c>
      <c r="H10" s="23"/>
      <c r="I10" s="23"/>
      <c r="J10" s="24"/>
      <c r="K10" s="25"/>
      <c r="L10" s="25"/>
      <c r="M10" s="25"/>
    </row>
    <row r="11" spans="1:19" ht="14.65" thickBot="1" x14ac:dyDescent="0.5">
      <c r="A11" s="17" t="s">
        <v>14</v>
      </c>
      <c r="B11" s="18">
        <v>1.26</v>
      </c>
      <c r="C11" s="87">
        <f t="shared" si="0"/>
        <v>8159.8104000000012</v>
      </c>
      <c r="D11" s="19" t="s">
        <v>12</v>
      </c>
      <c r="E11" s="20">
        <v>1</v>
      </c>
      <c r="F11" s="21">
        <f t="shared" si="1"/>
        <v>8159.8104000000012</v>
      </c>
      <c r="G11" s="22">
        <v>1</v>
      </c>
      <c r="H11" s="23"/>
      <c r="I11" s="23"/>
      <c r="J11" s="24"/>
      <c r="K11" s="25"/>
      <c r="L11" s="25"/>
      <c r="M11" s="25"/>
    </row>
    <row r="12" spans="1:19" ht="14.65" thickBot="1" x14ac:dyDescent="0.5">
      <c r="A12" s="17" t="s">
        <v>15</v>
      </c>
      <c r="B12" s="18">
        <v>0.46</v>
      </c>
      <c r="C12" s="87">
        <f t="shared" si="0"/>
        <v>2978.9784000000004</v>
      </c>
      <c r="D12" s="19" t="s">
        <v>12</v>
      </c>
      <c r="E12" s="20">
        <v>1</v>
      </c>
      <c r="F12" s="21">
        <f t="shared" si="1"/>
        <v>2978.9784000000004</v>
      </c>
      <c r="G12" s="22">
        <v>1</v>
      </c>
      <c r="H12" s="23"/>
      <c r="I12" s="23"/>
      <c r="J12" s="24"/>
      <c r="K12" s="25"/>
      <c r="L12" s="26"/>
      <c r="M12" s="25"/>
    </row>
    <row r="13" spans="1:19" ht="14.65" thickBot="1" x14ac:dyDescent="0.5">
      <c r="A13" s="17" t="s">
        <v>16</v>
      </c>
      <c r="B13" s="18">
        <v>1.86</v>
      </c>
      <c r="C13" s="87">
        <f t="shared" si="0"/>
        <v>12045.434400000002</v>
      </c>
      <c r="D13" s="19" t="s">
        <v>12</v>
      </c>
      <c r="E13" s="20">
        <v>1</v>
      </c>
      <c r="F13" s="21">
        <f t="shared" si="1"/>
        <v>12045.434400000002</v>
      </c>
      <c r="G13" s="22">
        <v>1</v>
      </c>
      <c r="H13" s="23"/>
      <c r="I13" s="23"/>
      <c r="J13" s="24"/>
      <c r="K13" s="25"/>
      <c r="L13" s="25"/>
      <c r="M13" s="25"/>
    </row>
    <row r="14" spans="1:19" ht="14.65" thickBot="1" x14ac:dyDescent="0.5">
      <c r="A14" s="17" t="s">
        <v>17</v>
      </c>
      <c r="B14" s="18">
        <v>1.23</v>
      </c>
      <c r="C14" s="87">
        <f t="shared" si="0"/>
        <v>7965.5292000000009</v>
      </c>
      <c r="D14" s="19" t="s">
        <v>12</v>
      </c>
      <c r="E14" s="20">
        <v>1</v>
      </c>
      <c r="F14" s="21">
        <f>$C$5*B14*G14*E14</f>
        <v>7965.5292000000009</v>
      </c>
      <c r="G14" s="22">
        <v>1</v>
      </c>
      <c r="H14" s="23"/>
      <c r="I14" s="23"/>
      <c r="J14" s="24"/>
      <c r="K14" s="25"/>
      <c r="L14" s="25"/>
      <c r="M14" s="25"/>
    </row>
    <row r="15" spans="1:19" ht="14.65" thickBot="1" x14ac:dyDescent="0.5">
      <c r="A15" s="17" t="s">
        <v>18</v>
      </c>
      <c r="B15" s="18">
        <v>1.41</v>
      </c>
      <c r="C15" s="87">
        <f t="shared" si="0"/>
        <v>9131.2164000000012</v>
      </c>
      <c r="D15" s="19" t="s">
        <v>12</v>
      </c>
      <c r="E15" s="20">
        <v>1</v>
      </c>
      <c r="F15" s="21">
        <f t="shared" si="1"/>
        <v>9131.2164000000012</v>
      </c>
      <c r="G15" s="22">
        <v>1</v>
      </c>
      <c r="H15" s="23"/>
      <c r="I15" s="23"/>
      <c r="J15" s="24"/>
      <c r="K15" s="25"/>
      <c r="L15" s="25"/>
      <c r="M15" s="25"/>
    </row>
    <row r="16" spans="1:19" ht="22.5" thickBot="1" x14ac:dyDescent="0.6">
      <c r="A16" s="17" t="s">
        <v>19</v>
      </c>
      <c r="B16" s="27"/>
      <c r="C16" s="18">
        <v>3100</v>
      </c>
      <c r="D16" s="19" t="s">
        <v>12</v>
      </c>
      <c r="E16" s="20">
        <v>1</v>
      </c>
      <c r="F16" s="21">
        <f>C16*E16</f>
        <v>3100</v>
      </c>
      <c r="G16" s="22">
        <v>1</v>
      </c>
      <c r="H16" s="23"/>
      <c r="I16" s="28"/>
      <c r="J16" s="24"/>
      <c r="K16" s="25"/>
      <c r="L16" s="25"/>
      <c r="M16" s="25"/>
    </row>
    <row r="17" spans="1:14" ht="14.65" thickBot="1" x14ac:dyDescent="0.5">
      <c r="A17" s="17" t="s">
        <v>60</v>
      </c>
      <c r="B17" s="18">
        <v>0.186</v>
      </c>
      <c r="C17" s="87">
        <f>C5*B17</f>
        <v>1204.5434400000001</v>
      </c>
      <c r="D17" s="19" t="s">
        <v>20</v>
      </c>
      <c r="E17" s="20">
        <v>1</v>
      </c>
      <c r="F17" s="21">
        <f t="shared" si="1"/>
        <v>1204.5434400000001</v>
      </c>
      <c r="G17" s="22">
        <v>1</v>
      </c>
      <c r="H17" s="23"/>
      <c r="I17" s="23"/>
      <c r="J17" s="24"/>
      <c r="K17" s="25"/>
      <c r="L17" s="25"/>
      <c r="M17" s="25"/>
    </row>
    <row r="18" spans="1:14" ht="14.65" thickBot="1" x14ac:dyDescent="0.5">
      <c r="A18" s="17" t="s">
        <v>21</v>
      </c>
      <c r="B18" s="18">
        <v>4.5999999999999999E-2</v>
      </c>
      <c r="C18" s="87">
        <f>C5*B18</f>
        <v>297.89784000000003</v>
      </c>
      <c r="D18" s="19" t="s">
        <v>22</v>
      </c>
      <c r="E18" s="20">
        <v>1</v>
      </c>
      <c r="F18" s="21">
        <f t="shared" si="1"/>
        <v>297.89784000000003</v>
      </c>
      <c r="G18" s="22">
        <v>1</v>
      </c>
      <c r="H18" s="23"/>
      <c r="I18" s="23"/>
      <c r="J18" s="24"/>
      <c r="K18" s="25"/>
      <c r="L18" s="25"/>
      <c r="M18" s="25"/>
    </row>
    <row r="19" spans="1:14" ht="22.5" thickBot="1" x14ac:dyDescent="0.6">
      <c r="A19" s="17" t="s">
        <v>23</v>
      </c>
      <c r="B19" s="27"/>
      <c r="C19" s="18">
        <v>234.7</v>
      </c>
      <c r="D19" s="19" t="s">
        <v>22</v>
      </c>
      <c r="E19" s="20">
        <v>1</v>
      </c>
      <c r="F19" s="21">
        <f>C19*G19*E19</f>
        <v>234.7</v>
      </c>
      <c r="G19" s="22">
        <v>1</v>
      </c>
      <c r="H19" s="23"/>
      <c r="I19" s="28"/>
      <c r="J19" s="24"/>
      <c r="K19" s="25"/>
      <c r="L19" s="25"/>
      <c r="M19" s="25"/>
    </row>
    <row r="20" spans="1:14" ht="14.65" thickBot="1" x14ac:dyDescent="0.5">
      <c r="A20" s="29"/>
      <c r="B20" s="30"/>
      <c r="C20" s="31"/>
      <c r="D20" s="32"/>
      <c r="E20" s="33"/>
      <c r="F20" s="34"/>
      <c r="G20" s="35"/>
      <c r="H20" s="23"/>
      <c r="I20" s="23"/>
      <c r="J20" s="24"/>
      <c r="K20" s="25"/>
      <c r="L20" s="25"/>
      <c r="M20" s="25"/>
    </row>
    <row r="21" spans="1:14" ht="14.65" thickBot="1" x14ac:dyDescent="0.5">
      <c r="A21" s="36" t="s">
        <v>24</v>
      </c>
      <c r="B21" s="37"/>
      <c r="C21" s="107">
        <v>26</v>
      </c>
      <c r="D21" s="108" t="s">
        <v>25</v>
      </c>
      <c r="E21" s="103">
        <v>1</v>
      </c>
      <c r="F21" s="109">
        <f>C21*E21*G21</f>
        <v>14.819999999999999</v>
      </c>
      <c r="G21" s="116">
        <v>0.56999999999999995</v>
      </c>
      <c r="H21" s="104" t="s">
        <v>71</v>
      </c>
      <c r="I21" s="104"/>
      <c r="J21" s="105"/>
      <c r="K21" s="26"/>
      <c r="L21" s="26"/>
      <c r="M21" s="26"/>
      <c r="N21" s="106"/>
    </row>
    <row r="22" spans="1:14" ht="14.65" thickBot="1" x14ac:dyDescent="0.5">
      <c r="A22" s="41" t="s">
        <v>26</v>
      </c>
      <c r="B22" s="38"/>
      <c r="C22" s="38">
        <v>79.540000000000006</v>
      </c>
      <c r="D22" s="38" t="s">
        <v>27</v>
      </c>
      <c r="E22" s="39">
        <v>1</v>
      </c>
      <c r="F22" s="40">
        <f>C22*E22*G22</f>
        <v>45.337800000000001</v>
      </c>
      <c r="G22" s="42">
        <v>0.56999999999999995</v>
      </c>
      <c r="H22" s="43"/>
      <c r="I22" s="23"/>
      <c r="J22" s="24"/>
      <c r="K22" s="25"/>
      <c r="L22" s="25"/>
      <c r="M22" s="25"/>
    </row>
    <row r="23" spans="1:14" ht="14.65" thickBot="1" x14ac:dyDescent="0.5">
      <c r="A23" s="41" t="s">
        <v>28</v>
      </c>
      <c r="B23" s="38"/>
      <c r="C23" s="38">
        <v>84.37</v>
      </c>
      <c r="D23" s="38" t="s">
        <v>27</v>
      </c>
      <c r="E23" s="39">
        <v>1</v>
      </c>
      <c r="F23" s="40">
        <f>C23*E23*G23</f>
        <v>48.090899999999998</v>
      </c>
      <c r="G23" s="42">
        <v>0.56999999999999995</v>
      </c>
      <c r="H23" s="23"/>
      <c r="I23" s="23"/>
      <c r="J23" s="24"/>
      <c r="K23" s="25"/>
      <c r="L23" s="25"/>
      <c r="M23" s="25"/>
    </row>
    <row r="24" spans="1:14" ht="14.65" thickBot="1" x14ac:dyDescent="0.5">
      <c r="A24" s="41" t="s">
        <v>29</v>
      </c>
      <c r="B24" s="38"/>
      <c r="C24" s="38">
        <v>297.48</v>
      </c>
      <c r="D24" s="38" t="s">
        <v>30</v>
      </c>
      <c r="E24" s="39">
        <v>1</v>
      </c>
      <c r="F24" s="40">
        <f>C24*E24*G24</f>
        <v>169.56360000000001</v>
      </c>
      <c r="G24" s="42">
        <v>0.56999999999999995</v>
      </c>
      <c r="H24" s="23"/>
      <c r="I24" s="23"/>
      <c r="J24" s="24"/>
      <c r="K24" s="25"/>
      <c r="L24" s="25"/>
      <c r="M24" s="25"/>
    </row>
    <row r="25" spans="1:14" ht="14.65" thickBot="1" x14ac:dyDescent="0.5">
      <c r="A25" s="41" t="s">
        <v>31</v>
      </c>
      <c r="B25" s="38"/>
      <c r="C25" s="44">
        <v>153.65</v>
      </c>
      <c r="D25" s="38" t="s">
        <v>27</v>
      </c>
      <c r="E25" s="39">
        <v>1</v>
      </c>
      <c r="F25" s="40">
        <f t="shared" ref="F25:F33" si="2">C25*E25*G25</f>
        <v>99.872500000000002</v>
      </c>
      <c r="G25" s="42">
        <v>0.65</v>
      </c>
      <c r="H25" s="23"/>
      <c r="I25" s="23"/>
      <c r="J25" s="24"/>
      <c r="K25" s="25"/>
      <c r="L25" s="25"/>
      <c r="M25" s="25"/>
    </row>
    <row r="26" spans="1:14" ht="14.65" thickBot="1" x14ac:dyDescent="0.5">
      <c r="A26" s="41" t="s">
        <v>32</v>
      </c>
      <c r="B26" s="38"/>
      <c r="C26" s="38">
        <v>156.94</v>
      </c>
      <c r="D26" s="38" t="s">
        <v>27</v>
      </c>
      <c r="E26" s="39">
        <v>1</v>
      </c>
      <c r="F26" s="40">
        <f>C26*E26*G26</f>
        <v>89.455799999999996</v>
      </c>
      <c r="G26" s="45">
        <v>0.56999999999999995</v>
      </c>
      <c r="H26" s="23"/>
      <c r="I26" s="23"/>
      <c r="J26" s="24"/>
      <c r="K26" s="25"/>
      <c r="L26" s="25"/>
      <c r="M26" s="25"/>
    </row>
    <row r="27" spans="1:14" x14ac:dyDescent="0.45">
      <c r="A27" s="46" t="s">
        <v>33</v>
      </c>
      <c r="B27" s="47"/>
      <c r="C27" s="48">
        <v>88.2</v>
      </c>
      <c r="D27" s="47" t="s">
        <v>72</v>
      </c>
      <c r="E27" s="49">
        <v>1</v>
      </c>
      <c r="F27" s="40">
        <f>C27*E27*G27</f>
        <v>57.330000000000005</v>
      </c>
      <c r="G27" s="42">
        <v>0.65</v>
      </c>
      <c r="H27" s="23"/>
      <c r="I27" s="23"/>
      <c r="J27" s="24"/>
      <c r="K27" s="25"/>
      <c r="L27" s="25"/>
      <c r="M27" s="25"/>
    </row>
    <row r="28" spans="1:14" x14ac:dyDescent="0.45">
      <c r="A28" s="46" t="s">
        <v>58</v>
      </c>
      <c r="B28" s="47"/>
      <c r="C28" s="48">
        <v>16.600000000000001</v>
      </c>
      <c r="D28" s="47" t="s">
        <v>59</v>
      </c>
      <c r="E28" s="117"/>
      <c r="F28" s="40"/>
      <c r="G28" s="42"/>
      <c r="H28" s="23"/>
      <c r="I28" s="23"/>
      <c r="J28" s="24"/>
      <c r="K28" s="25"/>
      <c r="L28" s="25"/>
      <c r="M28" s="25"/>
    </row>
    <row r="29" spans="1:14" ht="15" customHeight="1" x14ac:dyDescent="0.45">
      <c r="A29" s="41" t="s">
        <v>34</v>
      </c>
      <c r="B29" s="38"/>
      <c r="C29" s="44">
        <v>71761</v>
      </c>
      <c r="D29" s="38" t="s">
        <v>35</v>
      </c>
      <c r="E29" s="50">
        <v>1</v>
      </c>
      <c r="F29" s="40">
        <f t="shared" si="2"/>
        <v>26551.57</v>
      </c>
      <c r="G29" s="42">
        <v>0.37</v>
      </c>
      <c r="H29" s="23"/>
      <c r="I29" s="23"/>
      <c r="J29" s="24"/>
      <c r="K29" s="25"/>
      <c r="L29" s="25"/>
      <c r="M29" s="25"/>
    </row>
    <row r="30" spans="1:14" ht="14.65" thickBot="1" x14ac:dyDescent="0.5">
      <c r="A30" s="51" t="s">
        <v>36</v>
      </c>
      <c r="B30" s="52"/>
      <c r="C30" s="53">
        <v>58248</v>
      </c>
      <c r="D30" s="52" t="s">
        <v>35</v>
      </c>
      <c r="E30" s="54">
        <v>1</v>
      </c>
      <c r="F30" s="40">
        <f t="shared" si="2"/>
        <v>21551.759999999998</v>
      </c>
      <c r="G30" s="42">
        <v>0.37</v>
      </c>
      <c r="H30" s="23"/>
      <c r="I30" s="23"/>
      <c r="J30" s="24"/>
      <c r="K30" s="25"/>
      <c r="L30" s="25"/>
      <c r="M30" s="25"/>
    </row>
    <row r="31" spans="1:14" ht="14.65" thickBot="1" x14ac:dyDescent="0.5">
      <c r="A31" s="41" t="s">
        <v>37</v>
      </c>
      <c r="B31" s="38"/>
      <c r="C31" s="44">
        <v>51851</v>
      </c>
      <c r="D31" s="38" t="s">
        <v>35</v>
      </c>
      <c r="E31" s="39">
        <v>1</v>
      </c>
      <c r="F31" s="40">
        <f t="shared" si="2"/>
        <v>19184.87</v>
      </c>
      <c r="G31" s="42">
        <v>0.37</v>
      </c>
      <c r="H31" s="23"/>
      <c r="I31" s="23"/>
      <c r="J31" s="24"/>
      <c r="K31" s="25"/>
      <c r="L31" s="25"/>
      <c r="M31" s="25"/>
    </row>
    <row r="32" spans="1:14" ht="14.65" thickBot="1" x14ac:dyDescent="0.5">
      <c r="A32" s="41" t="s">
        <v>38</v>
      </c>
      <c r="B32" s="38"/>
      <c r="C32" s="44">
        <v>12</v>
      </c>
      <c r="D32" s="38" t="s">
        <v>73</v>
      </c>
      <c r="E32" s="39">
        <v>1</v>
      </c>
      <c r="F32" s="40">
        <f t="shared" si="2"/>
        <v>3.5640000000000001</v>
      </c>
      <c r="G32" s="42">
        <v>0.29699999999999999</v>
      </c>
      <c r="H32" s="23"/>
      <c r="I32" s="23"/>
      <c r="J32" s="24"/>
      <c r="K32" s="25"/>
      <c r="L32" s="25"/>
      <c r="M32" s="25"/>
    </row>
    <row r="33" spans="1:13" ht="14.65" thickBot="1" x14ac:dyDescent="0.5">
      <c r="A33" s="41" t="s">
        <v>39</v>
      </c>
      <c r="B33" s="38"/>
      <c r="C33" s="44">
        <v>15</v>
      </c>
      <c r="D33" s="38" t="s">
        <v>74</v>
      </c>
      <c r="E33" s="39">
        <v>1</v>
      </c>
      <c r="F33" s="40">
        <f t="shared" si="2"/>
        <v>4.4550000000000001</v>
      </c>
      <c r="G33" s="42">
        <v>0.29699999999999999</v>
      </c>
      <c r="H33" s="23"/>
      <c r="I33" s="23"/>
      <c r="J33" s="24"/>
      <c r="K33" s="25"/>
      <c r="L33" s="25"/>
      <c r="M33" s="25"/>
    </row>
    <row r="34" spans="1:13" x14ac:dyDescent="0.45">
      <c r="A34" s="55" t="s">
        <v>40</v>
      </c>
      <c r="B34" s="56"/>
      <c r="C34" s="56"/>
      <c r="D34" s="57"/>
      <c r="E34" s="58"/>
      <c r="F34" s="3"/>
      <c r="G34" s="59"/>
      <c r="H34" s="60"/>
      <c r="I34" s="60"/>
      <c r="J34" s="59"/>
    </row>
    <row r="36" spans="1:13" ht="15.75" x14ac:dyDescent="0.45">
      <c r="A36" s="61" t="s">
        <v>41</v>
      </c>
      <c r="B36" s="62"/>
      <c r="C36" s="62"/>
      <c r="D36" s="63"/>
      <c r="E36" s="64"/>
      <c r="F36" s="65"/>
      <c r="G36" s="64"/>
    </row>
    <row r="37" spans="1:13" x14ac:dyDescent="0.45">
      <c r="A37" s="66" t="s">
        <v>42</v>
      </c>
      <c r="B37" s="67" t="s">
        <v>6</v>
      </c>
      <c r="C37" s="67" t="s">
        <v>43</v>
      </c>
      <c r="D37" s="67" t="s">
        <v>7</v>
      </c>
      <c r="E37" s="66" t="s">
        <v>44</v>
      </c>
      <c r="F37" s="3"/>
      <c r="G37" s="68"/>
    </row>
    <row r="38" spans="1:13" ht="20.65" customHeight="1" x14ac:dyDescent="0.45">
      <c r="A38" s="123" t="s">
        <v>62</v>
      </c>
      <c r="B38" s="67"/>
      <c r="C38" s="122">
        <f>C39*0.9396455</f>
        <v>5924.9159073399996</v>
      </c>
      <c r="D38" s="67"/>
      <c r="E38" s="62" t="s">
        <v>76</v>
      </c>
      <c r="F38" s="3"/>
      <c r="G38" s="68"/>
    </row>
    <row r="39" spans="1:13" ht="51" customHeight="1" x14ac:dyDescent="0.45">
      <c r="A39" s="69" t="s">
        <v>78</v>
      </c>
      <c r="B39" s="119" t="s">
        <v>80</v>
      </c>
      <c r="C39" s="70">
        <v>6305.48</v>
      </c>
      <c r="D39" s="120" t="s">
        <v>45</v>
      </c>
      <c r="E39" s="125" t="s">
        <v>77</v>
      </c>
      <c r="F39" s="125"/>
      <c r="G39" s="126" t="s">
        <v>79</v>
      </c>
      <c r="H39" s="125" t="s">
        <v>81</v>
      </c>
      <c r="I39" s="125"/>
      <c r="J39" s="124">
        <f>I39*41.89%</f>
        <v>0</v>
      </c>
    </row>
    <row r="40" spans="1:13" ht="24" customHeight="1" x14ac:dyDescent="0.45">
      <c r="A40" s="69" t="s">
        <v>46</v>
      </c>
      <c r="B40" s="69">
        <v>1.21</v>
      </c>
      <c r="C40" s="73">
        <f>C39*B40</f>
        <v>7629.630799999999</v>
      </c>
      <c r="D40" s="120" t="s">
        <v>45</v>
      </c>
      <c r="E40" s="125" t="s">
        <v>84</v>
      </c>
      <c r="F40" s="125"/>
      <c r="G40" s="74"/>
      <c r="I40" s="72"/>
      <c r="J40" s="72">
        <f>C39*41.68%</f>
        <v>2628.1240639999996</v>
      </c>
    </row>
    <row r="41" spans="1:13" ht="25.9" customHeight="1" x14ac:dyDescent="0.45">
      <c r="A41" s="69" t="s">
        <v>47</v>
      </c>
      <c r="B41" s="69">
        <v>0.65</v>
      </c>
      <c r="C41" s="73">
        <f>C38*B41</f>
        <v>3851.1953397709999</v>
      </c>
      <c r="D41" s="120"/>
      <c r="E41" s="125" t="s">
        <v>85</v>
      </c>
      <c r="F41" s="125"/>
      <c r="G41" s="74"/>
      <c r="I41" s="72"/>
      <c r="J41" s="72">
        <f>41.89-41.68</f>
        <v>0.21000000000000085</v>
      </c>
    </row>
    <row r="42" spans="1:13" ht="29.25" x14ac:dyDescent="0.45">
      <c r="A42" s="69" t="s">
        <v>48</v>
      </c>
      <c r="B42" s="69">
        <v>0.65</v>
      </c>
      <c r="C42" s="73">
        <f>C40*B42</f>
        <v>4959.2600199999997</v>
      </c>
      <c r="D42" s="120"/>
      <c r="E42" s="125" t="s">
        <v>86</v>
      </c>
      <c r="F42" s="125"/>
      <c r="G42" s="74"/>
      <c r="I42" s="72"/>
      <c r="J42" s="72"/>
    </row>
    <row r="43" spans="1:13" ht="23.65" customHeight="1" x14ac:dyDescent="0.45">
      <c r="A43" s="69" t="s">
        <v>49</v>
      </c>
      <c r="B43" s="69">
        <v>0.44</v>
      </c>
      <c r="C43" s="73">
        <f>C39*B43</f>
        <v>2774.4112</v>
      </c>
      <c r="D43" s="120"/>
      <c r="E43" s="125" t="s">
        <v>83</v>
      </c>
      <c r="F43" s="125"/>
      <c r="G43" s="74"/>
      <c r="I43" s="72"/>
      <c r="J43" s="72"/>
    </row>
    <row r="44" spans="1:13" ht="52.5" customHeight="1" x14ac:dyDescent="0.45">
      <c r="A44" s="69" t="s">
        <v>50</v>
      </c>
      <c r="B44" s="69"/>
      <c r="C44" s="75" t="s">
        <v>51</v>
      </c>
      <c r="D44" s="120" t="s">
        <v>52</v>
      </c>
      <c r="E44" s="125" t="s">
        <v>87</v>
      </c>
      <c r="F44" s="125"/>
      <c r="G44" s="74"/>
      <c r="I44" s="72"/>
      <c r="J44" s="72"/>
    </row>
    <row r="45" spans="1:13" x14ac:dyDescent="0.45">
      <c r="A45" s="69"/>
      <c r="B45" s="69"/>
      <c r="C45" s="69"/>
      <c r="D45" s="71"/>
      <c r="E45" s="121"/>
      <c r="F45" s="121"/>
      <c r="G45" s="74"/>
    </row>
    <row r="46" spans="1:13" ht="14.65" thickBot="1" x14ac:dyDescent="0.5">
      <c r="E46" s="64"/>
      <c r="F46" s="65"/>
      <c r="G46" s="64"/>
    </row>
    <row r="47" spans="1:13" x14ac:dyDescent="0.45">
      <c r="A47" s="76" t="s">
        <v>82</v>
      </c>
      <c r="B47" s="77"/>
      <c r="C47" s="77">
        <v>262</v>
      </c>
      <c r="D47" s="78" t="s">
        <v>53</v>
      </c>
      <c r="E47" s="64"/>
      <c r="F47" s="65"/>
      <c r="G47" s="64"/>
    </row>
    <row r="48" spans="1:13" x14ac:dyDescent="0.45">
      <c r="A48" s="79" t="s">
        <v>54</v>
      </c>
      <c r="B48" s="80"/>
      <c r="C48" s="80">
        <v>178</v>
      </c>
      <c r="D48" s="81" t="s">
        <v>53</v>
      </c>
      <c r="E48" s="64"/>
      <c r="F48" s="65"/>
      <c r="G48" s="64"/>
    </row>
    <row r="49" spans="1:7" ht="14.65" thickBot="1" x14ac:dyDescent="0.5">
      <c r="A49" s="82" t="s">
        <v>55</v>
      </c>
      <c r="B49" s="83"/>
      <c r="C49" s="83">
        <v>84</v>
      </c>
      <c r="D49" s="84" t="s">
        <v>53</v>
      </c>
      <c r="E49" s="64"/>
      <c r="F49" s="65"/>
      <c r="G49" s="64"/>
    </row>
    <row r="50" spans="1:7" x14ac:dyDescent="0.45">
      <c r="A50" s="85"/>
      <c r="B50" s="85"/>
      <c r="C50" s="85"/>
      <c r="D50" s="85"/>
      <c r="E50" s="64"/>
      <c r="F50" s="65"/>
      <c r="G50" s="64"/>
    </row>
    <row r="51" spans="1:7" hidden="1" x14ac:dyDescent="0.45">
      <c r="A51" s="11" t="s">
        <v>56</v>
      </c>
      <c r="B51" s="86"/>
      <c r="C51" s="86"/>
      <c r="D51" s="86"/>
      <c r="F51" s="3"/>
    </row>
    <row r="52" spans="1:7" hidden="1" x14ac:dyDescent="0.45">
      <c r="A52" s="11" t="s">
        <v>57</v>
      </c>
      <c r="B52" s="86"/>
      <c r="C52" s="86"/>
      <c r="D52" s="86"/>
      <c r="F52" s="3"/>
    </row>
  </sheetData>
  <mergeCells count="8">
    <mergeCell ref="H39:I39"/>
    <mergeCell ref="E45:F45"/>
    <mergeCell ref="E39:F39"/>
    <mergeCell ref="E40:F40"/>
    <mergeCell ref="E41:F41"/>
    <mergeCell ref="E42:F42"/>
    <mergeCell ref="E44:F44"/>
    <mergeCell ref="E43:F43"/>
  </mergeCells>
  <hyperlinks>
    <hyperlink ref="B7" r:id="rId1" xr:uid="{8819FFBD-F4D7-4554-B43D-814C0DAD8252}"/>
  </hyperlinks>
  <pageMargins left="0.25" right="0.25" top="0.75" bottom="0.75" header="0.3" footer="0.3"/>
  <pageSetup paperSize="9" scale="78" fitToHeight="0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8" ma:contentTypeDescription="Create a new document." ma:contentTypeScope="" ma:versionID="3835a3c059eff3db4b555ad86ff34371">
  <xsd:schema xmlns:xsd="http://www.w3.org/2001/XMLSchema" xmlns:xs="http://www.w3.org/2001/XMLSchema" xmlns:p="http://schemas.microsoft.com/office/2006/metadata/properties" xmlns:ns3="932016e1-39dc-4ccb-b3f5-182c0cf322a9" targetNamespace="http://schemas.microsoft.com/office/2006/metadata/properties" ma:root="true" ma:fieldsID="75e1a55a2d75850f001ca42953866d59" ns3:_="">
    <xsd:import namespace="932016e1-39dc-4ccb-b3f5-182c0cf322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03B336-385A-4F78-B4BA-F3846009D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D7C799-BF44-4646-B7B5-4949A43800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4B07F2-C35C-4DA9-B1A8-C8F69E95EBE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932016e1-39dc-4ccb-b3f5-182c0cf322a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Väisänen-Haapanen Päivi</dc:creator>
  <cp:lastModifiedBy>Väisänen-Haapanen Päivi</cp:lastModifiedBy>
  <cp:lastPrinted>2019-10-10T06:10:55Z</cp:lastPrinted>
  <dcterms:created xsi:type="dcterms:W3CDTF">2018-09-05T12:25:32Z</dcterms:created>
  <dcterms:modified xsi:type="dcterms:W3CDTF">2019-10-15T07:19:54Z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